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a/OPKŽP 431 verejné budovy 2021/Čadca/Vysvetlenie SP 3/"/>
    </mc:Choice>
  </mc:AlternateContent>
  <xr:revisionPtr revIDLastSave="0" documentId="13_ncr:1_{8A9CF710-2A6C-954E-9537-752ACF76BC09}" xr6:coauthVersionLast="36" xr6:coauthVersionMax="36" xr10:uidLastSave="{00000000-0000-0000-0000-000000000000}"/>
  <bookViews>
    <workbookView xWindow="0" yWindow="460" windowWidth="28800" windowHeight="12440" xr2:uid="{00000000-000D-0000-FFFF-FFFF00000000}"/>
  </bookViews>
  <sheets>
    <sheet name="Rekapitulácia stavby" sheetId="1" r:id="rId1"/>
    <sheet name="SO01.1 - SO01.1 Búracie p..." sheetId="2" r:id="rId2"/>
    <sheet name="SO01.2A - SO01.2A Zateple..." sheetId="3" r:id="rId3"/>
    <sheet name="SO01.2B - SO01.2B Zatepl...." sheetId="4" r:id="rId4"/>
    <sheet name="SO01.1.3 - SO01.1.3  Bura..." sheetId="5" r:id="rId5"/>
    <sheet name="SO01.2C - SO01.2C Výmena ..." sheetId="6" r:id="rId6"/>
    <sheet name="SO01.1 - SO01.1 Búracie p..._01" sheetId="7" r:id="rId7"/>
    <sheet name="SO01.2D - SO01.2D Stavebn..." sheetId="8" r:id="rId8"/>
    <sheet name="SO01.3 - SO01.3 Zdravotec..." sheetId="9" r:id="rId9"/>
    <sheet name="SO01.4 - SO01.4  Plynoinš..." sheetId="10" r:id="rId10"/>
    <sheet name="SO01.5 - SO01.5  Vykurovanie" sheetId="11" r:id="rId11"/>
    <sheet name="SO01.6 - SO01.6 Elektroin..." sheetId="12" r:id="rId12"/>
    <sheet name="SO01.7 - SO01.7 Bleskozvod" sheetId="13" r:id="rId13"/>
    <sheet name="SO01.8 - SO01.8  Vetranie " sheetId="14" r:id="rId14"/>
    <sheet name="Zoznam figúr" sheetId="15" r:id="rId15"/>
  </sheets>
  <definedNames>
    <definedName name="_xlnm._FilterDatabase" localSheetId="1" hidden="1">'SO01.1 - SO01.1 Búracie p...'!$C$128:$K$287</definedName>
    <definedName name="_xlnm._FilterDatabase" localSheetId="6" hidden="1">'SO01.1 - SO01.1 Búracie p..._01'!$C$133:$K$305</definedName>
    <definedName name="_xlnm._FilterDatabase" localSheetId="4" hidden="1">'SO01.1.3 - SO01.1.3  Bura...'!$C$125:$K$203</definedName>
    <definedName name="_xlnm._FilterDatabase" localSheetId="2" hidden="1">'SO01.2A - SO01.2A Zateple...'!$C$126:$K$405</definedName>
    <definedName name="_xlnm._FilterDatabase" localSheetId="3" hidden="1">'SO01.2B - SO01.2B Zatepl....'!$C$122:$K$325</definedName>
    <definedName name="_xlnm._FilterDatabase" localSheetId="5" hidden="1">'SO01.2C - SO01.2C Výmena ...'!$C$122:$K$300</definedName>
    <definedName name="_xlnm._FilterDatabase" localSheetId="7" hidden="1">'SO01.2D - SO01.2D Stavebn...'!$C$140:$K$868</definedName>
    <definedName name="_xlnm._FilterDatabase" localSheetId="8" hidden="1">'SO01.3 - SO01.3 Zdravotec...'!$C$126:$K$173</definedName>
    <definedName name="_xlnm._FilterDatabase" localSheetId="9" hidden="1">'SO01.4 - SO01.4  Plynoinš...'!$C$124:$K$150</definedName>
    <definedName name="_xlnm._FilterDatabase" localSheetId="10" hidden="1">'SO01.5 - SO01.5  Vykurovanie'!$C$127:$K$249</definedName>
    <definedName name="_xlnm._FilterDatabase" localSheetId="11" hidden="1">'SO01.6 - SO01.6 Elektroin...'!$C$126:$K$307</definedName>
    <definedName name="_xlnm._FilterDatabase" localSheetId="12" hidden="1">'SO01.7 - SO01.7 Bleskozvod'!$C$122:$K$159</definedName>
    <definedName name="_xlnm._FilterDatabase" localSheetId="13" hidden="1">'SO01.8 - SO01.8  Vetranie '!$C$128:$K$443</definedName>
    <definedName name="_xlnm.Print_Titles" localSheetId="0">'Rekapitulácia stavby'!$92:$92</definedName>
    <definedName name="_xlnm.Print_Titles" localSheetId="1">'SO01.1 - SO01.1 Búracie p...'!$128:$128</definedName>
    <definedName name="_xlnm.Print_Titles" localSheetId="6">'SO01.1 - SO01.1 Búracie p..._01'!$133:$133</definedName>
    <definedName name="_xlnm.Print_Titles" localSheetId="4">'SO01.1.3 - SO01.1.3  Bura...'!$125:$125</definedName>
    <definedName name="_xlnm.Print_Titles" localSheetId="2">'SO01.2A - SO01.2A Zateple...'!$126:$126</definedName>
    <definedName name="_xlnm.Print_Titles" localSheetId="3">'SO01.2B - SO01.2B Zatepl....'!$122:$122</definedName>
    <definedName name="_xlnm.Print_Titles" localSheetId="5">'SO01.2C - SO01.2C Výmena ...'!$122:$122</definedName>
    <definedName name="_xlnm.Print_Titles" localSheetId="7">'SO01.2D - SO01.2D Stavebn...'!$140:$140</definedName>
    <definedName name="_xlnm.Print_Titles" localSheetId="8">'SO01.3 - SO01.3 Zdravotec...'!$126:$126</definedName>
    <definedName name="_xlnm.Print_Titles" localSheetId="9">'SO01.4 - SO01.4  Plynoinš...'!$124:$124</definedName>
    <definedName name="_xlnm.Print_Titles" localSheetId="10">'SO01.5 - SO01.5  Vykurovanie'!$127:$127</definedName>
    <definedName name="_xlnm.Print_Titles" localSheetId="11">'SO01.6 - SO01.6 Elektroin...'!$126:$126</definedName>
    <definedName name="_xlnm.Print_Titles" localSheetId="12">'SO01.7 - SO01.7 Bleskozvod'!$122:$122</definedName>
    <definedName name="_xlnm.Print_Titles" localSheetId="13">'SO01.8 - SO01.8  Vetranie '!$128:$128</definedName>
    <definedName name="_xlnm.Print_Titles" localSheetId="14">'Zoznam figúr'!$9:$9</definedName>
    <definedName name="_xlnm.Print_Area" localSheetId="0">'Rekapitulácia stavby'!$D$4:$AO$76,'Rekapitulácia stavby'!$C$82:$AQ$112</definedName>
    <definedName name="_xlnm.Print_Area" localSheetId="1">'SO01.1 - SO01.1 Búracie p...'!$C$4:$J$76,'SO01.1 - SO01.1 Búracie p...'!$C$82:$J$108,'SO01.1 - SO01.1 Búracie p...'!$C$114:$J$287</definedName>
    <definedName name="_xlnm.Print_Area" localSheetId="6">'SO01.1 - SO01.1 Búracie p..._01'!$C$4:$J$76,'SO01.1 - SO01.1 Búracie p..._01'!$C$82:$J$113,'SO01.1 - SO01.1 Búracie p..._01'!$C$119:$J$305</definedName>
    <definedName name="_xlnm.Print_Area" localSheetId="4">'SO01.1.3 - SO01.1.3  Bura...'!$C$4:$J$76,'SO01.1.3 - SO01.1.3  Bura...'!$C$82:$J$105,'SO01.1.3 - SO01.1.3  Bura...'!$C$111:$J$203</definedName>
    <definedName name="_xlnm.Print_Area" localSheetId="2">'SO01.2A - SO01.2A Zateple...'!$C$4:$J$76,'SO01.2A - SO01.2A Zateple...'!$C$82:$J$106,'SO01.2A - SO01.2A Zateple...'!$C$112:$J$405</definedName>
    <definedName name="_xlnm.Print_Area" localSheetId="3">'SO01.2B - SO01.2B Zatepl....'!$C$4:$J$76,'SO01.2B - SO01.2B Zatepl....'!$C$82:$J$102,'SO01.2B - SO01.2B Zatepl....'!$C$108:$J$325</definedName>
    <definedName name="_xlnm.Print_Area" localSheetId="5">'SO01.2C - SO01.2C Výmena ...'!$C$4:$J$76,'SO01.2C - SO01.2C Výmena ...'!$C$82:$J$102,'SO01.2C - SO01.2C Výmena ...'!$C$108:$J$300</definedName>
    <definedName name="_xlnm.Print_Area" localSheetId="7">'SO01.2D - SO01.2D Stavebn...'!$C$4:$J$76,'SO01.2D - SO01.2D Stavebn...'!$C$82:$J$120,'SO01.2D - SO01.2D Stavebn...'!$C$126:$J$868</definedName>
    <definedName name="_xlnm.Print_Area" localSheetId="8">'SO01.3 - SO01.3 Zdravotec...'!$C$4:$J$76,'SO01.3 - SO01.3 Zdravotec...'!$C$82:$J$106,'SO01.3 - SO01.3 Zdravotec...'!$C$112:$J$173</definedName>
    <definedName name="_xlnm.Print_Area" localSheetId="9">'SO01.4 - SO01.4  Plynoinš...'!$C$4:$J$76,'SO01.4 - SO01.4  Plynoinš...'!$C$82:$J$104,'SO01.4 - SO01.4  Plynoinš...'!$C$110:$J$150</definedName>
    <definedName name="_xlnm.Print_Area" localSheetId="10">'SO01.5 - SO01.5  Vykurovanie'!$C$4:$J$76,'SO01.5 - SO01.5  Vykurovanie'!$C$82:$J$107,'SO01.5 - SO01.5  Vykurovanie'!$C$113:$J$249</definedName>
    <definedName name="_xlnm.Print_Area" localSheetId="11">'SO01.6 - SO01.6 Elektroin...'!$C$4:$J$76,'SO01.6 - SO01.6 Elektroin...'!$C$82:$J$106,'SO01.6 - SO01.6 Elektroin...'!$C$112:$J$307</definedName>
    <definedName name="_xlnm.Print_Area" localSheetId="12">'SO01.7 - SO01.7 Bleskozvod'!$C$4:$J$76,'SO01.7 - SO01.7 Bleskozvod'!$C$82:$J$102,'SO01.7 - SO01.7 Bleskozvod'!$C$108:$J$159</definedName>
    <definedName name="_xlnm.Print_Area" localSheetId="13">'SO01.8 - SO01.8  Vetranie '!$C$4:$J$76,'SO01.8 - SO01.8  Vetranie '!$C$82:$J$108,'SO01.8 - SO01.8  Vetranie '!$C$114:$J$443</definedName>
    <definedName name="_xlnm.Print_Area" localSheetId="14">'Zoznam figúr'!$C$4:$G$530</definedName>
  </definedNames>
  <calcPr calcId="181029"/>
</workbook>
</file>

<file path=xl/calcChain.xml><?xml version="1.0" encoding="utf-8"?>
<calcChain xmlns="http://schemas.openxmlformats.org/spreadsheetml/2006/main">
  <c r="D7" i="15" l="1"/>
  <c r="J39" i="14"/>
  <c r="J38" i="14"/>
  <c r="AY111" i="1"/>
  <c r="J37" i="14"/>
  <c r="AX111" i="1" s="1"/>
  <c r="BI443" i="14"/>
  <c r="BH443" i="14"/>
  <c r="BG443" i="14"/>
  <c r="BE443" i="14"/>
  <c r="T443" i="14"/>
  <c r="R443" i="14"/>
  <c r="P443" i="14"/>
  <c r="BI441" i="14"/>
  <c r="BH441" i="14"/>
  <c r="BG441" i="14"/>
  <c r="BE441" i="14"/>
  <c r="T441" i="14"/>
  <c r="R441" i="14"/>
  <c r="P441" i="14"/>
  <c r="BI440" i="14"/>
  <c r="BH440" i="14"/>
  <c r="BG440" i="14"/>
  <c r="BE440" i="14"/>
  <c r="T440" i="14"/>
  <c r="R440" i="14"/>
  <c r="P440" i="14"/>
  <c r="BI439" i="14"/>
  <c r="BH439" i="14"/>
  <c r="BG439" i="14"/>
  <c r="BE439" i="14"/>
  <c r="T439" i="14"/>
  <c r="R439" i="14"/>
  <c r="P439" i="14"/>
  <c r="BI438" i="14"/>
  <c r="BH438" i="14"/>
  <c r="BG438" i="14"/>
  <c r="BE438" i="14"/>
  <c r="T438" i="14"/>
  <c r="R438" i="14"/>
  <c r="P438" i="14"/>
  <c r="BI437" i="14"/>
  <c r="BH437" i="14"/>
  <c r="BG437" i="14"/>
  <c r="BE437" i="14"/>
  <c r="T437" i="14"/>
  <c r="R437" i="14"/>
  <c r="P437" i="14"/>
  <c r="BI436" i="14"/>
  <c r="BH436" i="14"/>
  <c r="BG436" i="14"/>
  <c r="BE436" i="14"/>
  <c r="T436" i="14"/>
  <c r="R436" i="14"/>
  <c r="P436" i="14"/>
  <c r="BI435" i="14"/>
  <c r="BH435" i="14"/>
  <c r="BG435" i="14"/>
  <c r="BE435" i="14"/>
  <c r="T435" i="14"/>
  <c r="R435" i="14"/>
  <c r="P435" i="14"/>
  <c r="BI434" i="14"/>
  <c r="BH434" i="14"/>
  <c r="BG434" i="14"/>
  <c r="BE434" i="14"/>
  <c r="T434" i="14"/>
  <c r="R434" i="14"/>
  <c r="P434" i="14"/>
  <c r="BI431" i="14"/>
  <c r="BH431" i="14"/>
  <c r="BG431" i="14"/>
  <c r="BE431" i="14"/>
  <c r="T431" i="14"/>
  <c r="R431" i="14"/>
  <c r="P431" i="14"/>
  <c r="BI429" i="14"/>
  <c r="BH429" i="14"/>
  <c r="BG429" i="14"/>
  <c r="BE429" i="14"/>
  <c r="T429" i="14"/>
  <c r="R429" i="14"/>
  <c r="P429" i="14"/>
  <c r="BI426" i="14"/>
  <c r="BH426" i="14"/>
  <c r="BG426" i="14"/>
  <c r="BE426" i="14"/>
  <c r="T426" i="14"/>
  <c r="R426" i="14"/>
  <c r="P426" i="14"/>
  <c r="BI422" i="14"/>
  <c r="BH422" i="14"/>
  <c r="BG422" i="14"/>
  <c r="BE422" i="14"/>
  <c r="T422" i="14"/>
  <c r="R422" i="14"/>
  <c r="P422" i="14"/>
  <c r="BI420" i="14"/>
  <c r="BH420" i="14"/>
  <c r="BG420" i="14"/>
  <c r="BE420" i="14"/>
  <c r="T420" i="14"/>
  <c r="R420" i="14"/>
  <c r="P420" i="14"/>
  <c r="BI418" i="14"/>
  <c r="BH418" i="14"/>
  <c r="BG418" i="14"/>
  <c r="BE418" i="14"/>
  <c r="T418" i="14"/>
  <c r="R418" i="14"/>
  <c r="P418" i="14"/>
  <c r="BI415" i="14"/>
  <c r="BH415" i="14"/>
  <c r="BG415" i="14"/>
  <c r="BE415" i="14"/>
  <c r="T415" i="14"/>
  <c r="R415" i="14"/>
  <c r="P415" i="14"/>
  <c r="BI412" i="14"/>
  <c r="BH412" i="14"/>
  <c r="BG412" i="14"/>
  <c r="BE412" i="14"/>
  <c r="T412" i="14"/>
  <c r="R412" i="14"/>
  <c r="P412" i="14"/>
  <c r="BI409" i="14"/>
  <c r="BH409" i="14"/>
  <c r="BG409" i="14"/>
  <c r="BE409" i="14"/>
  <c r="T409" i="14"/>
  <c r="R409" i="14"/>
  <c r="P409" i="14"/>
  <c r="BI407" i="14"/>
  <c r="BH407" i="14"/>
  <c r="BG407" i="14"/>
  <c r="BE407" i="14"/>
  <c r="T407" i="14"/>
  <c r="R407" i="14"/>
  <c r="P407" i="14"/>
  <c r="BI405" i="14"/>
  <c r="BH405" i="14"/>
  <c r="BG405" i="14"/>
  <c r="BE405" i="14"/>
  <c r="T405" i="14"/>
  <c r="R405" i="14"/>
  <c r="P405" i="14"/>
  <c r="BI402" i="14"/>
  <c r="BH402" i="14"/>
  <c r="BG402" i="14"/>
  <c r="BE402" i="14"/>
  <c r="T402" i="14"/>
  <c r="R402" i="14"/>
  <c r="P402" i="14"/>
  <c r="BI401" i="14"/>
  <c r="BH401" i="14"/>
  <c r="BG401" i="14"/>
  <c r="BE401" i="14"/>
  <c r="T401" i="14"/>
  <c r="R401" i="14"/>
  <c r="P401" i="14"/>
  <c r="BI398" i="14"/>
  <c r="BH398" i="14"/>
  <c r="BG398" i="14"/>
  <c r="BE398" i="14"/>
  <c r="T398" i="14"/>
  <c r="R398" i="14"/>
  <c r="P398" i="14"/>
  <c r="BI396" i="14"/>
  <c r="BH396" i="14"/>
  <c r="BG396" i="14"/>
  <c r="BE396" i="14"/>
  <c r="T396" i="14"/>
  <c r="R396" i="14"/>
  <c r="P396" i="14"/>
  <c r="BI394" i="14"/>
  <c r="BH394" i="14"/>
  <c r="BG394" i="14"/>
  <c r="BE394" i="14"/>
  <c r="T394" i="14"/>
  <c r="R394" i="14"/>
  <c r="P394" i="14"/>
  <c r="BI391" i="14"/>
  <c r="BH391" i="14"/>
  <c r="BG391" i="14"/>
  <c r="BE391" i="14"/>
  <c r="T391" i="14"/>
  <c r="R391" i="14"/>
  <c r="P391" i="14"/>
  <c r="BI390" i="14"/>
  <c r="BH390" i="14"/>
  <c r="BG390" i="14"/>
  <c r="BE390" i="14"/>
  <c r="T390" i="14"/>
  <c r="R390" i="14"/>
  <c r="P390" i="14"/>
  <c r="BI389" i="14"/>
  <c r="BH389" i="14"/>
  <c r="BG389" i="14"/>
  <c r="BE389" i="14"/>
  <c r="T389" i="14"/>
  <c r="R389" i="14"/>
  <c r="P389" i="14"/>
  <c r="BI388" i="14"/>
  <c r="BH388" i="14"/>
  <c r="BG388" i="14"/>
  <c r="BE388" i="14"/>
  <c r="T388" i="14"/>
  <c r="R388" i="14"/>
  <c r="P388" i="14"/>
  <c r="BI387" i="14"/>
  <c r="BH387" i="14"/>
  <c r="BG387" i="14"/>
  <c r="BE387" i="14"/>
  <c r="T387" i="14"/>
  <c r="R387" i="14"/>
  <c r="P387" i="14"/>
  <c r="BI386" i="14"/>
  <c r="BH386" i="14"/>
  <c r="BG386" i="14"/>
  <c r="BE386" i="14"/>
  <c r="T386" i="14"/>
  <c r="R386" i="14"/>
  <c r="P386" i="14"/>
  <c r="BI385" i="14"/>
  <c r="BH385" i="14"/>
  <c r="BG385" i="14"/>
  <c r="BE385" i="14"/>
  <c r="T385" i="14"/>
  <c r="R385" i="14"/>
  <c r="P385" i="14"/>
  <c r="BI384" i="14"/>
  <c r="BH384" i="14"/>
  <c r="BG384" i="14"/>
  <c r="BE384" i="14"/>
  <c r="T384" i="14"/>
  <c r="R384" i="14"/>
  <c r="P384" i="14"/>
  <c r="BI383" i="14"/>
  <c r="BH383" i="14"/>
  <c r="BG383" i="14"/>
  <c r="BE383" i="14"/>
  <c r="T383" i="14"/>
  <c r="R383" i="14"/>
  <c r="P383" i="14"/>
  <c r="BI382" i="14"/>
  <c r="BH382" i="14"/>
  <c r="BG382" i="14"/>
  <c r="BE382" i="14"/>
  <c r="T382" i="14"/>
  <c r="R382" i="14"/>
  <c r="P382" i="14"/>
  <c r="BI381" i="14"/>
  <c r="BH381" i="14"/>
  <c r="BG381" i="14"/>
  <c r="BE381" i="14"/>
  <c r="T381" i="14"/>
  <c r="R381" i="14"/>
  <c r="P381" i="14"/>
  <c r="BI380" i="14"/>
  <c r="BH380" i="14"/>
  <c r="BG380" i="14"/>
  <c r="BE380" i="14"/>
  <c r="T380" i="14"/>
  <c r="R380" i="14"/>
  <c r="P380" i="14"/>
  <c r="BI379" i="14"/>
  <c r="BH379" i="14"/>
  <c r="BG379" i="14"/>
  <c r="BE379" i="14"/>
  <c r="T379" i="14"/>
  <c r="R379" i="14"/>
  <c r="P379" i="14"/>
  <c r="BI378" i="14"/>
  <c r="BH378" i="14"/>
  <c r="BG378" i="14"/>
  <c r="BE378" i="14"/>
  <c r="T378" i="14"/>
  <c r="R378" i="14"/>
  <c r="P378" i="14"/>
  <c r="BI377" i="14"/>
  <c r="BH377" i="14"/>
  <c r="BG377" i="14"/>
  <c r="BE377" i="14"/>
  <c r="T377" i="14"/>
  <c r="R377" i="14"/>
  <c r="P377" i="14"/>
  <c r="BI374" i="14"/>
  <c r="BH374" i="14"/>
  <c r="BG374" i="14"/>
  <c r="BE374" i="14"/>
  <c r="T374" i="14"/>
  <c r="R374" i="14"/>
  <c r="P374" i="14"/>
  <c r="BI372" i="14"/>
  <c r="BH372" i="14"/>
  <c r="BG372" i="14"/>
  <c r="BE372" i="14"/>
  <c r="T372" i="14"/>
  <c r="R372" i="14"/>
  <c r="P372" i="14"/>
  <c r="BI369" i="14"/>
  <c r="BH369" i="14"/>
  <c r="BG369" i="14"/>
  <c r="BE369" i="14"/>
  <c r="T369" i="14"/>
  <c r="R369" i="14"/>
  <c r="P369" i="14"/>
  <c r="BI365" i="14"/>
  <c r="BH365" i="14"/>
  <c r="BG365" i="14"/>
  <c r="BE365" i="14"/>
  <c r="T365" i="14"/>
  <c r="R365" i="14"/>
  <c r="P365" i="14"/>
  <c r="BI363" i="14"/>
  <c r="BH363" i="14"/>
  <c r="BG363" i="14"/>
  <c r="BE363" i="14"/>
  <c r="T363" i="14"/>
  <c r="R363" i="14"/>
  <c r="P363" i="14"/>
  <c r="BI361" i="14"/>
  <c r="BH361" i="14"/>
  <c r="BG361" i="14"/>
  <c r="BE361" i="14"/>
  <c r="T361" i="14"/>
  <c r="R361" i="14"/>
  <c r="P361" i="14"/>
  <c r="BI359" i="14"/>
  <c r="BH359" i="14"/>
  <c r="BG359" i="14"/>
  <c r="BE359" i="14"/>
  <c r="T359" i="14"/>
  <c r="R359" i="14"/>
  <c r="P359" i="14"/>
  <c r="BI356" i="14"/>
  <c r="BH356" i="14"/>
  <c r="BG356" i="14"/>
  <c r="BE356" i="14"/>
  <c r="T356" i="14"/>
  <c r="R356" i="14"/>
  <c r="P356" i="14"/>
  <c r="BI354" i="14"/>
  <c r="BH354" i="14"/>
  <c r="BG354" i="14"/>
  <c r="BE354" i="14"/>
  <c r="T354" i="14"/>
  <c r="R354" i="14"/>
  <c r="P354" i="14"/>
  <c r="BI353" i="14"/>
  <c r="BH353" i="14"/>
  <c r="BG353" i="14"/>
  <c r="BE353" i="14"/>
  <c r="T353" i="14"/>
  <c r="R353" i="14"/>
  <c r="P353" i="14"/>
  <c r="BI350" i="14"/>
  <c r="BH350" i="14"/>
  <c r="BG350" i="14"/>
  <c r="BE350" i="14"/>
  <c r="T350" i="14"/>
  <c r="R350" i="14"/>
  <c r="P350" i="14"/>
  <c r="BI347" i="14"/>
  <c r="BH347" i="14"/>
  <c r="BG347" i="14"/>
  <c r="BE347" i="14"/>
  <c r="T347" i="14"/>
  <c r="R347" i="14"/>
  <c r="P347" i="14"/>
  <c r="BI346" i="14"/>
  <c r="BH346" i="14"/>
  <c r="BG346" i="14"/>
  <c r="BE346" i="14"/>
  <c r="T346" i="14"/>
  <c r="R346" i="14"/>
  <c r="P346" i="14"/>
  <c r="BI345" i="14"/>
  <c r="BH345" i="14"/>
  <c r="BG345" i="14"/>
  <c r="BE345" i="14"/>
  <c r="T345" i="14"/>
  <c r="R345" i="14"/>
  <c r="P345" i="14"/>
  <c r="BI344" i="14"/>
  <c r="BH344" i="14"/>
  <c r="BG344" i="14"/>
  <c r="BE344" i="14"/>
  <c r="T344" i="14"/>
  <c r="R344" i="14"/>
  <c r="P344" i="14"/>
  <c r="BI341" i="14"/>
  <c r="BH341" i="14"/>
  <c r="BG341" i="14"/>
  <c r="BE341" i="14"/>
  <c r="T341" i="14"/>
  <c r="R341" i="14"/>
  <c r="P341" i="14"/>
  <c r="BI340" i="14"/>
  <c r="BH340" i="14"/>
  <c r="BG340" i="14"/>
  <c r="BE340" i="14"/>
  <c r="T340" i="14"/>
  <c r="R340" i="14"/>
  <c r="P340" i="14"/>
  <c r="BI339" i="14"/>
  <c r="BH339" i="14"/>
  <c r="BG339" i="14"/>
  <c r="BE339" i="14"/>
  <c r="T339" i="14"/>
  <c r="R339" i="14"/>
  <c r="P339" i="14"/>
  <c r="BI336" i="14"/>
  <c r="BH336" i="14"/>
  <c r="BG336" i="14"/>
  <c r="BE336" i="14"/>
  <c r="T336" i="14"/>
  <c r="R336" i="14"/>
  <c r="P336" i="14"/>
  <c r="BI333" i="14"/>
  <c r="BH333" i="14"/>
  <c r="BG333" i="14"/>
  <c r="BE333" i="14"/>
  <c r="T333" i="14"/>
  <c r="R333" i="14"/>
  <c r="P333" i="14"/>
  <c r="BI332" i="14"/>
  <c r="BH332" i="14"/>
  <c r="BG332" i="14"/>
  <c r="BE332" i="14"/>
  <c r="T332" i="14"/>
  <c r="R332" i="14"/>
  <c r="P332" i="14"/>
  <c r="BI331" i="14"/>
  <c r="BH331" i="14"/>
  <c r="BG331" i="14"/>
  <c r="BE331" i="14"/>
  <c r="T331" i="14"/>
  <c r="R331" i="14"/>
  <c r="P331" i="14"/>
  <c r="BI330" i="14"/>
  <c r="BH330" i="14"/>
  <c r="BG330" i="14"/>
  <c r="BE330" i="14"/>
  <c r="T330" i="14"/>
  <c r="R330" i="14"/>
  <c r="P330" i="14"/>
  <c r="BI327" i="14"/>
  <c r="BH327" i="14"/>
  <c r="BG327" i="14"/>
  <c r="BE327" i="14"/>
  <c r="T327" i="14"/>
  <c r="R327" i="14"/>
  <c r="P327" i="14"/>
  <c r="BI326" i="14"/>
  <c r="BH326" i="14"/>
  <c r="BG326" i="14"/>
  <c r="BE326" i="14"/>
  <c r="T326" i="14"/>
  <c r="R326" i="14"/>
  <c r="P326" i="14"/>
  <c r="BI325" i="14"/>
  <c r="BH325" i="14"/>
  <c r="BG325" i="14"/>
  <c r="BE325" i="14"/>
  <c r="T325" i="14"/>
  <c r="R325" i="14"/>
  <c r="P325" i="14"/>
  <c r="BI324" i="14"/>
  <c r="BH324" i="14"/>
  <c r="BG324" i="14"/>
  <c r="BE324" i="14"/>
  <c r="T324" i="14"/>
  <c r="R324" i="14"/>
  <c r="P324" i="14"/>
  <c r="BI323" i="14"/>
  <c r="BH323" i="14"/>
  <c r="BG323" i="14"/>
  <c r="BE323" i="14"/>
  <c r="T323" i="14"/>
  <c r="R323" i="14"/>
  <c r="P323" i="14"/>
  <c r="BI321" i="14"/>
  <c r="BH321" i="14"/>
  <c r="BG321" i="14"/>
  <c r="BE321" i="14"/>
  <c r="T321" i="14"/>
  <c r="R321" i="14"/>
  <c r="P321" i="14"/>
  <c r="BI319" i="14"/>
  <c r="BH319" i="14"/>
  <c r="BG319" i="14"/>
  <c r="BE319" i="14"/>
  <c r="T319" i="14"/>
  <c r="R319" i="14"/>
  <c r="P319" i="14"/>
  <c r="BI316" i="14"/>
  <c r="BH316" i="14"/>
  <c r="BG316" i="14"/>
  <c r="BE316" i="14"/>
  <c r="T316" i="14"/>
  <c r="R316" i="14"/>
  <c r="P316" i="14"/>
  <c r="BI315" i="14"/>
  <c r="BH315" i="14"/>
  <c r="BG315" i="14"/>
  <c r="BE315" i="14"/>
  <c r="T315" i="14"/>
  <c r="R315" i="14"/>
  <c r="P315" i="14"/>
  <c r="BI314" i="14"/>
  <c r="BH314" i="14"/>
  <c r="BG314" i="14"/>
  <c r="BE314" i="14"/>
  <c r="T314" i="14"/>
  <c r="R314" i="14"/>
  <c r="P314" i="14"/>
  <c r="BI313" i="14"/>
  <c r="BH313" i="14"/>
  <c r="BG313" i="14"/>
  <c r="BE313" i="14"/>
  <c r="T313" i="14"/>
  <c r="R313" i="14"/>
  <c r="P313" i="14"/>
  <c r="BI310" i="14"/>
  <c r="BH310" i="14"/>
  <c r="BG310" i="14"/>
  <c r="BE310" i="14"/>
  <c r="T310" i="14"/>
  <c r="R310" i="14"/>
  <c r="P310" i="14"/>
  <c r="BI309" i="14"/>
  <c r="BH309" i="14"/>
  <c r="BG309" i="14"/>
  <c r="BE309" i="14"/>
  <c r="T309" i="14"/>
  <c r="R309" i="14"/>
  <c r="P309" i="14"/>
  <c r="BI308" i="14"/>
  <c r="BH308" i="14"/>
  <c r="BG308" i="14"/>
  <c r="BE308" i="14"/>
  <c r="T308" i="14"/>
  <c r="R308" i="14"/>
  <c r="P308" i="14"/>
  <c r="BI305" i="14"/>
  <c r="BH305" i="14"/>
  <c r="BG305" i="14"/>
  <c r="BE305" i="14"/>
  <c r="T305" i="14"/>
  <c r="R305" i="14"/>
  <c r="P305" i="14"/>
  <c r="BI304" i="14"/>
  <c r="BH304" i="14"/>
  <c r="BG304" i="14"/>
  <c r="BE304" i="14"/>
  <c r="T304" i="14"/>
  <c r="R304" i="14"/>
  <c r="P304" i="14"/>
  <c r="BI303" i="14"/>
  <c r="BH303" i="14"/>
  <c r="BG303" i="14"/>
  <c r="BE303" i="14"/>
  <c r="T303" i="14"/>
  <c r="R303" i="14"/>
  <c r="P303" i="14"/>
  <c r="BI302" i="14"/>
  <c r="BH302" i="14"/>
  <c r="BG302" i="14"/>
  <c r="BE302" i="14"/>
  <c r="T302" i="14"/>
  <c r="R302" i="14"/>
  <c r="P302" i="14"/>
  <c r="BI301" i="14"/>
  <c r="BH301" i="14"/>
  <c r="BG301" i="14"/>
  <c r="BE301" i="14"/>
  <c r="T301" i="14"/>
  <c r="R301" i="14"/>
  <c r="P301" i="14"/>
  <c r="BI300" i="14"/>
  <c r="BH300" i="14"/>
  <c r="BG300" i="14"/>
  <c r="BE300" i="14"/>
  <c r="T300" i="14"/>
  <c r="R300" i="14"/>
  <c r="P300" i="14"/>
  <c r="BI299" i="14"/>
  <c r="BH299" i="14"/>
  <c r="BG299" i="14"/>
  <c r="BE299" i="14"/>
  <c r="T299" i="14"/>
  <c r="R299" i="14"/>
  <c r="P299" i="14"/>
  <c r="BI298" i="14"/>
  <c r="BH298" i="14"/>
  <c r="BG298" i="14"/>
  <c r="BE298" i="14"/>
  <c r="T298" i="14"/>
  <c r="R298" i="14"/>
  <c r="P298" i="14"/>
  <c r="BI297" i="14"/>
  <c r="BH297" i="14"/>
  <c r="BG297" i="14"/>
  <c r="BE297" i="14"/>
  <c r="T297" i="14"/>
  <c r="R297" i="14"/>
  <c r="P297" i="14"/>
  <c r="BI296" i="14"/>
  <c r="BH296" i="14"/>
  <c r="BG296" i="14"/>
  <c r="BE296" i="14"/>
  <c r="T296" i="14"/>
  <c r="R296" i="14"/>
  <c r="P296" i="14"/>
  <c r="BI295" i="14"/>
  <c r="BH295" i="14"/>
  <c r="BG295" i="14"/>
  <c r="BE295" i="14"/>
  <c r="T295" i="14"/>
  <c r="R295" i="14"/>
  <c r="P295" i="14"/>
  <c r="BI294" i="14"/>
  <c r="BH294" i="14"/>
  <c r="BG294" i="14"/>
  <c r="BE294" i="14"/>
  <c r="T294" i="14"/>
  <c r="R294" i="14"/>
  <c r="P294" i="14"/>
  <c r="BI291" i="14"/>
  <c r="BH291" i="14"/>
  <c r="BG291" i="14"/>
  <c r="BE291" i="14"/>
  <c r="T291" i="14"/>
  <c r="R291" i="14"/>
  <c r="P291" i="14"/>
  <c r="BI289" i="14"/>
  <c r="BH289" i="14"/>
  <c r="BG289" i="14"/>
  <c r="BE289" i="14"/>
  <c r="T289" i="14"/>
  <c r="R289" i="14"/>
  <c r="P289" i="14"/>
  <c r="BI286" i="14"/>
  <c r="BH286" i="14"/>
  <c r="BG286" i="14"/>
  <c r="BE286" i="14"/>
  <c r="T286" i="14"/>
  <c r="R286" i="14"/>
  <c r="P286" i="14"/>
  <c r="BI283" i="14"/>
  <c r="BH283" i="14"/>
  <c r="BG283" i="14"/>
  <c r="BE283" i="14"/>
  <c r="T283" i="14"/>
  <c r="R283" i="14"/>
  <c r="P283" i="14"/>
  <c r="BI279" i="14"/>
  <c r="BH279" i="14"/>
  <c r="BG279" i="14"/>
  <c r="BE279" i="14"/>
  <c r="T279" i="14"/>
  <c r="R279" i="14"/>
  <c r="P279" i="14"/>
  <c r="BI278" i="14"/>
  <c r="BH278" i="14"/>
  <c r="BG278" i="14"/>
  <c r="BE278" i="14"/>
  <c r="T278" i="14"/>
  <c r="R278" i="14"/>
  <c r="P278" i="14"/>
  <c r="BI277" i="14"/>
  <c r="BH277" i="14"/>
  <c r="BG277" i="14"/>
  <c r="BE277" i="14"/>
  <c r="T277" i="14"/>
  <c r="R277" i="14"/>
  <c r="P277" i="14"/>
  <c r="BI276" i="14"/>
  <c r="BH276" i="14"/>
  <c r="BG276" i="14"/>
  <c r="BE276" i="14"/>
  <c r="T276" i="14"/>
  <c r="R276" i="14"/>
  <c r="P276" i="14"/>
  <c r="BI273" i="14"/>
  <c r="BH273" i="14"/>
  <c r="BG273" i="14"/>
  <c r="BE273" i="14"/>
  <c r="T273" i="14"/>
  <c r="R273" i="14"/>
  <c r="P273" i="14"/>
  <c r="BI272" i="14"/>
  <c r="BH272" i="14"/>
  <c r="BG272" i="14"/>
  <c r="BE272" i="14"/>
  <c r="T272" i="14"/>
  <c r="R272" i="14"/>
  <c r="P272" i="14"/>
  <c r="BI271" i="14"/>
  <c r="BH271" i="14"/>
  <c r="BG271" i="14"/>
  <c r="BE271" i="14"/>
  <c r="T271" i="14"/>
  <c r="R271" i="14"/>
  <c r="P271" i="14"/>
  <c r="BI270" i="14"/>
  <c r="BH270" i="14"/>
  <c r="BG270" i="14"/>
  <c r="BE270" i="14"/>
  <c r="T270" i="14"/>
  <c r="R270" i="14"/>
  <c r="P270" i="14"/>
  <c r="BI267" i="14"/>
  <c r="BH267" i="14"/>
  <c r="BG267" i="14"/>
  <c r="BE267" i="14"/>
  <c r="T267" i="14"/>
  <c r="R267" i="14"/>
  <c r="P267" i="14"/>
  <c r="BI266" i="14"/>
  <c r="BH266" i="14"/>
  <c r="BG266" i="14"/>
  <c r="BE266" i="14"/>
  <c r="T266" i="14"/>
  <c r="R266" i="14"/>
  <c r="P266" i="14"/>
  <c r="BI265" i="14"/>
  <c r="BH265" i="14"/>
  <c r="BG265" i="14"/>
  <c r="BE265" i="14"/>
  <c r="T265" i="14"/>
  <c r="R265" i="14"/>
  <c r="P265" i="14"/>
  <c r="BI264" i="14"/>
  <c r="BH264" i="14"/>
  <c r="BG264" i="14"/>
  <c r="BE264" i="14"/>
  <c r="T264" i="14"/>
  <c r="R264" i="14"/>
  <c r="P264" i="14"/>
  <c r="BI263" i="14"/>
  <c r="BH263" i="14"/>
  <c r="BG263" i="14"/>
  <c r="BE263" i="14"/>
  <c r="T263" i="14"/>
  <c r="R263" i="14"/>
  <c r="P263" i="14"/>
  <c r="BI262" i="14"/>
  <c r="BH262" i="14"/>
  <c r="BG262" i="14"/>
  <c r="BE262" i="14"/>
  <c r="T262" i="14"/>
  <c r="R262" i="14"/>
  <c r="P262" i="14"/>
  <c r="BI261" i="14"/>
  <c r="BH261" i="14"/>
  <c r="BG261" i="14"/>
  <c r="BE261" i="14"/>
  <c r="T261" i="14"/>
  <c r="R261" i="14"/>
  <c r="P261" i="14"/>
  <c r="BI260" i="14"/>
  <c r="BH260" i="14"/>
  <c r="BG260" i="14"/>
  <c r="BE260" i="14"/>
  <c r="T260" i="14"/>
  <c r="R260" i="14"/>
  <c r="P260" i="14"/>
  <c r="BI259" i="14"/>
  <c r="BH259" i="14"/>
  <c r="BG259" i="14"/>
  <c r="BE259" i="14"/>
  <c r="T259" i="14"/>
  <c r="R259" i="14"/>
  <c r="P259" i="14"/>
  <c r="BI255" i="14"/>
  <c r="BH255" i="14"/>
  <c r="BG255" i="14"/>
  <c r="BE255" i="14"/>
  <c r="T255" i="14"/>
  <c r="R255" i="14"/>
  <c r="P255" i="14"/>
  <c r="BI254" i="14"/>
  <c r="BH254" i="14"/>
  <c r="BG254" i="14"/>
  <c r="BE254" i="14"/>
  <c r="T254" i="14"/>
  <c r="R254" i="14"/>
  <c r="P254" i="14"/>
  <c r="BI253" i="14"/>
  <c r="BH253" i="14"/>
  <c r="BG253" i="14"/>
  <c r="BE253" i="14"/>
  <c r="T253" i="14"/>
  <c r="R253" i="14"/>
  <c r="P253" i="14"/>
  <c r="BI252" i="14"/>
  <c r="BH252" i="14"/>
  <c r="BG252" i="14"/>
  <c r="BE252" i="14"/>
  <c r="T252" i="14"/>
  <c r="R252" i="14"/>
  <c r="P252" i="14"/>
  <c r="BI251" i="14"/>
  <c r="BH251" i="14"/>
  <c r="BG251" i="14"/>
  <c r="BE251" i="14"/>
  <c r="T251" i="14"/>
  <c r="R251" i="14"/>
  <c r="P251" i="14"/>
  <c r="BI250" i="14"/>
  <c r="BH250" i="14"/>
  <c r="BG250" i="14"/>
  <c r="BE250" i="14"/>
  <c r="T250" i="14"/>
  <c r="R250" i="14"/>
  <c r="P250" i="14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7" i="14"/>
  <c r="BH247" i="14"/>
  <c r="BG247" i="14"/>
  <c r="BE247" i="14"/>
  <c r="T247" i="14"/>
  <c r="R247" i="14"/>
  <c r="P247" i="14"/>
  <c r="BI246" i="14"/>
  <c r="BH246" i="14"/>
  <c r="BG246" i="14"/>
  <c r="BE246" i="14"/>
  <c r="T246" i="14"/>
  <c r="R246" i="14"/>
  <c r="P246" i="14"/>
  <c r="BI245" i="14"/>
  <c r="BH245" i="14"/>
  <c r="BG245" i="14"/>
  <c r="BE245" i="14"/>
  <c r="T245" i="14"/>
  <c r="R245" i="14"/>
  <c r="P245" i="14"/>
  <c r="BI244" i="14"/>
  <c r="BH244" i="14"/>
  <c r="BG244" i="14"/>
  <c r="BE244" i="14"/>
  <c r="T244" i="14"/>
  <c r="R244" i="14"/>
  <c r="P244" i="14"/>
  <c r="BI243" i="14"/>
  <c r="BH243" i="14"/>
  <c r="BG243" i="14"/>
  <c r="BE243" i="14"/>
  <c r="T243" i="14"/>
  <c r="R243" i="14"/>
  <c r="P243" i="14"/>
  <c r="BI240" i="14"/>
  <c r="BH240" i="14"/>
  <c r="BG240" i="14"/>
  <c r="BE240" i="14"/>
  <c r="T240" i="14"/>
  <c r="R240" i="14"/>
  <c r="P240" i="14"/>
  <c r="BI238" i="14"/>
  <c r="BH238" i="14"/>
  <c r="BG238" i="14"/>
  <c r="BE238" i="14"/>
  <c r="T238" i="14"/>
  <c r="R238" i="14"/>
  <c r="P238" i="14"/>
  <c r="BI235" i="14"/>
  <c r="BH235" i="14"/>
  <c r="BG235" i="14"/>
  <c r="BE235" i="14"/>
  <c r="T235" i="14"/>
  <c r="R235" i="14"/>
  <c r="P235" i="14"/>
  <c r="BI232" i="14"/>
  <c r="BH232" i="14"/>
  <c r="BG232" i="14"/>
  <c r="BE232" i="14"/>
  <c r="T232" i="14"/>
  <c r="R232" i="14"/>
  <c r="P232" i="14"/>
  <c r="BI228" i="14"/>
  <c r="BH228" i="14"/>
  <c r="BG228" i="14"/>
  <c r="BE228" i="14"/>
  <c r="T228" i="14"/>
  <c r="R228" i="14"/>
  <c r="P228" i="14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3" i="14"/>
  <c r="BH183" i="14"/>
  <c r="BG183" i="14"/>
  <c r="BE183" i="14"/>
  <c r="T183" i="14"/>
  <c r="R183" i="14"/>
  <c r="P183" i="14"/>
  <c r="BI181" i="14"/>
  <c r="BH181" i="14"/>
  <c r="BG181" i="14"/>
  <c r="BE181" i="14"/>
  <c r="T181" i="14"/>
  <c r="R181" i="14"/>
  <c r="P181" i="14"/>
  <c r="BI178" i="14"/>
  <c r="BH178" i="14"/>
  <c r="BG178" i="14"/>
  <c r="BE178" i="14"/>
  <c r="T178" i="14"/>
  <c r="R178" i="14"/>
  <c r="P178" i="14"/>
  <c r="BI175" i="14"/>
  <c r="BH175" i="14"/>
  <c r="BG175" i="14"/>
  <c r="BE175" i="14"/>
  <c r="T175" i="14"/>
  <c r="R175" i="14"/>
  <c r="P175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3" i="14"/>
  <c r="BH133" i="14"/>
  <c r="BG133" i="14"/>
  <c r="BE133" i="14"/>
  <c r="T133" i="14"/>
  <c r="T132" i="14"/>
  <c r="R133" i="14"/>
  <c r="R132" i="14" s="1"/>
  <c r="P133" i="14"/>
  <c r="P132" i="14" s="1"/>
  <c r="BI131" i="14"/>
  <c r="BH131" i="14"/>
  <c r="BG131" i="14"/>
  <c r="BE131" i="14"/>
  <c r="T131" i="14"/>
  <c r="R131" i="14"/>
  <c r="P131" i="14"/>
  <c r="J126" i="14"/>
  <c r="J125" i="14"/>
  <c r="F125" i="14"/>
  <c r="F123" i="14"/>
  <c r="E121" i="14"/>
  <c r="J94" i="14"/>
  <c r="J93" i="14"/>
  <c r="F93" i="14"/>
  <c r="F91" i="14"/>
  <c r="E89" i="14"/>
  <c r="J20" i="14"/>
  <c r="E20" i="14"/>
  <c r="F94" i="14"/>
  <c r="J19" i="14"/>
  <c r="J14" i="14"/>
  <c r="J123" i="14" s="1"/>
  <c r="E7" i="14"/>
  <c r="E117" i="14"/>
  <c r="J39" i="13"/>
  <c r="J38" i="13"/>
  <c r="AY110" i="1" s="1"/>
  <c r="J37" i="13"/>
  <c r="AX110" i="1" s="1"/>
  <c r="BI159" i="13"/>
  <c r="BH159" i="13"/>
  <c r="BG159" i="13"/>
  <c r="BE159" i="13"/>
  <c r="T159" i="13"/>
  <c r="T158" i="13"/>
  <c r="R159" i="13"/>
  <c r="R158" i="13" s="1"/>
  <c r="P159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5" i="13"/>
  <c r="BH125" i="13"/>
  <c r="BG125" i="13"/>
  <c r="BE125" i="13"/>
  <c r="T125" i="13"/>
  <c r="R125" i="13"/>
  <c r="P125" i="13"/>
  <c r="J119" i="13"/>
  <c r="F119" i="13"/>
  <c r="F117" i="13"/>
  <c r="E115" i="13"/>
  <c r="J93" i="13"/>
  <c r="F93" i="13"/>
  <c r="F91" i="13"/>
  <c r="E89" i="13"/>
  <c r="J26" i="13"/>
  <c r="E26" i="13"/>
  <c r="J120" i="13" s="1"/>
  <c r="J25" i="13"/>
  <c r="J20" i="13"/>
  <c r="E20" i="13"/>
  <c r="F120" i="13" s="1"/>
  <c r="J19" i="13"/>
  <c r="J14" i="13"/>
  <c r="J117" i="13" s="1"/>
  <c r="E7" i="13"/>
  <c r="E85" i="13"/>
  <c r="J39" i="12"/>
  <c r="J38" i="12"/>
  <c r="AY109" i="1" s="1"/>
  <c r="J37" i="12"/>
  <c r="AX109" i="1"/>
  <c r="BI307" i="12"/>
  <c r="BH307" i="12"/>
  <c r="BG307" i="12"/>
  <c r="BE307" i="12"/>
  <c r="T307" i="12"/>
  <c r="R307" i="12"/>
  <c r="P307" i="12"/>
  <c r="BI306" i="12"/>
  <c r="BH306" i="12"/>
  <c r="BG306" i="12"/>
  <c r="BE306" i="12"/>
  <c r="T306" i="12"/>
  <c r="R306" i="12"/>
  <c r="P306" i="12"/>
  <c r="BI305" i="12"/>
  <c r="BH305" i="12"/>
  <c r="BG305" i="12"/>
  <c r="BE305" i="12"/>
  <c r="T305" i="12"/>
  <c r="R305" i="12"/>
  <c r="P305" i="12"/>
  <c r="BI303" i="12"/>
  <c r="BH303" i="12"/>
  <c r="BG303" i="12"/>
  <c r="BE303" i="12"/>
  <c r="T303" i="12"/>
  <c r="R303" i="12"/>
  <c r="P303" i="12"/>
  <c r="BI302" i="12"/>
  <c r="BH302" i="12"/>
  <c r="BG302" i="12"/>
  <c r="BE302" i="12"/>
  <c r="T302" i="12"/>
  <c r="R302" i="12"/>
  <c r="P302" i="12"/>
  <c r="BI301" i="12"/>
  <c r="BH301" i="12"/>
  <c r="BG301" i="12"/>
  <c r="BE301" i="12"/>
  <c r="T301" i="12"/>
  <c r="R301" i="12"/>
  <c r="P301" i="12"/>
  <c r="BI300" i="12"/>
  <c r="BH300" i="12"/>
  <c r="BG300" i="12"/>
  <c r="BE300" i="12"/>
  <c r="T300" i="12"/>
  <c r="R300" i="12"/>
  <c r="P300" i="12"/>
  <c r="BI299" i="12"/>
  <c r="BH299" i="12"/>
  <c r="BG299" i="12"/>
  <c r="BE299" i="12"/>
  <c r="T299" i="12"/>
  <c r="R299" i="12"/>
  <c r="P299" i="12"/>
  <c r="BI297" i="12"/>
  <c r="BH297" i="12"/>
  <c r="BG297" i="12"/>
  <c r="BE297" i="12"/>
  <c r="T297" i="12"/>
  <c r="R297" i="12"/>
  <c r="P297" i="12"/>
  <c r="BI296" i="12"/>
  <c r="BH296" i="12"/>
  <c r="BG296" i="12"/>
  <c r="BE296" i="12"/>
  <c r="T296" i="12"/>
  <c r="R296" i="12"/>
  <c r="P296" i="12"/>
  <c r="BI295" i="12"/>
  <c r="BH295" i="12"/>
  <c r="BG295" i="12"/>
  <c r="BE295" i="12"/>
  <c r="T295" i="12"/>
  <c r="R295" i="12"/>
  <c r="P295" i="12"/>
  <c r="BI294" i="12"/>
  <c r="BH294" i="12"/>
  <c r="BG294" i="12"/>
  <c r="BE294" i="12"/>
  <c r="T294" i="12"/>
  <c r="R294" i="12"/>
  <c r="P294" i="12"/>
  <c r="BI293" i="12"/>
  <c r="BH293" i="12"/>
  <c r="BG293" i="12"/>
  <c r="BE293" i="12"/>
  <c r="T293" i="12"/>
  <c r="R293" i="12"/>
  <c r="P293" i="12"/>
  <c r="BI291" i="12"/>
  <c r="BH291" i="12"/>
  <c r="BG291" i="12"/>
  <c r="BE291" i="12"/>
  <c r="T291" i="12"/>
  <c r="R291" i="12"/>
  <c r="P291" i="12"/>
  <c r="BI290" i="12"/>
  <c r="BH290" i="12"/>
  <c r="BG290" i="12"/>
  <c r="BE290" i="12"/>
  <c r="T290" i="12"/>
  <c r="R290" i="12"/>
  <c r="P290" i="12"/>
  <c r="BI288" i="12"/>
  <c r="BH288" i="12"/>
  <c r="BG288" i="12"/>
  <c r="BE288" i="12"/>
  <c r="T288" i="12"/>
  <c r="R288" i="12"/>
  <c r="P288" i="12"/>
  <c r="BI287" i="12"/>
  <c r="BH287" i="12"/>
  <c r="BG287" i="12"/>
  <c r="BE287" i="12"/>
  <c r="T287" i="12"/>
  <c r="R287" i="12"/>
  <c r="P287" i="12"/>
  <c r="BI285" i="12"/>
  <c r="BH285" i="12"/>
  <c r="BG285" i="12"/>
  <c r="BE285" i="12"/>
  <c r="T285" i="12"/>
  <c r="R285" i="12"/>
  <c r="P285" i="12"/>
  <c r="BI284" i="12"/>
  <c r="BH284" i="12"/>
  <c r="BG284" i="12"/>
  <c r="BE284" i="12"/>
  <c r="T284" i="12"/>
  <c r="R284" i="12"/>
  <c r="P284" i="12"/>
  <c r="BI282" i="12"/>
  <c r="BH282" i="12"/>
  <c r="BG282" i="12"/>
  <c r="BE282" i="12"/>
  <c r="T282" i="12"/>
  <c r="R282" i="12"/>
  <c r="P282" i="12"/>
  <c r="BI281" i="12"/>
  <c r="BH281" i="12"/>
  <c r="BG281" i="12"/>
  <c r="BE281" i="12"/>
  <c r="T281" i="12"/>
  <c r="R281" i="12"/>
  <c r="P281" i="12"/>
  <c r="BI279" i="12"/>
  <c r="BH279" i="12"/>
  <c r="BG279" i="12"/>
  <c r="BE279" i="12"/>
  <c r="T279" i="12"/>
  <c r="R279" i="12"/>
  <c r="P279" i="12"/>
  <c r="BI278" i="12"/>
  <c r="BH278" i="12"/>
  <c r="BG278" i="12"/>
  <c r="BE278" i="12"/>
  <c r="T278" i="12"/>
  <c r="R278" i="12"/>
  <c r="P278" i="12"/>
  <c r="BI276" i="12"/>
  <c r="BH276" i="12"/>
  <c r="BG276" i="12"/>
  <c r="BE276" i="12"/>
  <c r="T276" i="12"/>
  <c r="R276" i="12"/>
  <c r="P276" i="12"/>
  <c r="BI275" i="12"/>
  <c r="BH275" i="12"/>
  <c r="BG275" i="12"/>
  <c r="BE275" i="12"/>
  <c r="T275" i="12"/>
  <c r="R275" i="12"/>
  <c r="P275" i="12"/>
  <c r="BI273" i="12"/>
  <c r="BH273" i="12"/>
  <c r="BG273" i="12"/>
  <c r="BE273" i="12"/>
  <c r="T273" i="12"/>
  <c r="R273" i="12"/>
  <c r="P273" i="12"/>
  <c r="BI272" i="12"/>
  <c r="BH272" i="12"/>
  <c r="BG272" i="12"/>
  <c r="BE272" i="12"/>
  <c r="T272" i="12"/>
  <c r="R272" i="12"/>
  <c r="P272" i="12"/>
  <c r="BI269" i="12"/>
  <c r="BH269" i="12"/>
  <c r="BG269" i="12"/>
  <c r="BE269" i="12"/>
  <c r="T269" i="12"/>
  <c r="R269" i="12"/>
  <c r="P269" i="12"/>
  <c r="BI268" i="12"/>
  <c r="BH268" i="12"/>
  <c r="BG268" i="12"/>
  <c r="BE268" i="12"/>
  <c r="T268" i="12"/>
  <c r="R268" i="12"/>
  <c r="P268" i="12"/>
  <c r="BI266" i="12"/>
  <c r="BH266" i="12"/>
  <c r="BG266" i="12"/>
  <c r="BE266" i="12"/>
  <c r="T266" i="12"/>
  <c r="R266" i="12"/>
  <c r="P266" i="12"/>
  <c r="BI265" i="12"/>
  <c r="BH265" i="12"/>
  <c r="BG265" i="12"/>
  <c r="BE265" i="12"/>
  <c r="T265" i="12"/>
  <c r="R265" i="12"/>
  <c r="P265" i="12"/>
  <c r="BI263" i="12"/>
  <c r="BH263" i="12"/>
  <c r="BG263" i="12"/>
  <c r="BE263" i="12"/>
  <c r="T263" i="12"/>
  <c r="R263" i="12"/>
  <c r="P263" i="12"/>
  <c r="BI262" i="12"/>
  <c r="BH262" i="12"/>
  <c r="BG262" i="12"/>
  <c r="BE262" i="12"/>
  <c r="T262" i="12"/>
  <c r="R262" i="12"/>
  <c r="P262" i="12"/>
  <c r="BI260" i="12"/>
  <c r="BH260" i="12"/>
  <c r="BG260" i="12"/>
  <c r="BE260" i="12"/>
  <c r="T260" i="12"/>
  <c r="R260" i="12"/>
  <c r="P260" i="12"/>
  <c r="BI259" i="12"/>
  <c r="BH259" i="12"/>
  <c r="BG259" i="12"/>
  <c r="BE259" i="12"/>
  <c r="T259" i="12"/>
  <c r="R259" i="12"/>
  <c r="P259" i="12"/>
  <c r="BI257" i="12"/>
  <c r="BH257" i="12"/>
  <c r="BG257" i="12"/>
  <c r="BE257" i="12"/>
  <c r="T257" i="12"/>
  <c r="R257" i="12"/>
  <c r="P257" i="12"/>
  <c r="BI256" i="12"/>
  <c r="BH256" i="12"/>
  <c r="BG256" i="12"/>
  <c r="BE256" i="12"/>
  <c r="T256" i="12"/>
  <c r="R256" i="12"/>
  <c r="P256" i="12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8" i="12"/>
  <c r="BH248" i="12"/>
  <c r="BG248" i="12"/>
  <c r="BE248" i="12"/>
  <c r="T248" i="12"/>
  <c r="R248" i="12"/>
  <c r="P248" i="12"/>
  <c r="BI247" i="12"/>
  <c r="BH247" i="12"/>
  <c r="BG247" i="12"/>
  <c r="BE247" i="12"/>
  <c r="T247" i="12"/>
  <c r="R247" i="12"/>
  <c r="P247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2" i="12"/>
  <c r="BH242" i="12"/>
  <c r="BG242" i="12"/>
  <c r="BE242" i="12"/>
  <c r="T242" i="12"/>
  <c r="R242" i="12"/>
  <c r="P242" i="12"/>
  <c r="BI241" i="12"/>
  <c r="BH241" i="12"/>
  <c r="BG241" i="12"/>
  <c r="BE241" i="12"/>
  <c r="T241" i="12"/>
  <c r="R241" i="12"/>
  <c r="P241" i="12"/>
  <c r="BI240" i="12"/>
  <c r="BH240" i="12"/>
  <c r="BG240" i="12"/>
  <c r="BE240" i="12"/>
  <c r="T240" i="12"/>
  <c r="R240" i="12"/>
  <c r="P240" i="12"/>
  <c r="BI239" i="12"/>
  <c r="BH239" i="12"/>
  <c r="BG239" i="12"/>
  <c r="BE239" i="12"/>
  <c r="T239" i="12"/>
  <c r="R239" i="12"/>
  <c r="P239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8" i="12"/>
  <c r="BH228" i="12"/>
  <c r="BG228" i="12"/>
  <c r="BE228" i="12"/>
  <c r="T228" i="12"/>
  <c r="R228" i="12"/>
  <c r="P228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29" i="12"/>
  <c r="BH129" i="12"/>
  <c r="BG129" i="12"/>
  <c r="BE129" i="12"/>
  <c r="T129" i="12"/>
  <c r="R129" i="12"/>
  <c r="P129" i="12"/>
  <c r="J123" i="12"/>
  <c r="F123" i="12"/>
  <c r="F121" i="12"/>
  <c r="E119" i="12"/>
  <c r="J93" i="12"/>
  <c r="F93" i="12"/>
  <c r="F91" i="12"/>
  <c r="E89" i="12"/>
  <c r="J26" i="12"/>
  <c r="E26" i="12"/>
  <c r="J94" i="12" s="1"/>
  <c r="J25" i="12"/>
  <c r="J20" i="12"/>
  <c r="E20" i="12"/>
  <c r="F124" i="12" s="1"/>
  <c r="J19" i="12"/>
  <c r="J14" i="12"/>
  <c r="J121" i="12"/>
  <c r="E7" i="12"/>
  <c r="E115" i="12"/>
  <c r="J39" i="11"/>
  <c r="J38" i="11"/>
  <c r="AY108" i="1" s="1"/>
  <c r="J37" i="11"/>
  <c r="AX108" i="1" s="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6" i="11"/>
  <c r="BH146" i="11"/>
  <c r="BG146" i="11"/>
  <c r="BE146" i="11"/>
  <c r="T146" i="11"/>
  <c r="R146" i="11"/>
  <c r="P146" i="11"/>
  <c r="BI144" i="11"/>
  <c r="BH144" i="11"/>
  <c r="BG144" i="11"/>
  <c r="BE144" i="11"/>
  <c r="T144" i="11"/>
  <c r="R144" i="11"/>
  <c r="P144" i="11"/>
  <c r="BI142" i="11"/>
  <c r="BH142" i="11"/>
  <c r="BG142" i="11"/>
  <c r="BE142" i="11"/>
  <c r="T142" i="11"/>
  <c r="R142" i="11"/>
  <c r="P142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5" i="11"/>
  <c r="BH135" i="11"/>
  <c r="BG135" i="11"/>
  <c r="BE135" i="11"/>
  <c r="T135" i="11"/>
  <c r="R135" i="11"/>
  <c r="P135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0" i="11"/>
  <c r="BH130" i="11"/>
  <c r="BG130" i="11"/>
  <c r="BE130" i="11"/>
  <c r="T130" i="11"/>
  <c r="R130" i="11"/>
  <c r="P130" i="11"/>
  <c r="F122" i="11"/>
  <c r="E120" i="11"/>
  <c r="F91" i="11"/>
  <c r="E89" i="11"/>
  <c r="J26" i="11"/>
  <c r="E26" i="11"/>
  <c r="J94" i="11" s="1"/>
  <c r="J25" i="11"/>
  <c r="J23" i="11"/>
  <c r="E23" i="11"/>
  <c r="J124" i="11" s="1"/>
  <c r="J22" i="11"/>
  <c r="J20" i="11"/>
  <c r="E20" i="11"/>
  <c r="F125" i="11" s="1"/>
  <c r="J19" i="11"/>
  <c r="J17" i="11"/>
  <c r="E17" i="11"/>
  <c r="F124" i="11" s="1"/>
  <c r="J16" i="11"/>
  <c r="J14" i="11"/>
  <c r="J91" i="11"/>
  <c r="E7" i="11"/>
  <c r="E116" i="11"/>
  <c r="J39" i="10"/>
  <c r="J38" i="10"/>
  <c r="AY107" i="1" s="1"/>
  <c r="J37" i="10"/>
  <c r="AX107" i="1" s="1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3" i="10"/>
  <c r="BH143" i="10"/>
  <c r="BG143" i="10"/>
  <c r="BE143" i="10"/>
  <c r="T143" i="10"/>
  <c r="T142" i="10"/>
  <c r="R143" i="10"/>
  <c r="R142" i="10" s="1"/>
  <c r="P143" i="10"/>
  <c r="P142" i="10" s="1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7" i="10"/>
  <c r="BH127" i="10"/>
  <c r="BG127" i="10"/>
  <c r="BE127" i="10"/>
  <c r="T127" i="10"/>
  <c r="R127" i="10"/>
  <c r="P127" i="10"/>
  <c r="F119" i="10"/>
  <c r="E117" i="10"/>
  <c r="F91" i="10"/>
  <c r="E89" i="10"/>
  <c r="J26" i="10"/>
  <c r="E26" i="10"/>
  <c r="J122" i="10" s="1"/>
  <c r="J25" i="10"/>
  <c r="J23" i="10"/>
  <c r="E23" i="10"/>
  <c r="J121" i="10" s="1"/>
  <c r="J22" i="10"/>
  <c r="J20" i="10"/>
  <c r="E20" i="10"/>
  <c r="F122" i="10" s="1"/>
  <c r="J19" i="10"/>
  <c r="J17" i="10"/>
  <c r="E17" i="10"/>
  <c r="F121" i="10" s="1"/>
  <c r="J16" i="10"/>
  <c r="J14" i="10"/>
  <c r="J91" i="10" s="1"/>
  <c r="E7" i="10"/>
  <c r="E113" i="10" s="1"/>
  <c r="J39" i="9"/>
  <c r="J38" i="9"/>
  <c r="AY106" i="1" s="1"/>
  <c r="J37" i="9"/>
  <c r="AX106" i="1" s="1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6" i="9"/>
  <c r="BH136" i="9"/>
  <c r="BG136" i="9"/>
  <c r="BE136" i="9"/>
  <c r="T136" i="9"/>
  <c r="R136" i="9"/>
  <c r="P136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9" i="9"/>
  <c r="BH129" i="9"/>
  <c r="BG129" i="9"/>
  <c r="BE129" i="9"/>
  <c r="T129" i="9"/>
  <c r="R129" i="9"/>
  <c r="P129" i="9"/>
  <c r="J124" i="9"/>
  <c r="J123" i="9"/>
  <c r="F123" i="9"/>
  <c r="F121" i="9"/>
  <c r="E119" i="9"/>
  <c r="J94" i="9"/>
  <c r="J93" i="9"/>
  <c r="F93" i="9"/>
  <c r="F91" i="9"/>
  <c r="E89" i="9"/>
  <c r="J20" i="9"/>
  <c r="E20" i="9"/>
  <c r="F124" i="9" s="1"/>
  <c r="J19" i="9"/>
  <c r="J14" i="9"/>
  <c r="J91" i="9" s="1"/>
  <c r="E7" i="9"/>
  <c r="E115" i="9" s="1"/>
  <c r="J39" i="8"/>
  <c r="J38" i="8"/>
  <c r="AY105" i="1" s="1"/>
  <c r="J37" i="8"/>
  <c r="AX105" i="1" s="1"/>
  <c r="BI850" i="8"/>
  <c r="BH850" i="8"/>
  <c r="BG850" i="8"/>
  <c r="BE850" i="8"/>
  <c r="T850" i="8"/>
  <c r="R850" i="8"/>
  <c r="P850" i="8"/>
  <c r="BI847" i="8"/>
  <c r="BH847" i="8"/>
  <c r="BG847" i="8"/>
  <c r="BE847" i="8"/>
  <c r="T847" i="8"/>
  <c r="R847" i="8"/>
  <c r="P847" i="8"/>
  <c r="BI844" i="8"/>
  <c r="BH844" i="8"/>
  <c r="BG844" i="8"/>
  <c r="BE844" i="8"/>
  <c r="T844" i="8"/>
  <c r="R844" i="8"/>
  <c r="P844" i="8"/>
  <c r="BI827" i="8"/>
  <c r="BH827" i="8"/>
  <c r="BG827" i="8"/>
  <c r="BE827" i="8"/>
  <c r="T827" i="8"/>
  <c r="R827" i="8"/>
  <c r="P827" i="8"/>
  <c r="BI821" i="8"/>
  <c r="BH821" i="8"/>
  <c r="BG821" i="8"/>
  <c r="BE821" i="8"/>
  <c r="T821" i="8"/>
  <c r="R821" i="8"/>
  <c r="P821" i="8"/>
  <c r="BI818" i="8"/>
  <c r="BH818" i="8"/>
  <c r="BG818" i="8"/>
  <c r="BE818" i="8"/>
  <c r="T818" i="8"/>
  <c r="R818" i="8"/>
  <c r="P818" i="8"/>
  <c r="BI794" i="8"/>
  <c r="BH794" i="8"/>
  <c r="BG794" i="8"/>
  <c r="BE794" i="8"/>
  <c r="T794" i="8"/>
  <c r="R794" i="8"/>
  <c r="P794" i="8"/>
  <c r="BI789" i="8"/>
  <c r="BH789" i="8"/>
  <c r="BG789" i="8"/>
  <c r="BE789" i="8"/>
  <c r="T789" i="8"/>
  <c r="R789" i="8"/>
  <c r="P789" i="8"/>
  <c r="BI786" i="8"/>
  <c r="BH786" i="8"/>
  <c r="BG786" i="8"/>
  <c r="BE786" i="8"/>
  <c r="T786" i="8"/>
  <c r="R786" i="8"/>
  <c r="P786" i="8"/>
  <c r="BI784" i="8"/>
  <c r="BH784" i="8"/>
  <c r="BG784" i="8"/>
  <c r="BE784" i="8"/>
  <c r="T784" i="8"/>
  <c r="R784" i="8"/>
  <c r="P784" i="8"/>
  <c r="BI781" i="8"/>
  <c r="BH781" i="8"/>
  <c r="BG781" i="8"/>
  <c r="BE781" i="8"/>
  <c r="T781" i="8"/>
  <c r="R781" i="8"/>
  <c r="P781" i="8"/>
  <c r="BI779" i="8"/>
  <c r="BH779" i="8"/>
  <c r="BG779" i="8"/>
  <c r="BE779" i="8"/>
  <c r="T779" i="8"/>
  <c r="R779" i="8"/>
  <c r="P779" i="8"/>
  <c r="BI777" i="8"/>
  <c r="BH777" i="8"/>
  <c r="BG777" i="8"/>
  <c r="BE777" i="8"/>
  <c r="T777" i="8"/>
  <c r="R777" i="8"/>
  <c r="P777" i="8"/>
  <c r="BI764" i="8"/>
  <c r="BH764" i="8"/>
  <c r="BG764" i="8"/>
  <c r="BE764" i="8"/>
  <c r="T764" i="8"/>
  <c r="R764" i="8"/>
  <c r="P764" i="8"/>
  <c r="BI762" i="8"/>
  <c r="BH762" i="8"/>
  <c r="BG762" i="8"/>
  <c r="BE762" i="8"/>
  <c r="T762" i="8"/>
  <c r="R762" i="8"/>
  <c r="P762" i="8"/>
  <c r="BI757" i="8"/>
  <c r="BH757" i="8"/>
  <c r="BG757" i="8"/>
  <c r="BE757" i="8"/>
  <c r="T757" i="8"/>
  <c r="R757" i="8"/>
  <c r="P757" i="8"/>
  <c r="BI755" i="8"/>
  <c r="BH755" i="8"/>
  <c r="BG755" i="8"/>
  <c r="BE755" i="8"/>
  <c r="T755" i="8"/>
  <c r="R755" i="8"/>
  <c r="P755" i="8"/>
  <c r="BI748" i="8"/>
  <c r="BH748" i="8"/>
  <c r="BG748" i="8"/>
  <c r="BE748" i="8"/>
  <c r="T748" i="8"/>
  <c r="R748" i="8"/>
  <c r="P748" i="8"/>
  <c r="BI746" i="8"/>
  <c r="BH746" i="8"/>
  <c r="BG746" i="8"/>
  <c r="BE746" i="8"/>
  <c r="T746" i="8"/>
  <c r="R746" i="8"/>
  <c r="P746" i="8"/>
  <c r="BI742" i="8"/>
  <c r="BH742" i="8"/>
  <c r="BG742" i="8"/>
  <c r="BE742" i="8"/>
  <c r="T742" i="8"/>
  <c r="R742" i="8"/>
  <c r="P742" i="8"/>
  <c r="BI738" i="8"/>
  <c r="BH738" i="8"/>
  <c r="BG738" i="8"/>
  <c r="BE738" i="8"/>
  <c r="T738" i="8"/>
  <c r="R738" i="8"/>
  <c r="P738" i="8"/>
  <c r="BI736" i="8"/>
  <c r="BH736" i="8"/>
  <c r="BG736" i="8"/>
  <c r="BE736" i="8"/>
  <c r="T736" i="8"/>
  <c r="R736" i="8"/>
  <c r="P736" i="8"/>
  <c r="BI729" i="8"/>
  <c r="BH729" i="8"/>
  <c r="BG729" i="8"/>
  <c r="BE729" i="8"/>
  <c r="T729" i="8"/>
  <c r="R729" i="8"/>
  <c r="P729" i="8"/>
  <c r="BI725" i="8"/>
  <c r="BH725" i="8"/>
  <c r="BG725" i="8"/>
  <c r="BE725" i="8"/>
  <c r="T725" i="8"/>
  <c r="R725" i="8"/>
  <c r="P725" i="8"/>
  <c r="BI720" i="8"/>
  <c r="BH720" i="8"/>
  <c r="BG720" i="8"/>
  <c r="BE720" i="8"/>
  <c r="T720" i="8"/>
  <c r="R720" i="8"/>
  <c r="P720" i="8"/>
  <c r="BI711" i="8"/>
  <c r="BH711" i="8"/>
  <c r="BG711" i="8"/>
  <c r="BE711" i="8"/>
  <c r="T711" i="8"/>
  <c r="R711" i="8"/>
  <c r="P711" i="8"/>
  <c r="BI702" i="8"/>
  <c r="BH702" i="8"/>
  <c r="BG702" i="8"/>
  <c r="BE702" i="8"/>
  <c r="T702" i="8"/>
  <c r="R702" i="8"/>
  <c r="P702" i="8"/>
  <c r="BI682" i="8"/>
  <c r="BH682" i="8"/>
  <c r="BG682" i="8"/>
  <c r="BE682" i="8"/>
  <c r="T682" i="8"/>
  <c r="R682" i="8"/>
  <c r="P682" i="8"/>
  <c r="BI676" i="8"/>
  <c r="BH676" i="8"/>
  <c r="BG676" i="8"/>
  <c r="BE676" i="8"/>
  <c r="T676" i="8"/>
  <c r="R676" i="8"/>
  <c r="P676" i="8"/>
  <c r="BI674" i="8"/>
  <c r="BH674" i="8"/>
  <c r="BG674" i="8"/>
  <c r="BE674" i="8"/>
  <c r="T674" i="8"/>
  <c r="R674" i="8"/>
  <c r="P674" i="8"/>
  <c r="BI666" i="8"/>
  <c r="BH666" i="8"/>
  <c r="BG666" i="8"/>
  <c r="BE666" i="8"/>
  <c r="T666" i="8"/>
  <c r="R666" i="8"/>
  <c r="P666" i="8"/>
  <c r="BI662" i="8"/>
  <c r="BH662" i="8"/>
  <c r="BG662" i="8"/>
  <c r="BE662" i="8"/>
  <c r="T662" i="8"/>
  <c r="R662" i="8"/>
  <c r="P662" i="8"/>
  <c r="BI658" i="8"/>
  <c r="BH658" i="8"/>
  <c r="BG658" i="8"/>
  <c r="BE658" i="8"/>
  <c r="T658" i="8"/>
  <c r="R658" i="8"/>
  <c r="P658" i="8"/>
  <c r="BI654" i="8"/>
  <c r="BH654" i="8"/>
  <c r="BG654" i="8"/>
  <c r="BE654" i="8"/>
  <c r="T654" i="8"/>
  <c r="R654" i="8"/>
  <c r="P654" i="8"/>
  <c r="BI651" i="8"/>
  <c r="BH651" i="8"/>
  <c r="BG651" i="8"/>
  <c r="BE651" i="8"/>
  <c r="T651" i="8"/>
  <c r="R651" i="8"/>
  <c r="P651" i="8"/>
  <c r="BI648" i="8"/>
  <c r="BH648" i="8"/>
  <c r="BG648" i="8"/>
  <c r="BE648" i="8"/>
  <c r="T648" i="8"/>
  <c r="R648" i="8"/>
  <c r="P648" i="8"/>
  <c r="BI643" i="8"/>
  <c r="BH643" i="8"/>
  <c r="BG643" i="8"/>
  <c r="BE643" i="8"/>
  <c r="T643" i="8"/>
  <c r="R643" i="8"/>
  <c r="P643" i="8"/>
  <c r="BI639" i="8"/>
  <c r="BH639" i="8"/>
  <c r="BG639" i="8"/>
  <c r="BE639" i="8"/>
  <c r="T639" i="8"/>
  <c r="R639" i="8"/>
  <c r="P639" i="8"/>
  <c r="BI636" i="8"/>
  <c r="BH636" i="8"/>
  <c r="BG636" i="8"/>
  <c r="BE636" i="8"/>
  <c r="T636" i="8"/>
  <c r="R636" i="8"/>
  <c r="P636" i="8"/>
  <c r="BI633" i="8"/>
  <c r="BH633" i="8"/>
  <c r="BG633" i="8"/>
  <c r="BE633" i="8"/>
  <c r="T633" i="8"/>
  <c r="R633" i="8"/>
  <c r="P633" i="8"/>
  <c r="BI630" i="8"/>
  <c r="BH630" i="8"/>
  <c r="BG630" i="8"/>
  <c r="BE630" i="8"/>
  <c r="T630" i="8"/>
  <c r="R630" i="8"/>
  <c r="P630" i="8"/>
  <c r="BI627" i="8"/>
  <c r="BH627" i="8"/>
  <c r="BG627" i="8"/>
  <c r="BE627" i="8"/>
  <c r="T627" i="8"/>
  <c r="R627" i="8"/>
  <c r="P627" i="8"/>
  <c r="BI624" i="8"/>
  <c r="BH624" i="8"/>
  <c r="BG624" i="8"/>
  <c r="BE624" i="8"/>
  <c r="T624" i="8"/>
  <c r="R624" i="8"/>
  <c r="P624" i="8"/>
  <c r="BI621" i="8"/>
  <c r="BH621" i="8"/>
  <c r="BG621" i="8"/>
  <c r="BE621" i="8"/>
  <c r="T621" i="8"/>
  <c r="R621" i="8"/>
  <c r="P621" i="8"/>
  <c r="BI618" i="8"/>
  <c r="BH618" i="8"/>
  <c r="BG618" i="8"/>
  <c r="BE618" i="8"/>
  <c r="T618" i="8"/>
  <c r="R618" i="8"/>
  <c r="P618" i="8"/>
  <c r="BI615" i="8"/>
  <c r="BH615" i="8"/>
  <c r="BG615" i="8"/>
  <c r="BE615" i="8"/>
  <c r="T615" i="8"/>
  <c r="R615" i="8"/>
  <c r="P615" i="8"/>
  <c r="BI612" i="8"/>
  <c r="BH612" i="8"/>
  <c r="BG612" i="8"/>
  <c r="BE612" i="8"/>
  <c r="T612" i="8"/>
  <c r="R612" i="8"/>
  <c r="P612" i="8"/>
  <c r="BI609" i="8"/>
  <c r="BH609" i="8"/>
  <c r="BG609" i="8"/>
  <c r="BE609" i="8"/>
  <c r="T609" i="8"/>
  <c r="R609" i="8"/>
  <c r="P609" i="8"/>
  <c r="BI606" i="8"/>
  <c r="BH606" i="8"/>
  <c r="BG606" i="8"/>
  <c r="BE606" i="8"/>
  <c r="T606" i="8"/>
  <c r="R606" i="8"/>
  <c r="P606" i="8"/>
  <c r="BI603" i="8"/>
  <c r="BH603" i="8"/>
  <c r="BG603" i="8"/>
  <c r="BE603" i="8"/>
  <c r="T603" i="8"/>
  <c r="R603" i="8"/>
  <c r="P603" i="8"/>
  <c r="BI600" i="8"/>
  <c r="BH600" i="8"/>
  <c r="BG600" i="8"/>
  <c r="BE600" i="8"/>
  <c r="T600" i="8"/>
  <c r="R600" i="8"/>
  <c r="P600" i="8"/>
  <c r="BI597" i="8"/>
  <c r="BH597" i="8"/>
  <c r="BG597" i="8"/>
  <c r="BE597" i="8"/>
  <c r="T597" i="8"/>
  <c r="R597" i="8"/>
  <c r="P597" i="8"/>
  <c r="BI594" i="8"/>
  <c r="BH594" i="8"/>
  <c r="BG594" i="8"/>
  <c r="BE594" i="8"/>
  <c r="T594" i="8"/>
  <c r="R594" i="8"/>
  <c r="P594" i="8"/>
  <c r="BI591" i="8"/>
  <c r="BH591" i="8"/>
  <c r="BG591" i="8"/>
  <c r="BE591" i="8"/>
  <c r="T591" i="8"/>
  <c r="R591" i="8"/>
  <c r="P591" i="8"/>
  <c r="BI588" i="8"/>
  <c r="BH588" i="8"/>
  <c r="BG588" i="8"/>
  <c r="BE588" i="8"/>
  <c r="T588" i="8"/>
  <c r="R588" i="8"/>
  <c r="P588" i="8"/>
  <c r="BI585" i="8"/>
  <c r="BH585" i="8"/>
  <c r="BG585" i="8"/>
  <c r="BE585" i="8"/>
  <c r="T585" i="8"/>
  <c r="R585" i="8"/>
  <c r="P585" i="8"/>
  <c r="BI582" i="8"/>
  <c r="BH582" i="8"/>
  <c r="BG582" i="8"/>
  <c r="BE582" i="8"/>
  <c r="T582" i="8"/>
  <c r="R582" i="8"/>
  <c r="P582" i="8"/>
  <c r="BI579" i="8"/>
  <c r="BH579" i="8"/>
  <c r="BG579" i="8"/>
  <c r="BE579" i="8"/>
  <c r="T579" i="8"/>
  <c r="R579" i="8"/>
  <c r="P579" i="8"/>
  <c r="BI576" i="8"/>
  <c r="BH576" i="8"/>
  <c r="BG576" i="8"/>
  <c r="BE576" i="8"/>
  <c r="T576" i="8"/>
  <c r="R576" i="8"/>
  <c r="P576" i="8"/>
  <c r="BI573" i="8"/>
  <c r="BH573" i="8"/>
  <c r="BG573" i="8"/>
  <c r="BE573" i="8"/>
  <c r="T573" i="8"/>
  <c r="R573" i="8"/>
  <c r="P573" i="8"/>
  <c r="BI570" i="8"/>
  <c r="BH570" i="8"/>
  <c r="BG570" i="8"/>
  <c r="BE570" i="8"/>
  <c r="T570" i="8"/>
  <c r="R570" i="8"/>
  <c r="P570" i="8"/>
  <c r="BI567" i="8"/>
  <c r="BH567" i="8"/>
  <c r="BG567" i="8"/>
  <c r="BE567" i="8"/>
  <c r="T567" i="8"/>
  <c r="R567" i="8"/>
  <c r="P567" i="8"/>
  <c r="BI564" i="8"/>
  <c r="BH564" i="8"/>
  <c r="BG564" i="8"/>
  <c r="BE564" i="8"/>
  <c r="T564" i="8"/>
  <c r="R564" i="8"/>
  <c r="P564" i="8"/>
  <c r="BI561" i="8"/>
  <c r="BH561" i="8"/>
  <c r="BG561" i="8"/>
  <c r="BE561" i="8"/>
  <c r="T561" i="8"/>
  <c r="R561" i="8"/>
  <c r="P561" i="8"/>
  <c r="BI558" i="8"/>
  <c r="BH558" i="8"/>
  <c r="BG558" i="8"/>
  <c r="BE558" i="8"/>
  <c r="T558" i="8"/>
  <c r="R558" i="8"/>
  <c r="P558" i="8"/>
  <c r="BI555" i="8"/>
  <c r="BH555" i="8"/>
  <c r="BG555" i="8"/>
  <c r="BE555" i="8"/>
  <c r="T555" i="8"/>
  <c r="R555" i="8"/>
  <c r="P555" i="8"/>
  <c r="BI552" i="8"/>
  <c r="BH552" i="8"/>
  <c r="BG552" i="8"/>
  <c r="BE552" i="8"/>
  <c r="T552" i="8"/>
  <c r="R552" i="8"/>
  <c r="P552" i="8"/>
  <c r="BI549" i="8"/>
  <c r="BH549" i="8"/>
  <c r="BG549" i="8"/>
  <c r="BE549" i="8"/>
  <c r="T549" i="8"/>
  <c r="R549" i="8"/>
  <c r="P549" i="8"/>
  <c r="BI546" i="8"/>
  <c r="BH546" i="8"/>
  <c r="BG546" i="8"/>
  <c r="BE546" i="8"/>
  <c r="T546" i="8"/>
  <c r="R546" i="8"/>
  <c r="P546" i="8"/>
  <c r="BI543" i="8"/>
  <c r="BH543" i="8"/>
  <c r="BG543" i="8"/>
  <c r="BE543" i="8"/>
  <c r="T543" i="8"/>
  <c r="R543" i="8"/>
  <c r="P543" i="8"/>
  <c r="BI538" i="8"/>
  <c r="BH538" i="8"/>
  <c r="BG538" i="8"/>
  <c r="BE538" i="8"/>
  <c r="T538" i="8"/>
  <c r="R538" i="8"/>
  <c r="P538" i="8"/>
  <c r="BI522" i="8"/>
  <c r="BH522" i="8"/>
  <c r="BG522" i="8"/>
  <c r="BE522" i="8"/>
  <c r="T522" i="8"/>
  <c r="R522" i="8"/>
  <c r="P522" i="8"/>
  <c r="BI505" i="8"/>
  <c r="BH505" i="8"/>
  <c r="BG505" i="8"/>
  <c r="BE505" i="8"/>
  <c r="T505" i="8"/>
  <c r="R505" i="8"/>
  <c r="P505" i="8"/>
  <c r="BI503" i="8"/>
  <c r="BH503" i="8"/>
  <c r="BG503" i="8"/>
  <c r="BE503" i="8"/>
  <c r="T503" i="8"/>
  <c r="R503" i="8"/>
  <c r="P503" i="8"/>
  <c r="BI496" i="8"/>
  <c r="BH496" i="8"/>
  <c r="BG496" i="8"/>
  <c r="BE496" i="8"/>
  <c r="T496" i="8"/>
  <c r="R496" i="8"/>
  <c r="P496" i="8"/>
  <c r="BI492" i="8"/>
  <c r="BH492" i="8"/>
  <c r="BG492" i="8"/>
  <c r="BE492" i="8"/>
  <c r="T492" i="8"/>
  <c r="R492" i="8"/>
  <c r="P492" i="8"/>
  <c r="BI491" i="8"/>
  <c r="BH491" i="8"/>
  <c r="BG491" i="8"/>
  <c r="BE491" i="8"/>
  <c r="T491" i="8"/>
  <c r="R491" i="8"/>
  <c r="P491" i="8"/>
  <c r="BI487" i="8"/>
  <c r="BH487" i="8"/>
  <c r="BG487" i="8"/>
  <c r="BE487" i="8"/>
  <c r="T487" i="8"/>
  <c r="R487" i="8"/>
  <c r="P487" i="8"/>
  <c r="BI485" i="8"/>
  <c r="BH485" i="8"/>
  <c r="BG485" i="8"/>
  <c r="BE485" i="8"/>
  <c r="T485" i="8"/>
  <c r="R485" i="8"/>
  <c r="P485" i="8"/>
  <c r="BI474" i="8"/>
  <c r="BH474" i="8"/>
  <c r="BG474" i="8"/>
  <c r="BE474" i="8"/>
  <c r="T474" i="8"/>
  <c r="R474" i="8"/>
  <c r="P474" i="8"/>
  <c r="BI469" i="8"/>
  <c r="BH469" i="8"/>
  <c r="BG469" i="8"/>
  <c r="BE469" i="8"/>
  <c r="T469" i="8"/>
  <c r="R469" i="8"/>
  <c r="P469" i="8"/>
  <c r="BI466" i="8"/>
  <c r="BH466" i="8"/>
  <c r="BG466" i="8"/>
  <c r="BE466" i="8"/>
  <c r="T466" i="8"/>
  <c r="R466" i="8"/>
  <c r="P466" i="8"/>
  <c r="BI461" i="8"/>
  <c r="BH461" i="8"/>
  <c r="BG461" i="8"/>
  <c r="BE461" i="8"/>
  <c r="T461" i="8"/>
  <c r="R461" i="8"/>
  <c r="P461" i="8"/>
  <c r="BI457" i="8"/>
  <c r="BH457" i="8"/>
  <c r="BG457" i="8"/>
  <c r="BE457" i="8"/>
  <c r="T457" i="8"/>
  <c r="R457" i="8"/>
  <c r="P457" i="8"/>
  <c r="BI452" i="8"/>
  <c r="BH452" i="8"/>
  <c r="BG452" i="8"/>
  <c r="BE452" i="8"/>
  <c r="T452" i="8"/>
  <c r="R452" i="8"/>
  <c r="P452" i="8"/>
  <c r="BI448" i="8"/>
  <c r="BH448" i="8"/>
  <c r="BG448" i="8"/>
  <c r="BE448" i="8"/>
  <c r="T448" i="8"/>
  <c r="R448" i="8"/>
  <c r="P448" i="8"/>
  <c r="BI444" i="8"/>
  <c r="BH444" i="8"/>
  <c r="BG444" i="8"/>
  <c r="BE444" i="8"/>
  <c r="T444" i="8"/>
  <c r="R444" i="8"/>
  <c r="P444" i="8"/>
  <c r="BI441" i="8"/>
  <c r="BH441" i="8"/>
  <c r="BG441" i="8"/>
  <c r="BE441" i="8"/>
  <c r="T441" i="8"/>
  <c r="R441" i="8"/>
  <c r="P441" i="8"/>
  <c r="BI423" i="8"/>
  <c r="BH423" i="8"/>
  <c r="BG423" i="8"/>
  <c r="BE423" i="8"/>
  <c r="T423" i="8"/>
  <c r="R423" i="8"/>
  <c r="P423" i="8"/>
  <c r="BI415" i="8"/>
  <c r="BH415" i="8"/>
  <c r="BG415" i="8"/>
  <c r="BE415" i="8"/>
  <c r="T415" i="8"/>
  <c r="R415" i="8"/>
  <c r="P415" i="8"/>
  <c r="BI404" i="8"/>
  <c r="BH404" i="8"/>
  <c r="BG404" i="8"/>
  <c r="BE404" i="8"/>
  <c r="T404" i="8"/>
  <c r="R404" i="8"/>
  <c r="P404" i="8"/>
  <c r="BI396" i="8"/>
  <c r="BH396" i="8"/>
  <c r="BG396" i="8"/>
  <c r="BE396" i="8"/>
  <c r="T396" i="8"/>
  <c r="R396" i="8"/>
  <c r="P396" i="8"/>
  <c r="BI387" i="8"/>
  <c r="BH387" i="8"/>
  <c r="BG387" i="8"/>
  <c r="BE387" i="8"/>
  <c r="T387" i="8"/>
  <c r="R387" i="8"/>
  <c r="P387" i="8"/>
  <c r="BI383" i="8"/>
  <c r="BH383" i="8"/>
  <c r="BG383" i="8"/>
  <c r="BE383" i="8"/>
  <c r="T383" i="8"/>
  <c r="R383" i="8"/>
  <c r="P383" i="8"/>
  <c r="BI379" i="8"/>
  <c r="BH379" i="8"/>
  <c r="BG379" i="8"/>
  <c r="BE379" i="8"/>
  <c r="T379" i="8"/>
  <c r="R379" i="8"/>
  <c r="P379" i="8"/>
  <c r="BI370" i="8"/>
  <c r="BH370" i="8"/>
  <c r="BG370" i="8"/>
  <c r="BE370" i="8"/>
  <c r="T370" i="8"/>
  <c r="R370" i="8"/>
  <c r="P370" i="8"/>
  <c r="BI364" i="8"/>
  <c r="BH364" i="8"/>
  <c r="BG364" i="8"/>
  <c r="BE364" i="8"/>
  <c r="T364" i="8"/>
  <c r="R364" i="8"/>
  <c r="P364" i="8"/>
  <c r="BI359" i="8"/>
  <c r="BH359" i="8"/>
  <c r="BG359" i="8"/>
  <c r="BE359" i="8"/>
  <c r="T359" i="8"/>
  <c r="R359" i="8"/>
  <c r="P359" i="8"/>
  <c r="BI351" i="8"/>
  <c r="BH351" i="8"/>
  <c r="BG351" i="8"/>
  <c r="BE351" i="8"/>
  <c r="T351" i="8"/>
  <c r="R351" i="8"/>
  <c r="P351" i="8"/>
  <c r="BI345" i="8"/>
  <c r="BH345" i="8"/>
  <c r="BG345" i="8"/>
  <c r="BE345" i="8"/>
  <c r="T345" i="8"/>
  <c r="R345" i="8"/>
  <c r="P345" i="8"/>
  <c r="BI301" i="8"/>
  <c r="BH301" i="8"/>
  <c r="BG301" i="8"/>
  <c r="BE301" i="8"/>
  <c r="T301" i="8"/>
  <c r="R301" i="8"/>
  <c r="P301" i="8"/>
  <c r="BI294" i="8"/>
  <c r="BH294" i="8"/>
  <c r="BG294" i="8"/>
  <c r="BE294" i="8"/>
  <c r="T294" i="8"/>
  <c r="R294" i="8"/>
  <c r="P294" i="8"/>
  <c r="BI281" i="8"/>
  <c r="BH281" i="8"/>
  <c r="BG281" i="8"/>
  <c r="BE281" i="8"/>
  <c r="T281" i="8"/>
  <c r="R281" i="8"/>
  <c r="P281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3" i="8"/>
  <c r="BH273" i="8"/>
  <c r="BG273" i="8"/>
  <c r="BE273" i="8"/>
  <c r="T273" i="8"/>
  <c r="R273" i="8"/>
  <c r="P273" i="8"/>
  <c r="BI271" i="8"/>
  <c r="BH271" i="8"/>
  <c r="BG271" i="8"/>
  <c r="BE271" i="8"/>
  <c r="T271" i="8"/>
  <c r="R271" i="8"/>
  <c r="P271" i="8"/>
  <c r="BI269" i="8"/>
  <c r="BH269" i="8"/>
  <c r="BG269" i="8"/>
  <c r="BE269" i="8"/>
  <c r="T269" i="8"/>
  <c r="R269" i="8"/>
  <c r="P269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1" i="8"/>
  <c r="BH261" i="8"/>
  <c r="BG261" i="8"/>
  <c r="BE261" i="8"/>
  <c r="T261" i="8"/>
  <c r="R261" i="8"/>
  <c r="P261" i="8"/>
  <c r="BI258" i="8"/>
  <c r="BH258" i="8"/>
  <c r="BG258" i="8"/>
  <c r="BE258" i="8"/>
  <c r="T258" i="8"/>
  <c r="R258" i="8"/>
  <c r="P258" i="8"/>
  <c r="BI255" i="8"/>
  <c r="BH255" i="8"/>
  <c r="BG255" i="8"/>
  <c r="BE255" i="8"/>
  <c r="T255" i="8"/>
  <c r="R255" i="8"/>
  <c r="P255" i="8"/>
  <c r="BI250" i="8"/>
  <c r="BH250" i="8"/>
  <c r="BG250" i="8"/>
  <c r="BE250" i="8"/>
  <c r="T250" i="8"/>
  <c r="R250" i="8"/>
  <c r="P250" i="8"/>
  <c r="BI246" i="8"/>
  <c r="BH246" i="8"/>
  <c r="BG246" i="8"/>
  <c r="BE246" i="8"/>
  <c r="T246" i="8"/>
  <c r="R246" i="8"/>
  <c r="P246" i="8"/>
  <c r="BI243" i="8"/>
  <c r="BH243" i="8"/>
  <c r="BG243" i="8"/>
  <c r="BE243" i="8"/>
  <c r="T243" i="8"/>
  <c r="R243" i="8"/>
  <c r="P243" i="8"/>
  <c r="BI233" i="8"/>
  <c r="BH233" i="8"/>
  <c r="BG233" i="8"/>
  <c r="BE233" i="8"/>
  <c r="T233" i="8"/>
  <c r="R233" i="8"/>
  <c r="P233" i="8"/>
  <c r="BI229" i="8"/>
  <c r="BH229" i="8"/>
  <c r="BG229" i="8"/>
  <c r="BE229" i="8"/>
  <c r="T229" i="8"/>
  <c r="R229" i="8"/>
  <c r="P229" i="8"/>
  <c r="BI223" i="8"/>
  <c r="BH223" i="8"/>
  <c r="BG223" i="8"/>
  <c r="BE223" i="8"/>
  <c r="T223" i="8"/>
  <c r="R223" i="8"/>
  <c r="P223" i="8"/>
  <c r="BI219" i="8"/>
  <c r="BH219" i="8"/>
  <c r="BG219" i="8"/>
  <c r="BE219" i="8"/>
  <c r="T219" i="8"/>
  <c r="R219" i="8"/>
  <c r="P219" i="8"/>
  <c r="BI212" i="8"/>
  <c r="BH212" i="8"/>
  <c r="BG212" i="8"/>
  <c r="BE212" i="8"/>
  <c r="T212" i="8"/>
  <c r="R212" i="8"/>
  <c r="P212" i="8"/>
  <c r="BI207" i="8"/>
  <c r="BH207" i="8"/>
  <c r="BG207" i="8"/>
  <c r="BE207" i="8"/>
  <c r="T207" i="8"/>
  <c r="R207" i="8"/>
  <c r="P207" i="8"/>
  <c r="BI195" i="8"/>
  <c r="BH195" i="8"/>
  <c r="BG195" i="8"/>
  <c r="BE195" i="8"/>
  <c r="T195" i="8"/>
  <c r="R195" i="8"/>
  <c r="P195" i="8"/>
  <c r="BI189" i="8"/>
  <c r="BH189" i="8"/>
  <c r="BG189" i="8"/>
  <c r="BE189" i="8"/>
  <c r="T189" i="8"/>
  <c r="R189" i="8"/>
  <c r="P189" i="8"/>
  <c r="BI185" i="8"/>
  <c r="BH185" i="8"/>
  <c r="BG185" i="8"/>
  <c r="BE185" i="8"/>
  <c r="T185" i="8"/>
  <c r="R185" i="8"/>
  <c r="P185" i="8"/>
  <c r="BI181" i="8"/>
  <c r="BH181" i="8"/>
  <c r="BG181" i="8"/>
  <c r="BE181" i="8"/>
  <c r="T181" i="8"/>
  <c r="R181" i="8"/>
  <c r="P181" i="8"/>
  <c r="BI175" i="8"/>
  <c r="BH175" i="8"/>
  <c r="BG175" i="8"/>
  <c r="BE175" i="8"/>
  <c r="T175" i="8"/>
  <c r="R175" i="8"/>
  <c r="P175" i="8"/>
  <c r="BI168" i="8"/>
  <c r="BH168" i="8"/>
  <c r="BG168" i="8"/>
  <c r="BE168" i="8"/>
  <c r="T168" i="8"/>
  <c r="R168" i="8"/>
  <c r="P168" i="8"/>
  <c r="BI165" i="8"/>
  <c r="BH165" i="8"/>
  <c r="BG165" i="8"/>
  <c r="BE165" i="8"/>
  <c r="T165" i="8"/>
  <c r="R165" i="8"/>
  <c r="P165" i="8"/>
  <c r="BI155" i="8"/>
  <c r="BH155" i="8"/>
  <c r="BG155" i="8"/>
  <c r="BE155" i="8"/>
  <c r="T155" i="8"/>
  <c r="R155" i="8"/>
  <c r="P155" i="8"/>
  <c r="BI151" i="8"/>
  <c r="BH151" i="8"/>
  <c r="BG151" i="8"/>
  <c r="BE151" i="8"/>
  <c r="T151" i="8"/>
  <c r="R151" i="8"/>
  <c r="P151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J138" i="8"/>
  <c r="J137" i="8"/>
  <c r="F137" i="8"/>
  <c r="F135" i="8"/>
  <c r="E133" i="8"/>
  <c r="J94" i="8"/>
  <c r="J93" i="8"/>
  <c r="F93" i="8"/>
  <c r="F91" i="8"/>
  <c r="E89" i="8"/>
  <c r="J20" i="8"/>
  <c r="E20" i="8"/>
  <c r="F138" i="8" s="1"/>
  <c r="J19" i="8"/>
  <c r="J14" i="8"/>
  <c r="J91" i="8" s="1"/>
  <c r="E7" i="8"/>
  <c r="E85" i="8" s="1"/>
  <c r="J137" i="7"/>
  <c r="J100" i="7" s="1"/>
  <c r="J39" i="7"/>
  <c r="J38" i="7"/>
  <c r="AY104" i="1"/>
  <c r="J37" i="7"/>
  <c r="AX104" i="1" s="1"/>
  <c r="BI301" i="7"/>
  <c r="BH301" i="7"/>
  <c r="BG301" i="7"/>
  <c r="BE301" i="7"/>
  <c r="T301" i="7"/>
  <c r="R301" i="7"/>
  <c r="P301" i="7"/>
  <c r="BI297" i="7"/>
  <c r="BH297" i="7"/>
  <c r="BG297" i="7"/>
  <c r="BE297" i="7"/>
  <c r="T297" i="7"/>
  <c r="R297" i="7"/>
  <c r="P297" i="7"/>
  <c r="BI278" i="7"/>
  <c r="BH278" i="7"/>
  <c r="BG278" i="7"/>
  <c r="BE278" i="7"/>
  <c r="T278" i="7"/>
  <c r="R278" i="7"/>
  <c r="P278" i="7"/>
  <c r="BI268" i="7"/>
  <c r="BH268" i="7"/>
  <c r="BG268" i="7"/>
  <c r="BE268" i="7"/>
  <c r="T268" i="7"/>
  <c r="R268" i="7"/>
  <c r="R267" i="7" s="1"/>
  <c r="P268" i="7"/>
  <c r="BI264" i="7"/>
  <c r="BH264" i="7"/>
  <c r="BG264" i="7"/>
  <c r="BE264" i="7"/>
  <c r="T264" i="7"/>
  <c r="R264" i="7"/>
  <c r="P264" i="7"/>
  <c r="BI261" i="7"/>
  <c r="BH261" i="7"/>
  <c r="BG261" i="7"/>
  <c r="BE261" i="7"/>
  <c r="T261" i="7"/>
  <c r="R261" i="7"/>
  <c r="P261" i="7"/>
  <c r="BI258" i="7"/>
  <c r="BH258" i="7"/>
  <c r="BG258" i="7"/>
  <c r="BE258" i="7"/>
  <c r="T258" i="7"/>
  <c r="R258" i="7"/>
  <c r="P258" i="7"/>
  <c r="BI254" i="7"/>
  <c r="BH254" i="7"/>
  <c r="BG254" i="7"/>
  <c r="BE254" i="7"/>
  <c r="T254" i="7"/>
  <c r="R254" i="7"/>
  <c r="P254" i="7"/>
  <c r="BI236" i="7"/>
  <c r="BH236" i="7"/>
  <c r="BG236" i="7"/>
  <c r="BE236" i="7"/>
  <c r="T236" i="7"/>
  <c r="R236" i="7"/>
  <c r="P236" i="7"/>
  <c r="BI231" i="7"/>
  <c r="BH231" i="7"/>
  <c r="BG231" i="7"/>
  <c r="BE231" i="7"/>
  <c r="T231" i="7"/>
  <c r="R231" i="7"/>
  <c r="P231" i="7"/>
  <c r="BI228" i="7"/>
  <c r="BH228" i="7"/>
  <c r="BG228" i="7"/>
  <c r="BE228" i="7"/>
  <c r="T228" i="7"/>
  <c r="R228" i="7"/>
  <c r="P228" i="7"/>
  <c r="BI223" i="7"/>
  <c r="BH223" i="7"/>
  <c r="BG223" i="7"/>
  <c r="BE223" i="7"/>
  <c r="T223" i="7"/>
  <c r="R223" i="7"/>
  <c r="P223" i="7"/>
  <c r="BI219" i="7"/>
  <c r="BH219" i="7"/>
  <c r="BG219" i="7"/>
  <c r="BE219" i="7"/>
  <c r="T219" i="7"/>
  <c r="R219" i="7"/>
  <c r="P219" i="7"/>
  <c r="BI216" i="7"/>
  <c r="BH216" i="7"/>
  <c r="BG216" i="7"/>
  <c r="BE216" i="7"/>
  <c r="T216" i="7"/>
  <c r="R216" i="7"/>
  <c r="P216" i="7"/>
  <c r="BI212" i="7"/>
  <c r="BH212" i="7"/>
  <c r="BG212" i="7"/>
  <c r="BE212" i="7"/>
  <c r="T212" i="7"/>
  <c r="R212" i="7"/>
  <c r="P212" i="7"/>
  <c r="BI200" i="7"/>
  <c r="BH200" i="7"/>
  <c r="BG200" i="7"/>
  <c r="BE200" i="7"/>
  <c r="T200" i="7"/>
  <c r="R200" i="7"/>
  <c r="P200" i="7"/>
  <c r="BI194" i="7"/>
  <c r="BH194" i="7"/>
  <c r="BG194" i="7"/>
  <c r="BE194" i="7"/>
  <c r="T194" i="7"/>
  <c r="T193" i="7" s="1"/>
  <c r="R194" i="7"/>
  <c r="R193" i="7" s="1"/>
  <c r="P194" i="7"/>
  <c r="P193" i="7" s="1"/>
  <c r="BI189" i="7"/>
  <c r="BH189" i="7"/>
  <c r="BG189" i="7"/>
  <c r="BE189" i="7"/>
  <c r="T189" i="7"/>
  <c r="R189" i="7"/>
  <c r="P189" i="7"/>
  <c r="BI186" i="7"/>
  <c r="BH186" i="7"/>
  <c r="BG186" i="7"/>
  <c r="BE186" i="7"/>
  <c r="T186" i="7"/>
  <c r="R186" i="7"/>
  <c r="P186" i="7"/>
  <c r="BI180" i="7"/>
  <c r="BH180" i="7"/>
  <c r="BG180" i="7"/>
  <c r="BE180" i="7"/>
  <c r="T180" i="7"/>
  <c r="R180" i="7"/>
  <c r="P180" i="7"/>
  <c r="BI178" i="7"/>
  <c r="BH178" i="7"/>
  <c r="BG178" i="7"/>
  <c r="BE178" i="7"/>
  <c r="T178" i="7"/>
  <c r="T177" i="7" s="1"/>
  <c r="R178" i="7"/>
  <c r="R177" i="7" s="1"/>
  <c r="P178" i="7"/>
  <c r="P177" i="7" s="1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T163" i="7" s="1"/>
  <c r="R164" i="7"/>
  <c r="R163" i="7"/>
  <c r="P164" i="7"/>
  <c r="P163" i="7" s="1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45" i="7"/>
  <c r="BH145" i="7"/>
  <c r="BG145" i="7"/>
  <c r="BE145" i="7"/>
  <c r="T145" i="7"/>
  <c r="R145" i="7"/>
  <c r="P145" i="7"/>
  <c r="BI142" i="7"/>
  <c r="BH142" i="7"/>
  <c r="BG142" i="7"/>
  <c r="BE142" i="7"/>
  <c r="T142" i="7"/>
  <c r="R142" i="7"/>
  <c r="P142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R136" i="7"/>
  <c r="P136" i="7"/>
  <c r="J131" i="7"/>
  <c r="J130" i="7"/>
  <c r="F130" i="7"/>
  <c r="F128" i="7"/>
  <c r="E126" i="7"/>
  <c r="J94" i="7"/>
  <c r="J93" i="7"/>
  <c r="F93" i="7"/>
  <c r="F91" i="7"/>
  <c r="E89" i="7"/>
  <c r="J20" i="7"/>
  <c r="E20" i="7"/>
  <c r="F94" i="7" s="1"/>
  <c r="J19" i="7"/>
  <c r="J14" i="7"/>
  <c r="J91" i="7" s="1"/>
  <c r="E7" i="7"/>
  <c r="E122" i="7" s="1"/>
  <c r="J39" i="6"/>
  <c r="J38" i="6"/>
  <c r="AY102" i="1"/>
  <c r="J37" i="6"/>
  <c r="AX102" i="1"/>
  <c r="BI300" i="6"/>
  <c r="BH300" i="6"/>
  <c r="BG300" i="6"/>
  <c r="BE300" i="6"/>
  <c r="T300" i="6"/>
  <c r="R300" i="6"/>
  <c r="P300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6" i="6"/>
  <c r="BH286" i="6"/>
  <c r="BG286" i="6"/>
  <c r="BE286" i="6"/>
  <c r="T286" i="6"/>
  <c r="R286" i="6"/>
  <c r="P286" i="6"/>
  <c r="BI284" i="6"/>
  <c r="BH284" i="6"/>
  <c r="BG284" i="6"/>
  <c r="BE284" i="6"/>
  <c r="T284" i="6"/>
  <c r="R284" i="6"/>
  <c r="P284" i="6"/>
  <c r="BI267" i="6"/>
  <c r="BH267" i="6"/>
  <c r="BG267" i="6"/>
  <c r="BE267" i="6"/>
  <c r="T267" i="6"/>
  <c r="R267" i="6"/>
  <c r="P267" i="6"/>
  <c r="BI265" i="6"/>
  <c r="BH265" i="6"/>
  <c r="BG265" i="6"/>
  <c r="BE265" i="6"/>
  <c r="T265" i="6"/>
  <c r="R265" i="6"/>
  <c r="P265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32" i="6"/>
  <c r="BH232" i="6"/>
  <c r="BG232" i="6"/>
  <c r="BE232" i="6"/>
  <c r="T232" i="6"/>
  <c r="R232" i="6"/>
  <c r="P232" i="6"/>
  <c r="BI228" i="6"/>
  <c r="BH228" i="6"/>
  <c r="BG228" i="6"/>
  <c r="BE228" i="6"/>
  <c r="T228" i="6"/>
  <c r="R228" i="6"/>
  <c r="P228" i="6"/>
  <c r="BI224" i="6"/>
  <c r="BH224" i="6"/>
  <c r="BG224" i="6"/>
  <c r="BE224" i="6"/>
  <c r="T224" i="6"/>
  <c r="R224" i="6"/>
  <c r="P224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3" i="6"/>
  <c r="BH213" i="6"/>
  <c r="BG213" i="6"/>
  <c r="BE213" i="6"/>
  <c r="T213" i="6"/>
  <c r="R213" i="6"/>
  <c r="P213" i="6"/>
  <c r="BI210" i="6"/>
  <c r="BH210" i="6"/>
  <c r="BG210" i="6"/>
  <c r="BE210" i="6"/>
  <c r="T210" i="6"/>
  <c r="R210" i="6"/>
  <c r="P210" i="6"/>
  <c r="BI207" i="6"/>
  <c r="BH207" i="6"/>
  <c r="BG207" i="6"/>
  <c r="BE207" i="6"/>
  <c r="T207" i="6"/>
  <c r="R207" i="6"/>
  <c r="P207" i="6"/>
  <c r="BI204" i="6"/>
  <c r="BH204" i="6"/>
  <c r="BG204" i="6"/>
  <c r="BE204" i="6"/>
  <c r="T204" i="6"/>
  <c r="R204" i="6"/>
  <c r="P204" i="6"/>
  <c r="BI201" i="6"/>
  <c r="BH201" i="6"/>
  <c r="BG201" i="6"/>
  <c r="BE201" i="6"/>
  <c r="T201" i="6"/>
  <c r="R201" i="6"/>
  <c r="P201" i="6"/>
  <c r="BI198" i="6"/>
  <c r="BH198" i="6"/>
  <c r="BG198" i="6"/>
  <c r="BE198" i="6"/>
  <c r="T198" i="6"/>
  <c r="R198" i="6"/>
  <c r="P198" i="6"/>
  <c r="BI195" i="6"/>
  <c r="BH195" i="6"/>
  <c r="BG195" i="6"/>
  <c r="BE195" i="6"/>
  <c r="T195" i="6"/>
  <c r="R195" i="6"/>
  <c r="P195" i="6"/>
  <c r="BI192" i="6"/>
  <c r="BH192" i="6"/>
  <c r="BG192" i="6"/>
  <c r="BE192" i="6"/>
  <c r="T192" i="6"/>
  <c r="R192" i="6"/>
  <c r="P192" i="6"/>
  <c r="BI189" i="6"/>
  <c r="BH189" i="6"/>
  <c r="BG189" i="6"/>
  <c r="BE189" i="6"/>
  <c r="T189" i="6"/>
  <c r="R189" i="6"/>
  <c r="P189" i="6"/>
  <c r="BI186" i="6"/>
  <c r="BH186" i="6"/>
  <c r="BG186" i="6"/>
  <c r="BE186" i="6"/>
  <c r="T186" i="6"/>
  <c r="R186" i="6"/>
  <c r="P186" i="6"/>
  <c r="BI183" i="6"/>
  <c r="BH183" i="6"/>
  <c r="BG183" i="6"/>
  <c r="BE183" i="6"/>
  <c r="T183" i="6"/>
  <c r="R183" i="6"/>
  <c r="P183" i="6"/>
  <c r="BI180" i="6"/>
  <c r="BH180" i="6"/>
  <c r="BG180" i="6"/>
  <c r="BE180" i="6"/>
  <c r="T180" i="6"/>
  <c r="R180" i="6"/>
  <c r="P180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3" i="6"/>
  <c r="BH173" i="6"/>
  <c r="BG173" i="6"/>
  <c r="BE173" i="6"/>
  <c r="T173" i="6"/>
  <c r="R173" i="6"/>
  <c r="P173" i="6"/>
  <c r="BI146" i="6"/>
  <c r="BH146" i="6"/>
  <c r="BG146" i="6"/>
  <c r="BE146" i="6"/>
  <c r="T146" i="6"/>
  <c r="R146" i="6"/>
  <c r="P146" i="6"/>
  <c r="BI127" i="6"/>
  <c r="BH127" i="6"/>
  <c r="BG127" i="6"/>
  <c r="BE127" i="6"/>
  <c r="T127" i="6"/>
  <c r="R127" i="6"/>
  <c r="P127" i="6"/>
  <c r="BI125" i="6"/>
  <c r="BH125" i="6"/>
  <c r="BG125" i="6"/>
  <c r="BE125" i="6"/>
  <c r="T125" i="6"/>
  <c r="R125" i="6"/>
  <c r="P125" i="6"/>
  <c r="J120" i="6"/>
  <c r="J119" i="6"/>
  <c r="F119" i="6"/>
  <c r="F117" i="6"/>
  <c r="E115" i="6"/>
  <c r="J94" i="6"/>
  <c r="J93" i="6"/>
  <c r="F93" i="6"/>
  <c r="F91" i="6"/>
  <c r="E89" i="6"/>
  <c r="J20" i="6"/>
  <c r="E20" i="6"/>
  <c r="F94" i="6"/>
  <c r="J19" i="6"/>
  <c r="J14" i="6"/>
  <c r="J117" i="6" s="1"/>
  <c r="E7" i="6"/>
  <c r="E85" i="6" s="1"/>
  <c r="J39" i="5"/>
  <c r="J38" i="5"/>
  <c r="AY101" i="1"/>
  <c r="J37" i="5"/>
  <c r="AX101" i="1"/>
  <c r="BI203" i="5"/>
  <c r="BH203" i="5"/>
  <c r="BG203" i="5"/>
  <c r="BE203" i="5"/>
  <c r="T203" i="5"/>
  <c r="T202" i="5"/>
  <c r="R203" i="5"/>
  <c r="R202" i="5"/>
  <c r="P203" i="5"/>
  <c r="P202" i="5"/>
  <c r="BI198" i="5"/>
  <c r="BH198" i="5"/>
  <c r="BG198" i="5"/>
  <c r="BE198" i="5"/>
  <c r="T198" i="5"/>
  <c r="T197" i="5"/>
  <c r="R198" i="5"/>
  <c r="R197" i="5"/>
  <c r="P198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4" i="5"/>
  <c r="BH184" i="5"/>
  <c r="BG184" i="5"/>
  <c r="BE184" i="5"/>
  <c r="T184" i="5"/>
  <c r="R184" i="5"/>
  <c r="P184" i="5"/>
  <c r="BI180" i="5"/>
  <c r="BH180" i="5"/>
  <c r="BG180" i="5"/>
  <c r="BE180" i="5"/>
  <c r="T180" i="5"/>
  <c r="R180" i="5"/>
  <c r="P180" i="5"/>
  <c r="BI160" i="5"/>
  <c r="BH160" i="5"/>
  <c r="BG160" i="5"/>
  <c r="BE160" i="5"/>
  <c r="T160" i="5"/>
  <c r="R160" i="5"/>
  <c r="P160" i="5"/>
  <c r="BI152" i="5"/>
  <c r="BH152" i="5"/>
  <c r="BG152" i="5"/>
  <c r="BE152" i="5"/>
  <c r="T152" i="5"/>
  <c r="R152" i="5"/>
  <c r="P152" i="5"/>
  <c r="BI134" i="5"/>
  <c r="BH134" i="5"/>
  <c r="BG134" i="5"/>
  <c r="BE134" i="5"/>
  <c r="T134" i="5"/>
  <c r="R134" i="5"/>
  <c r="P134" i="5"/>
  <c r="BI129" i="5"/>
  <c r="BH129" i="5"/>
  <c r="BG129" i="5"/>
  <c r="BE129" i="5"/>
  <c r="T129" i="5"/>
  <c r="T128" i="5" s="1"/>
  <c r="R129" i="5"/>
  <c r="R128" i="5" s="1"/>
  <c r="P129" i="5"/>
  <c r="P128" i="5" s="1"/>
  <c r="J123" i="5"/>
  <c r="J122" i="5"/>
  <c r="F122" i="5"/>
  <c r="F120" i="5"/>
  <c r="E118" i="5"/>
  <c r="J94" i="5"/>
  <c r="J93" i="5"/>
  <c r="F93" i="5"/>
  <c r="F91" i="5"/>
  <c r="E89" i="5"/>
  <c r="J20" i="5"/>
  <c r="E20" i="5"/>
  <c r="F123" i="5" s="1"/>
  <c r="J19" i="5"/>
  <c r="J14" i="5"/>
  <c r="J120" i="5" s="1"/>
  <c r="E7" i="5"/>
  <c r="E85" i="5" s="1"/>
  <c r="J39" i="4"/>
  <c r="J38" i="4"/>
  <c r="AY99" i="1" s="1"/>
  <c r="J37" i="4"/>
  <c r="AX99" i="1" s="1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14" i="4"/>
  <c r="BH314" i="4"/>
  <c r="BG314" i="4"/>
  <c r="BE314" i="4"/>
  <c r="T314" i="4"/>
  <c r="R314" i="4"/>
  <c r="P314" i="4"/>
  <c r="BI312" i="4"/>
  <c r="BH312" i="4"/>
  <c r="BG312" i="4"/>
  <c r="BE312" i="4"/>
  <c r="T312" i="4"/>
  <c r="R312" i="4"/>
  <c r="P312" i="4"/>
  <c r="BI301" i="4"/>
  <c r="BH301" i="4"/>
  <c r="BG301" i="4"/>
  <c r="BE301" i="4"/>
  <c r="T301" i="4"/>
  <c r="R301" i="4"/>
  <c r="P301" i="4"/>
  <c r="BI291" i="4"/>
  <c r="BH291" i="4"/>
  <c r="BG291" i="4"/>
  <c r="BE291" i="4"/>
  <c r="T291" i="4"/>
  <c r="R291" i="4"/>
  <c r="P291" i="4"/>
  <c r="BI286" i="4"/>
  <c r="BH286" i="4"/>
  <c r="BG286" i="4"/>
  <c r="BE286" i="4"/>
  <c r="T286" i="4"/>
  <c r="R286" i="4"/>
  <c r="P286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3" i="4"/>
  <c r="BH253" i="4"/>
  <c r="BG253" i="4"/>
  <c r="BE253" i="4"/>
  <c r="T253" i="4"/>
  <c r="R253" i="4"/>
  <c r="P253" i="4"/>
  <c r="BI243" i="4"/>
  <c r="BH243" i="4"/>
  <c r="BG243" i="4"/>
  <c r="BE243" i="4"/>
  <c r="T243" i="4"/>
  <c r="R243" i="4"/>
  <c r="P243" i="4"/>
  <c r="BI241" i="4"/>
  <c r="BH241" i="4"/>
  <c r="BG241" i="4"/>
  <c r="BE241" i="4"/>
  <c r="T241" i="4"/>
  <c r="R241" i="4"/>
  <c r="P241" i="4"/>
  <c r="BI230" i="4"/>
  <c r="BH230" i="4"/>
  <c r="BG230" i="4"/>
  <c r="BE230" i="4"/>
  <c r="T230" i="4"/>
  <c r="R230" i="4"/>
  <c r="P230" i="4"/>
  <c r="BI227" i="4"/>
  <c r="BH227" i="4"/>
  <c r="BG227" i="4"/>
  <c r="BE227" i="4"/>
  <c r="T227" i="4"/>
  <c r="R227" i="4"/>
  <c r="P227" i="4"/>
  <c r="BI224" i="4"/>
  <c r="BH224" i="4"/>
  <c r="BG224" i="4"/>
  <c r="BE224" i="4"/>
  <c r="T224" i="4"/>
  <c r="R224" i="4"/>
  <c r="P224" i="4"/>
  <c r="BI218" i="4"/>
  <c r="BH218" i="4"/>
  <c r="BG218" i="4"/>
  <c r="BE218" i="4"/>
  <c r="T218" i="4"/>
  <c r="R218" i="4"/>
  <c r="P218" i="4"/>
  <c r="BI212" i="4"/>
  <c r="BH212" i="4"/>
  <c r="BG212" i="4"/>
  <c r="BE212" i="4"/>
  <c r="T212" i="4"/>
  <c r="R212" i="4"/>
  <c r="P212" i="4"/>
  <c r="BI206" i="4"/>
  <c r="BH206" i="4"/>
  <c r="BG206" i="4"/>
  <c r="BE206" i="4"/>
  <c r="T206" i="4"/>
  <c r="R206" i="4"/>
  <c r="P206" i="4"/>
  <c r="BI200" i="4"/>
  <c r="BH200" i="4"/>
  <c r="BG200" i="4"/>
  <c r="BE200" i="4"/>
  <c r="T200" i="4"/>
  <c r="R200" i="4"/>
  <c r="P200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0" i="4"/>
  <c r="BH180" i="4"/>
  <c r="BG180" i="4"/>
  <c r="BE180" i="4"/>
  <c r="T180" i="4"/>
  <c r="R180" i="4"/>
  <c r="P180" i="4"/>
  <c r="BI175" i="4"/>
  <c r="BH175" i="4"/>
  <c r="BG175" i="4"/>
  <c r="BE175" i="4"/>
  <c r="T175" i="4"/>
  <c r="R175" i="4"/>
  <c r="P175" i="4"/>
  <c r="BI167" i="4"/>
  <c r="BH167" i="4"/>
  <c r="BG167" i="4"/>
  <c r="BE167" i="4"/>
  <c r="T167" i="4"/>
  <c r="R167" i="4"/>
  <c r="P167" i="4"/>
  <c r="BI164" i="4"/>
  <c r="BH164" i="4"/>
  <c r="BG164" i="4"/>
  <c r="BE164" i="4"/>
  <c r="T164" i="4"/>
  <c r="R164" i="4"/>
  <c r="P164" i="4"/>
  <c r="BI158" i="4"/>
  <c r="BH158" i="4"/>
  <c r="BG158" i="4"/>
  <c r="BE158" i="4"/>
  <c r="T158" i="4"/>
  <c r="R158" i="4"/>
  <c r="P158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0" i="4"/>
  <c r="BH140" i="4"/>
  <c r="BG140" i="4"/>
  <c r="BE140" i="4"/>
  <c r="T140" i="4"/>
  <c r="R140" i="4"/>
  <c r="P140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J120" i="4"/>
  <c r="J119" i="4"/>
  <c r="F119" i="4"/>
  <c r="F117" i="4"/>
  <c r="E115" i="4"/>
  <c r="J94" i="4"/>
  <c r="J93" i="4"/>
  <c r="F93" i="4"/>
  <c r="F91" i="4"/>
  <c r="E89" i="4"/>
  <c r="J20" i="4"/>
  <c r="E20" i="4"/>
  <c r="F94" i="4" s="1"/>
  <c r="J19" i="4"/>
  <c r="J14" i="4"/>
  <c r="J117" i="4" s="1"/>
  <c r="E7" i="4"/>
  <c r="E111" i="4"/>
  <c r="J39" i="3"/>
  <c r="J38" i="3"/>
  <c r="AY97" i="1" s="1"/>
  <c r="J37" i="3"/>
  <c r="AX97" i="1" s="1"/>
  <c r="BI405" i="3"/>
  <c r="BH405" i="3"/>
  <c r="BG405" i="3"/>
  <c r="BE405" i="3"/>
  <c r="T405" i="3"/>
  <c r="R405" i="3"/>
  <c r="P405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4" i="3"/>
  <c r="BH394" i="3"/>
  <c r="BG394" i="3"/>
  <c r="BE394" i="3"/>
  <c r="T394" i="3"/>
  <c r="R394" i="3"/>
  <c r="P394" i="3"/>
  <c r="BI391" i="3"/>
  <c r="BH391" i="3"/>
  <c r="BG391" i="3"/>
  <c r="BE391" i="3"/>
  <c r="T391" i="3"/>
  <c r="R391" i="3"/>
  <c r="P391" i="3"/>
  <c r="BI388" i="3"/>
  <c r="BH388" i="3"/>
  <c r="BG388" i="3"/>
  <c r="BE388" i="3"/>
  <c r="T388" i="3"/>
  <c r="R388" i="3"/>
  <c r="P388" i="3"/>
  <c r="BI386" i="3"/>
  <c r="BH386" i="3"/>
  <c r="BG386" i="3"/>
  <c r="BE386" i="3"/>
  <c r="T386" i="3"/>
  <c r="R386" i="3"/>
  <c r="P386" i="3"/>
  <c r="BI382" i="3"/>
  <c r="BH382" i="3"/>
  <c r="BG382" i="3"/>
  <c r="BE382" i="3"/>
  <c r="T382" i="3"/>
  <c r="R382" i="3"/>
  <c r="P382" i="3"/>
  <c r="BI373" i="3"/>
  <c r="BH373" i="3"/>
  <c r="BG373" i="3"/>
  <c r="BE373" i="3"/>
  <c r="T373" i="3"/>
  <c r="R373" i="3"/>
  <c r="P373" i="3"/>
  <c r="BI370" i="3"/>
  <c r="BH370" i="3"/>
  <c r="BG370" i="3"/>
  <c r="BE370" i="3"/>
  <c r="T370" i="3"/>
  <c r="T369" i="3"/>
  <c r="R370" i="3"/>
  <c r="R369" i="3"/>
  <c r="P370" i="3"/>
  <c r="P369" i="3"/>
  <c r="BI366" i="3"/>
  <c r="BH366" i="3"/>
  <c r="BG366" i="3"/>
  <c r="BE366" i="3"/>
  <c r="T366" i="3"/>
  <c r="R366" i="3"/>
  <c r="P366" i="3"/>
  <c r="BI363" i="3"/>
  <c r="BH363" i="3"/>
  <c r="BG363" i="3"/>
  <c r="BE363" i="3"/>
  <c r="T363" i="3"/>
  <c r="R363" i="3"/>
  <c r="P363" i="3"/>
  <c r="BI359" i="3"/>
  <c r="BH359" i="3"/>
  <c r="BG359" i="3"/>
  <c r="BE359" i="3"/>
  <c r="T359" i="3"/>
  <c r="R359" i="3"/>
  <c r="P359" i="3"/>
  <c r="BI356" i="3"/>
  <c r="BH356" i="3"/>
  <c r="BG356" i="3"/>
  <c r="BE356" i="3"/>
  <c r="T356" i="3"/>
  <c r="R356" i="3"/>
  <c r="P356" i="3"/>
  <c r="BI325" i="3"/>
  <c r="BH325" i="3"/>
  <c r="BG325" i="3"/>
  <c r="BE325" i="3"/>
  <c r="T325" i="3"/>
  <c r="R325" i="3"/>
  <c r="P325" i="3"/>
  <c r="BI322" i="3"/>
  <c r="BH322" i="3"/>
  <c r="BG322" i="3"/>
  <c r="BE322" i="3"/>
  <c r="T322" i="3"/>
  <c r="R322" i="3"/>
  <c r="P322" i="3"/>
  <c r="BI319" i="3"/>
  <c r="BH319" i="3"/>
  <c r="BG319" i="3"/>
  <c r="BE319" i="3"/>
  <c r="T319" i="3"/>
  <c r="R319" i="3"/>
  <c r="P319" i="3"/>
  <c r="BI313" i="3"/>
  <c r="BH313" i="3"/>
  <c r="BG313" i="3"/>
  <c r="BE313" i="3"/>
  <c r="T313" i="3"/>
  <c r="R313" i="3"/>
  <c r="P313" i="3"/>
  <c r="BI308" i="3"/>
  <c r="BH308" i="3"/>
  <c r="BG308" i="3"/>
  <c r="BE308" i="3"/>
  <c r="T308" i="3"/>
  <c r="R308" i="3"/>
  <c r="P308" i="3"/>
  <c r="BI283" i="3"/>
  <c r="BH283" i="3"/>
  <c r="BG283" i="3"/>
  <c r="BE283" i="3"/>
  <c r="T283" i="3"/>
  <c r="R283" i="3"/>
  <c r="P283" i="3"/>
  <c r="BI277" i="3"/>
  <c r="BH277" i="3"/>
  <c r="BG277" i="3"/>
  <c r="BE277" i="3"/>
  <c r="T277" i="3"/>
  <c r="R277" i="3"/>
  <c r="P277" i="3"/>
  <c r="BI262" i="3"/>
  <c r="BH262" i="3"/>
  <c r="BG262" i="3"/>
  <c r="BE262" i="3"/>
  <c r="T262" i="3"/>
  <c r="R262" i="3"/>
  <c r="P262" i="3"/>
  <c r="BI256" i="3"/>
  <c r="BH256" i="3"/>
  <c r="BG256" i="3"/>
  <c r="BE256" i="3"/>
  <c r="T256" i="3"/>
  <c r="R256" i="3"/>
  <c r="P256" i="3"/>
  <c r="BI250" i="3"/>
  <c r="BH250" i="3"/>
  <c r="BG250" i="3"/>
  <c r="BE250" i="3"/>
  <c r="T250" i="3"/>
  <c r="R250" i="3"/>
  <c r="P250" i="3"/>
  <c r="BI244" i="3"/>
  <c r="BH244" i="3"/>
  <c r="BG244" i="3"/>
  <c r="BE244" i="3"/>
  <c r="T244" i="3"/>
  <c r="R244" i="3"/>
  <c r="P244" i="3"/>
  <c r="BI227" i="3"/>
  <c r="BH227" i="3"/>
  <c r="BG227" i="3"/>
  <c r="BE227" i="3"/>
  <c r="T227" i="3"/>
  <c r="R227" i="3"/>
  <c r="P227" i="3"/>
  <c r="BI159" i="3"/>
  <c r="BH159" i="3"/>
  <c r="BG159" i="3"/>
  <c r="BE159" i="3"/>
  <c r="T159" i="3"/>
  <c r="R159" i="3"/>
  <c r="P159" i="3"/>
  <c r="BI144" i="3"/>
  <c r="BH144" i="3"/>
  <c r="BG144" i="3"/>
  <c r="BE144" i="3"/>
  <c r="T144" i="3"/>
  <c r="R144" i="3"/>
  <c r="P144" i="3"/>
  <c r="BI140" i="3"/>
  <c r="BH140" i="3"/>
  <c r="BG140" i="3"/>
  <c r="BE140" i="3"/>
  <c r="T140" i="3"/>
  <c r="R140" i="3"/>
  <c r="P140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J124" i="3"/>
  <c r="J123" i="3"/>
  <c r="F123" i="3"/>
  <c r="F121" i="3"/>
  <c r="E119" i="3"/>
  <c r="J94" i="3"/>
  <c r="J93" i="3"/>
  <c r="F93" i="3"/>
  <c r="F91" i="3"/>
  <c r="E89" i="3"/>
  <c r="J20" i="3"/>
  <c r="E20" i="3"/>
  <c r="F124" i="3"/>
  <c r="J19" i="3"/>
  <c r="J14" i="3"/>
  <c r="J91" i="3" s="1"/>
  <c r="E7" i="3"/>
  <c r="E115" i="3" s="1"/>
  <c r="J39" i="2"/>
  <c r="J38" i="2"/>
  <c r="AY96" i="1"/>
  <c r="J37" i="2"/>
  <c r="AX96" i="1"/>
  <c r="BI287" i="2"/>
  <c r="BH287" i="2"/>
  <c r="BG287" i="2"/>
  <c r="BE287" i="2"/>
  <c r="T287" i="2"/>
  <c r="T286" i="2"/>
  <c r="R287" i="2"/>
  <c r="R286" i="2"/>
  <c r="P287" i="2"/>
  <c r="P286" i="2"/>
  <c r="BI280" i="2"/>
  <c r="BH280" i="2"/>
  <c r="BG280" i="2"/>
  <c r="BE280" i="2"/>
  <c r="T280" i="2"/>
  <c r="R280" i="2"/>
  <c r="P280" i="2"/>
  <c r="BI274" i="2"/>
  <c r="BH274" i="2"/>
  <c r="BG274" i="2"/>
  <c r="BE274" i="2"/>
  <c r="T274" i="2"/>
  <c r="R274" i="2"/>
  <c r="P274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T267" i="2" s="1"/>
  <c r="R268" i="2"/>
  <c r="R267" i="2" s="1"/>
  <c r="P268" i="2"/>
  <c r="P267" i="2" s="1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29" i="2"/>
  <c r="BH229" i="2"/>
  <c r="BG229" i="2"/>
  <c r="BE229" i="2"/>
  <c r="T229" i="2"/>
  <c r="R229" i="2"/>
  <c r="P229" i="2"/>
  <c r="BI175" i="2"/>
  <c r="BH175" i="2"/>
  <c r="BG175" i="2"/>
  <c r="BE175" i="2"/>
  <c r="T175" i="2"/>
  <c r="R175" i="2"/>
  <c r="P175" i="2"/>
  <c r="BI166" i="2"/>
  <c r="BH166" i="2"/>
  <c r="BG166" i="2"/>
  <c r="BE166" i="2"/>
  <c r="T166" i="2"/>
  <c r="R166" i="2"/>
  <c r="P166" i="2"/>
  <c r="BI160" i="2"/>
  <c r="BH160" i="2"/>
  <c r="BG160" i="2"/>
  <c r="BE160" i="2"/>
  <c r="T160" i="2"/>
  <c r="R160" i="2"/>
  <c r="P160" i="2"/>
  <c r="BI151" i="2"/>
  <c r="BH151" i="2"/>
  <c r="BG151" i="2"/>
  <c r="BE151" i="2"/>
  <c r="T151" i="2"/>
  <c r="R151" i="2"/>
  <c r="P151" i="2"/>
  <c r="BI145" i="2"/>
  <c r="BH145" i="2"/>
  <c r="BG145" i="2"/>
  <c r="BE145" i="2"/>
  <c r="T145" i="2"/>
  <c r="R145" i="2"/>
  <c r="P145" i="2"/>
  <c r="BI132" i="2"/>
  <c r="BH132" i="2"/>
  <c r="BG132" i="2"/>
  <c r="BE132" i="2"/>
  <c r="T132" i="2"/>
  <c r="T131" i="2" s="1"/>
  <c r="R132" i="2"/>
  <c r="R131" i="2" s="1"/>
  <c r="P132" i="2"/>
  <c r="P131" i="2" s="1"/>
  <c r="J126" i="2"/>
  <c r="J125" i="2"/>
  <c r="F125" i="2"/>
  <c r="F123" i="2"/>
  <c r="E121" i="2"/>
  <c r="J94" i="2"/>
  <c r="J93" i="2"/>
  <c r="F93" i="2"/>
  <c r="F91" i="2"/>
  <c r="E89" i="2"/>
  <c r="J20" i="2"/>
  <c r="E20" i="2"/>
  <c r="F94" i="2"/>
  <c r="J1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BK372" i="14"/>
  <c r="BK363" i="14"/>
  <c r="J356" i="14"/>
  <c r="J354" i="14"/>
  <c r="BK353" i="14"/>
  <c r="BK350" i="14"/>
  <c r="BK345" i="14"/>
  <c r="J344" i="14"/>
  <c r="J339" i="14"/>
  <c r="BK336" i="14"/>
  <c r="BK332" i="14"/>
  <c r="J331" i="14"/>
  <c r="BK325" i="14"/>
  <c r="BK324" i="14"/>
  <c r="BK323" i="14"/>
  <c r="J319" i="14"/>
  <c r="BK316" i="14"/>
  <c r="BK313" i="14"/>
  <c r="BK309" i="14"/>
  <c r="J308" i="14"/>
  <c r="BK303" i="14"/>
  <c r="BK302" i="14"/>
  <c r="BK298" i="14"/>
  <c r="J297" i="14"/>
  <c r="J295" i="14"/>
  <c r="BK294" i="14"/>
  <c r="BK289" i="14"/>
  <c r="BK286" i="14"/>
  <c r="J279" i="14"/>
  <c r="BK277" i="14"/>
  <c r="J272" i="14"/>
  <c r="BK271" i="14"/>
  <c r="BK270" i="14"/>
  <c r="BK267" i="14"/>
  <c r="J264" i="14"/>
  <c r="J263" i="14"/>
  <c r="BK262" i="14"/>
  <c r="BK255" i="14"/>
  <c r="BK254" i="14"/>
  <c r="J253" i="14"/>
  <c r="BK251" i="14"/>
  <c r="J250" i="14"/>
  <c r="BK249" i="14"/>
  <c r="BK245" i="14"/>
  <c r="J244" i="14"/>
  <c r="BK243" i="14"/>
  <c r="J228" i="14"/>
  <c r="J226" i="14"/>
  <c r="J220" i="14"/>
  <c r="BK219" i="14"/>
  <c r="BK212" i="14"/>
  <c r="BK207" i="14"/>
  <c r="BK201" i="14"/>
  <c r="BK197" i="14"/>
  <c r="J196" i="14"/>
  <c r="J194" i="14"/>
  <c r="J193" i="14"/>
  <c r="BK190" i="14"/>
  <c r="BK189" i="14"/>
  <c r="BK186" i="14"/>
  <c r="BK183" i="14"/>
  <c r="J169" i="14"/>
  <c r="BK168" i="14"/>
  <c r="J165" i="14"/>
  <c r="J164" i="14"/>
  <c r="BK162" i="14"/>
  <c r="J159" i="14"/>
  <c r="J158" i="14"/>
  <c r="J156" i="14"/>
  <c r="J153" i="14"/>
  <c r="J152" i="14"/>
  <c r="BK146" i="14"/>
  <c r="J145" i="14"/>
  <c r="BK144" i="14"/>
  <c r="J142" i="14"/>
  <c r="BK141" i="14"/>
  <c r="BK140" i="14"/>
  <c r="BK139" i="14"/>
  <c r="BK131" i="14"/>
  <c r="J159" i="13"/>
  <c r="BK157" i="13"/>
  <c r="J155" i="13"/>
  <c r="BK153" i="13"/>
  <c r="BK152" i="13"/>
  <c r="J149" i="13"/>
  <c r="BK148" i="13"/>
  <c r="BK147" i="13"/>
  <c r="J146" i="13"/>
  <c r="BK145" i="13"/>
  <c r="J144" i="13"/>
  <c r="J139" i="13"/>
  <c r="J138" i="13"/>
  <c r="J137" i="13"/>
  <c r="BK131" i="13"/>
  <c r="BK130" i="13"/>
  <c r="J127" i="13"/>
  <c r="BK125" i="13"/>
  <c r="J303" i="12"/>
  <c r="BK302" i="12"/>
  <c r="BK301" i="12"/>
  <c r="BK299" i="12"/>
  <c r="J296" i="12"/>
  <c r="J294" i="12"/>
  <c r="BK291" i="12"/>
  <c r="J288" i="12"/>
  <c r="J287" i="12"/>
  <c r="BK282" i="12"/>
  <c r="BK281" i="12"/>
  <c r="J278" i="12"/>
  <c r="BK273" i="12"/>
  <c r="J268" i="12"/>
  <c r="BK265" i="12"/>
  <c r="J262" i="12"/>
  <c r="J260" i="12"/>
  <c r="BK259" i="12"/>
  <c r="BK256" i="12"/>
  <c r="J253" i="12"/>
  <c r="J251" i="12"/>
  <c r="J250" i="12"/>
  <c r="J244" i="12"/>
  <c r="BK241" i="12"/>
  <c r="J240" i="12"/>
  <c r="BK237" i="12"/>
  <c r="J234" i="12"/>
  <c r="BK233" i="12"/>
  <c r="J231" i="12"/>
  <c r="J226" i="12"/>
  <c r="BK223" i="12"/>
  <c r="BK222" i="12"/>
  <c r="BK220" i="12"/>
  <c r="BK219" i="12"/>
  <c r="BK218" i="12"/>
  <c r="J216" i="12"/>
  <c r="BK215" i="12"/>
  <c r="BK213" i="12"/>
  <c r="BK210" i="12"/>
  <c r="J209" i="12"/>
  <c r="BK205" i="12"/>
  <c r="J204" i="12"/>
  <c r="J197" i="12"/>
  <c r="BK196" i="12"/>
  <c r="J195" i="12"/>
  <c r="BK193" i="12"/>
  <c r="BK190" i="12"/>
  <c r="J189" i="12"/>
  <c r="BK188" i="12"/>
  <c r="J184" i="12"/>
  <c r="BK182" i="12"/>
  <c r="BK181" i="12"/>
  <c r="J180" i="12"/>
  <c r="BK176" i="12"/>
  <c r="J175" i="12"/>
  <c r="J171" i="12"/>
  <c r="BK166" i="12"/>
  <c r="J162" i="12"/>
  <c r="J160" i="12"/>
  <c r="BK157" i="12"/>
  <c r="BK156" i="12"/>
  <c r="J154" i="12"/>
  <c r="J147" i="12"/>
  <c r="J141" i="12"/>
  <c r="BK138" i="12"/>
  <c r="BK136" i="12"/>
  <c r="BK131" i="12"/>
  <c r="J129" i="12"/>
  <c r="BK246" i="11"/>
  <c r="J245" i="11"/>
  <c r="BK244" i="11"/>
  <c r="BK243" i="11"/>
  <c r="J239" i="11"/>
  <c r="BK236" i="11"/>
  <c r="J234" i="11"/>
  <c r="BK232" i="11"/>
  <c r="BK231" i="11"/>
  <c r="BK230" i="11"/>
  <c r="J227" i="11"/>
  <c r="J223" i="11"/>
  <c r="BK220" i="11"/>
  <c r="J219" i="11"/>
  <c r="J217" i="11"/>
  <c r="J215" i="11"/>
  <c r="J214" i="11"/>
  <c r="BK212" i="11"/>
  <c r="BK211" i="11"/>
  <c r="BK208" i="11"/>
  <c r="BK206" i="11"/>
  <c r="J204" i="11"/>
  <c r="J202" i="11"/>
  <c r="BK197" i="11"/>
  <c r="J195" i="11"/>
  <c r="J193" i="11"/>
  <c r="BK192" i="11"/>
  <c r="BK191" i="11"/>
  <c r="BK190" i="11"/>
  <c r="BK184" i="11"/>
  <c r="BK183" i="11"/>
  <c r="J181" i="11"/>
  <c r="BK178" i="11"/>
  <c r="J177" i="11"/>
  <c r="J175" i="11"/>
  <c r="BK173" i="11"/>
  <c r="BK172" i="11"/>
  <c r="BK171" i="11"/>
  <c r="J170" i="11"/>
  <c r="BK169" i="11"/>
  <c r="BK163" i="11"/>
  <c r="BK162" i="11"/>
  <c r="J161" i="11"/>
  <c r="J160" i="11"/>
  <c r="J159" i="11"/>
  <c r="BK154" i="11"/>
  <c r="BK152" i="11"/>
  <c r="J151" i="11"/>
  <c r="J149" i="11"/>
  <c r="J146" i="11"/>
  <c r="J140" i="11"/>
  <c r="BK137" i="11"/>
  <c r="J150" i="10"/>
  <c r="J149" i="10"/>
  <c r="BK148" i="10"/>
  <c r="BK147" i="10"/>
  <c r="BK146" i="10"/>
  <c r="BK141" i="10"/>
  <c r="BK136" i="10"/>
  <c r="BK135" i="10"/>
  <c r="J134" i="10"/>
  <c r="J131" i="10"/>
  <c r="J130" i="10"/>
  <c r="J171" i="9"/>
  <c r="J169" i="9"/>
  <c r="BK166" i="9"/>
  <c r="BK164" i="9"/>
  <c r="J164" i="9"/>
  <c r="BK163" i="9"/>
  <c r="J157" i="9"/>
  <c r="BK156" i="9"/>
  <c r="BK153" i="9"/>
  <c r="J151" i="9"/>
  <c r="BK147" i="9"/>
  <c r="J146" i="9"/>
  <c r="BK145" i="9"/>
  <c r="J786" i="8"/>
  <c r="J757" i="8"/>
  <c r="J755" i="8"/>
  <c r="BK748" i="8"/>
  <c r="J746" i="8"/>
  <c r="J738" i="8"/>
  <c r="BK729" i="8"/>
  <c r="BK725" i="8"/>
  <c r="BK720" i="8"/>
  <c r="BK702" i="8"/>
  <c r="BK636" i="8"/>
  <c r="J630" i="8"/>
  <c r="J627" i="8"/>
  <c r="BK624" i="8"/>
  <c r="J603" i="8"/>
  <c r="J594" i="8"/>
  <c r="J591" i="8"/>
  <c r="BK588" i="8"/>
  <c r="BK573" i="8"/>
  <c r="BK546" i="8"/>
  <c r="BK538" i="8"/>
  <c r="BK522" i="8"/>
  <c r="BK505" i="8"/>
  <c r="J503" i="8"/>
  <c r="J496" i="8"/>
  <c r="J491" i="8"/>
  <c r="BK487" i="8"/>
  <c r="BK485" i="8"/>
  <c r="BK474" i="8"/>
  <c r="J466" i="8"/>
  <c r="J452" i="8"/>
  <c r="BK444" i="8"/>
  <c r="J441" i="8"/>
  <c r="BK415" i="8"/>
  <c r="BK404" i="8"/>
  <c r="J396" i="8"/>
  <c r="J383" i="8"/>
  <c r="BK379" i="8"/>
  <c r="J351" i="8"/>
  <c r="J345" i="8"/>
  <c r="BK301" i="8"/>
  <c r="J281" i="8"/>
  <c r="BK273" i="8"/>
  <c r="BK269" i="8"/>
  <c r="BK266" i="8"/>
  <c r="BK265" i="8"/>
  <c r="BK261" i="8"/>
  <c r="J250" i="8"/>
  <c r="BK233" i="8"/>
  <c r="BK219" i="8"/>
  <c r="BK207" i="8"/>
  <c r="J195" i="8"/>
  <c r="J189" i="8"/>
  <c r="J151" i="8"/>
  <c r="J143" i="8"/>
  <c r="BK301" i="7"/>
  <c r="J301" i="7"/>
  <c r="BK297" i="7"/>
  <c r="J268" i="7"/>
  <c r="J264" i="7"/>
  <c r="J258" i="7"/>
  <c r="BK236" i="7"/>
  <c r="BK228" i="7"/>
  <c r="BK223" i="7"/>
  <c r="BK216" i="7"/>
  <c r="J212" i="7"/>
  <c r="BK180" i="7"/>
  <c r="J176" i="7"/>
  <c r="BK175" i="7"/>
  <c r="BK173" i="7"/>
  <c r="BK172" i="7"/>
  <c r="BK171" i="7"/>
  <c r="BK170" i="7"/>
  <c r="J169" i="7"/>
  <c r="BK167" i="7"/>
  <c r="BK166" i="7"/>
  <c r="BK164" i="7"/>
  <c r="BK156" i="7"/>
  <c r="BK152" i="7"/>
  <c r="BK151" i="7"/>
  <c r="BK297" i="6"/>
  <c r="BK296" i="6"/>
  <c r="J293" i="6"/>
  <c r="J292" i="6"/>
  <c r="J291" i="6"/>
  <c r="BK290" i="6"/>
  <c r="J267" i="6"/>
  <c r="J265" i="6"/>
  <c r="BK248" i="6"/>
  <c r="J228" i="6"/>
  <c r="J224" i="6"/>
  <c r="J220" i="6"/>
  <c r="J213" i="6"/>
  <c r="BK201" i="6"/>
  <c r="J183" i="6"/>
  <c r="BK175" i="6"/>
  <c r="BK146" i="6"/>
  <c r="J203" i="5"/>
  <c r="J194" i="5"/>
  <c r="BK191" i="5"/>
  <c r="J190" i="5"/>
  <c r="BK189" i="5"/>
  <c r="BK188" i="5"/>
  <c r="BK180" i="5"/>
  <c r="J160" i="5"/>
  <c r="J324" i="4"/>
  <c r="J314" i="4"/>
  <c r="BK301" i="4"/>
  <c r="BK257" i="4"/>
  <c r="J253" i="4"/>
  <c r="J241" i="4"/>
  <c r="BK227" i="4"/>
  <c r="BK218" i="4"/>
  <c r="BK200" i="4"/>
  <c r="J183" i="4"/>
  <c r="J175" i="4"/>
  <c r="BK150" i="4"/>
  <c r="BK127" i="4"/>
  <c r="J399" i="3"/>
  <c r="J388" i="3"/>
  <c r="J370" i="3"/>
  <c r="BK363" i="3"/>
  <c r="J359" i="3"/>
  <c r="J322" i="3"/>
  <c r="J319" i="3"/>
  <c r="J313" i="3"/>
  <c r="J262" i="3"/>
  <c r="BK140" i="3"/>
  <c r="BK133" i="3"/>
  <c r="J132" i="3"/>
  <c r="J131" i="3"/>
  <c r="BK129" i="3"/>
  <c r="BK280" i="2"/>
  <c r="J274" i="2"/>
  <c r="BK268" i="2"/>
  <c r="J266" i="2"/>
  <c r="J264" i="2"/>
  <c r="J260" i="2"/>
  <c r="J258" i="2"/>
  <c r="BK256" i="2"/>
  <c r="J247" i="2"/>
  <c r="BK229" i="2"/>
  <c r="BK175" i="2"/>
  <c r="BK166" i="2"/>
  <c r="BK151" i="2"/>
  <c r="BK145" i="2"/>
  <c r="AS95" i="1"/>
  <c r="BK443" i="14"/>
  <c r="J441" i="14"/>
  <c r="BK440" i="14"/>
  <c r="J440" i="14"/>
  <c r="BK439" i="14"/>
  <c r="J439" i="14"/>
  <c r="BK438" i="14"/>
  <c r="J438" i="14"/>
  <c r="BK437" i="14"/>
  <c r="J437" i="14"/>
  <c r="BK436" i="14"/>
  <c r="J436" i="14"/>
  <c r="BK435" i="14"/>
  <c r="J435" i="14"/>
  <c r="BK434" i="14"/>
  <c r="J434" i="14"/>
  <c r="J431" i="14"/>
  <c r="J387" i="14"/>
  <c r="J386" i="14"/>
  <c r="J385" i="14"/>
  <c r="BK384" i="14"/>
  <c r="J383" i="14"/>
  <c r="BK382" i="14"/>
  <c r="J381" i="14"/>
  <c r="J380" i="14"/>
  <c r="BK379" i="14"/>
  <c r="J378" i="14"/>
  <c r="J377" i="14"/>
  <c r="J374" i="14"/>
  <c r="BK369" i="14"/>
  <c r="J363" i="14"/>
  <c r="J359" i="14"/>
  <c r="BK356" i="14"/>
  <c r="BK354" i="14"/>
  <c r="J353" i="14"/>
  <c r="J340" i="14"/>
  <c r="BK333" i="14"/>
  <c r="BK331" i="14"/>
  <c r="BK330" i="14"/>
  <c r="BK327" i="14"/>
  <c r="BK326" i="14"/>
  <c r="J325" i="14"/>
  <c r="J321" i="14"/>
  <c r="BK314" i="14"/>
  <c r="J310" i="14"/>
  <c r="BK305" i="14"/>
  <c r="J304" i="14"/>
  <c r="J303" i="14"/>
  <c r="J301" i="14"/>
  <c r="J300" i="14"/>
  <c r="J296" i="14"/>
  <c r="J294" i="14"/>
  <c r="J289" i="14"/>
  <c r="BK283" i="14"/>
  <c r="J278" i="14"/>
  <c r="J277" i="14"/>
  <c r="J271" i="14"/>
  <c r="BK265" i="14"/>
  <c r="BK264" i="14"/>
  <c r="BK261" i="14"/>
  <c r="J259" i="14"/>
  <c r="BK253" i="14"/>
  <c r="J252" i="14"/>
  <c r="J249" i="14"/>
  <c r="BK248" i="14"/>
  <c r="BK244" i="14"/>
  <c r="BK240" i="14"/>
  <c r="J238" i="14"/>
  <c r="J235" i="14"/>
  <c r="BK232" i="14"/>
  <c r="J227" i="14"/>
  <c r="BK225" i="14"/>
  <c r="J222" i="14"/>
  <c r="J215" i="14"/>
  <c r="BK214" i="14"/>
  <c r="BK211" i="14"/>
  <c r="J210" i="14"/>
  <c r="BK209" i="14"/>
  <c r="BK208" i="14"/>
  <c r="J206" i="14"/>
  <c r="BK202" i="14"/>
  <c r="J201" i="14"/>
  <c r="J198" i="14"/>
  <c r="J195" i="14"/>
  <c r="BK191" i="14"/>
  <c r="J190" i="14"/>
  <c r="J189" i="14"/>
  <c r="J188" i="14"/>
  <c r="BK187" i="14"/>
  <c r="J181" i="14"/>
  <c r="J178" i="14"/>
  <c r="J170" i="14"/>
  <c r="BK169" i="14"/>
  <c r="J168" i="14"/>
  <c r="J167" i="14"/>
  <c r="J166" i="14"/>
  <c r="BK164" i="14"/>
  <c r="J163" i="14"/>
  <c r="J162" i="14"/>
  <c r="J161" i="14"/>
  <c r="J149" i="14"/>
  <c r="BK148" i="14"/>
  <c r="J147" i="14"/>
  <c r="BK143" i="14"/>
  <c r="BK142" i="14"/>
  <c r="J140" i="14"/>
  <c r="J139" i="14"/>
  <c r="BK133" i="14"/>
  <c r="J156" i="13"/>
  <c r="BK154" i="13"/>
  <c r="J153" i="13"/>
  <c r="BK151" i="13"/>
  <c r="BK150" i="13"/>
  <c r="BK149" i="13"/>
  <c r="J148" i="13"/>
  <c r="J147" i="13"/>
  <c r="BK141" i="13"/>
  <c r="BK137" i="13"/>
  <c r="BK135" i="13"/>
  <c r="J134" i="13"/>
  <c r="BK128" i="13"/>
  <c r="BK307" i="12"/>
  <c r="J307" i="12"/>
  <c r="J306" i="12"/>
  <c r="BK305" i="12"/>
  <c r="BK303" i="12"/>
  <c r="J302" i="12"/>
  <c r="BK300" i="12"/>
  <c r="BK296" i="12"/>
  <c r="J295" i="12"/>
  <c r="J290" i="12"/>
  <c r="BK285" i="12"/>
  <c r="BK284" i="12"/>
  <c r="BK279" i="12"/>
  <c r="BK278" i="12"/>
  <c r="BK276" i="12"/>
  <c r="BK275" i="12"/>
  <c r="BK272" i="12"/>
  <c r="BK269" i="12"/>
  <c r="BK266" i="12"/>
  <c r="J265" i="12"/>
  <c r="J263" i="12"/>
  <c r="BK257" i="12"/>
  <c r="J256" i="12"/>
  <c r="BK254" i="12"/>
  <c r="BK250" i="12"/>
  <c r="J248" i="12"/>
  <c r="J247" i="12"/>
  <c r="J245" i="12"/>
  <c r="J242" i="12"/>
  <c r="BK239" i="12"/>
  <c r="J238" i="12"/>
  <c r="BK236" i="12"/>
  <c r="BK234" i="12"/>
  <c r="J232" i="12"/>
  <c r="BK231" i="12"/>
  <c r="J228" i="12"/>
  <c r="J225" i="12"/>
  <c r="J224" i="12"/>
  <c r="J223" i="12"/>
  <c r="J222" i="12"/>
  <c r="J221" i="12"/>
  <c r="BK217" i="12"/>
  <c r="BK216" i="12"/>
  <c r="BK214" i="12"/>
  <c r="J213" i="12"/>
  <c r="BK212" i="12"/>
  <c r="J211" i="12"/>
  <c r="J210" i="12"/>
  <c r="BK208" i="12"/>
  <c r="J207" i="12"/>
  <c r="BK206" i="12"/>
  <c r="J205" i="12"/>
  <c r="J201" i="12"/>
  <c r="J194" i="12"/>
  <c r="BK189" i="12"/>
  <c r="J188" i="12"/>
  <c r="BK186" i="12"/>
  <c r="J185" i="12"/>
  <c r="J182" i="12"/>
  <c r="J181" i="12"/>
  <c r="J179" i="12"/>
  <c r="BK178" i="12"/>
  <c r="J176" i="12"/>
  <c r="BK174" i="12"/>
  <c r="J170" i="12"/>
  <c r="J169" i="12"/>
  <c r="J168" i="12"/>
  <c r="BK167" i="12"/>
  <c r="J165" i="12"/>
  <c r="J164" i="12"/>
  <c r="J163" i="12"/>
  <c r="J156" i="12"/>
  <c r="BK154" i="12"/>
  <c r="J151" i="12"/>
  <c r="BK150" i="12"/>
  <c r="J150" i="12"/>
  <c r="BK148" i="12"/>
  <c r="J148" i="12"/>
  <c r="BK145" i="12"/>
  <c r="BK144" i="12"/>
  <c r="J142" i="12"/>
  <c r="BK141" i="12"/>
  <c r="BK137" i="12"/>
  <c r="BK135" i="12"/>
  <c r="BK134" i="12"/>
  <c r="BK132" i="12"/>
  <c r="J131" i="12"/>
  <c r="BK245" i="11"/>
  <c r="J243" i="11"/>
  <c r="BK242" i="11"/>
  <c r="J238" i="11"/>
  <c r="J237" i="11"/>
  <c r="BK234" i="11"/>
  <c r="J231" i="11"/>
  <c r="BK229" i="11"/>
  <c r="BK228" i="11"/>
  <c r="BK227" i="11"/>
  <c r="J226" i="11"/>
  <c r="BK223" i="11"/>
  <c r="BK218" i="11"/>
  <c r="BK217" i="11"/>
  <c r="J213" i="11"/>
  <c r="J212" i="11"/>
  <c r="J208" i="11"/>
  <c r="BK207" i="11"/>
  <c r="J205" i="11"/>
  <c r="BK204" i="11"/>
  <c r="BK203" i="11"/>
  <c r="J201" i="11"/>
  <c r="BK200" i="11"/>
  <c r="BK198" i="11"/>
  <c r="J197" i="11"/>
  <c r="BK196" i="11"/>
  <c r="BK194" i="11"/>
  <c r="J191" i="11"/>
  <c r="J190" i="11"/>
  <c r="BK188" i="11"/>
  <c r="BK187" i="11"/>
  <c r="J186" i="11"/>
  <c r="J184" i="11"/>
  <c r="J183" i="11"/>
  <c r="BK182" i="11"/>
  <c r="BK180" i="11"/>
  <c r="BK177" i="11"/>
  <c r="J176" i="11"/>
  <c r="BK175" i="11"/>
  <c r="J172" i="11"/>
  <c r="J171" i="11"/>
  <c r="BK170" i="11"/>
  <c r="J168" i="11"/>
  <c r="BK167" i="11"/>
  <c r="J165" i="11"/>
  <c r="BK156" i="11"/>
  <c r="BK153" i="11"/>
  <c r="J152" i="11"/>
  <c r="BK150" i="11"/>
  <c r="BK149" i="11"/>
  <c r="BK148" i="11"/>
  <c r="J144" i="11"/>
  <c r="BK142" i="11"/>
  <c r="BK140" i="11"/>
  <c r="BK139" i="11"/>
  <c r="BK135" i="11"/>
  <c r="J133" i="11"/>
  <c r="J130" i="11"/>
  <c r="BK143" i="10"/>
  <c r="J141" i="10"/>
  <c r="BK140" i="10"/>
  <c r="J139" i="10"/>
  <c r="J137" i="10"/>
  <c r="J136" i="10"/>
  <c r="J135" i="10"/>
  <c r="BK132" i="10"/>
  <c r="BK131" i="10"/>
  <c r="J129" i="10"/>
  <c r="J127" i="10"/>
  <c r="J173" i="9"/>
  <c r="BK171" i="9"/>
  <c r="J168" i="9"/>
  <c r="J167" i="9"/>
  <c r="BK165" i="9"/>
  <c r="J162" i="9"/>
  <c r="J161" i="9"/>
  <c r="BK159" i="9"/>
  <c r="BK158" i="9"/>
  <c r="BK155" i="9"/>
  <c r="J154" i="9"/>
  <c r="J153" i="9"/>
  <c r="J150" i="9"/>
  <c r="BK149" i="9"/>
  <c r="J147" i="9"/>
  <c r="J145" i="9"/>
  <c r="J142" i="9"/>
  <c r="BK818" i="8"/>
  <c r="BK794" i="8"/>
  <c r="BK789" i="8"/>
  <c r="BK784" i="8"/>
  <c r="BK781" i="8"/>
  <c r="BK779" i="8"/>
  <c r="BK762" i="8"/>
  <c r="BK757" i="8"/>
  <c r="BK755" i="8"/>
  <c r="J748" i="8"/>
  <c r="BK746" i="8"/>
  <c r="BK738" i="8"/>
  <c r="BK711" i="8"/>
  <c r="BK674" i="8"/>
  <c r="BK662" i="8"/>
  <c r="J658" i="8"/>
  <c r="J654" i="8"/>
  <c r="BK651" i="8"/>
  <c r="BK648" i="8"/>
  <c r="BK643" i="8"/>
  <c r="BK633" i="8"/>
  <c r="BK627" i="8"/>
  <c r="J615" i="8"/>
  <c r="BK612" i="8"/>
  <c r="J606" i="8"/>
  <c r="J600" i="8"/>
  <c r="BK594" i="8"/>
  <c r="BK591" i="8"/>
  <c r="J585" i="8"/>
  <c r="BK582" i="8"/>
  <c r="J570" i="8"/>
  <c r="J564" i="8"/>
  <c r="BK555" i="8"/>
  <c r="BK543" i="8"/>
  <c r="BK503" i="8"/>
  <c r="BK496" i="8"/>
  <c r="BK492" i="8"/>
  <c r="BK491" i="8"/>
  <c r="J485" i="8"/>
  <c r="BK466" i="8"/>
  <c r="J448" i="8"/>
  <c r="J444" i="8"/>
  <c r="J404" i="8"/>
  <c r="BK387" i="8"/>
  <c r="BK383" i="8"/>
  <c r="BK370" i="8"/>
  <c r="BK294" i="8"/>
  <c r="BK271" i="8"/>
  <c r="J269" i="8"/>
  <c r="J266" i="8"/>
  <c r="J265" i="8"/>
  <c r="J258" i="8"/>
  <c r="BK255" i="8"/>
  <c r="BK250" i="8"/>
  <c r="BK246" i="8"/>
  <c r="BK243" i="8"/>
  <c r="J233" i="8"/>
  <c r="BK223" i="8"/>
  <c r="J219" i="8"/>
  <c r="BK212" i="8"/>
  <c r="J207" i="8"/>
  <c r="BK195" i="8"/>
  <c r="BK185" i="8"/>
  <c r="J181" i="8"/>
  <c r="BK175" i="8"/>
  <c r="BK165" i="8"/>
  <c r="BK145" i="8"/>
  <c r="J278" i="7"/>
  <c r="J261" i="7"/>
  <c r="BK254" i="7"/>
  <c r="BK231" i="7"/>
  <c r="J228" i="7"/>
  <c r="J219" i="7"/>
  <c r="J194" i="7"/>
  <c r="J175" i="7"/>
  <c r="J173" i="7"/>
  <c r="J172" i="7"/>
  <c r="J170" i="7"/>
  <c r="BK168" i="7"/>
  <c r="J166" i="7"/>
  <c r="J161" i="7"/>
  <c r="BK159" i="7"/>
  <c r="BK158" i="7"/>
  <c r="J156" i="7"/>
  <c r="J155" i="7"/>
  <c r="BK154" i="7"/>
  <c r="BK153" i="7"/>
  <c r="J145" i="7"/>
  <c r="J142" i="7"/>
  <c r="J139" i="7"/>
  <c r="J136" i="7"/>
  <c r="J296" i="6"/>
  <c r="BK291" i="6"/>
  <c r="J290" i="6"/>
  <c r="J286" i="6"/>
  <c r="J284" i="6"/>
  <c r="BK265" i="6"/>
  <c r="J247" i="6"/>
  <c r="BK228" i="6"/>
  <c r="BK219" i="6"/>
  <c r="J218" i="6"/>
  <c r="J210" i="6"/>
  <c r="BK204" i="6"/>
  <c r="J201" i="6"/>
  <c r="J198" i="6"/>
  <c r="J192" i="6"/>
  <c r="BK183" i="6"/>
  <c r="J180" i="6"/>
  <c r="J177" i="6"/>
  <c r="BK173" i="6"/>
  <c r="BK195" i="5"/>
  <c r="BK194" i="5"/>
  <c r="J191" i="5"/>
  <c r="BK190" i="5"/>
  <c r="J188" i="5"/>
  <c r="J187" i="5"/>
  <c r="BK184" i="5"/>
  <c r="BK152" i="5"/>
  <c r="J134" i="5"/>
  <c r="BK129" i="5"/>
  <c r="BK314" i="4"/>
  <c r="J312" i="4"/>
  <c r="J291" i="4"/>
  <c r="BK286" i="4"/>
  <c r="J257" i="4"/>
  <c r="BK253" i="4"/>
  <c r="BK241" i="4"/>
  <c r="J230" i="4"/>
  <c r="BK224" i="4"/>
  <c r="BK212" i="4"/>
  <c r="BK206" i="4"/>
  <c r="BK184" i="4"/>
  <c r="J180" i="4"/>
  <c r="BK167" i="4"/>
  <c r="J164" i="4"/>
  <c r="J148" i="4"/>
  <c r="J140" i="4"/>
  <c r="J125" i="4"/>
  <c r="J394" i="3"/>
  <c r="BK386" i="3"/>
  <c r="BK382" i="3"/>
  <c r="BK359" i="3"/>
  <c r="BK322" i="3"/>
  <c r="BK319" i="3"/>
  <c r="BK313" i="3"/>
  <c r="BK308" i="3"/>
  <c r="BK283" i="3"/>
  <c r="BK277" i="3"/>
  <c r="BK256" i="3"/>
  <c r="J250" i="3"/>
  <c r="BK159" i="3"/>
  <c r="J144" i="3"/>
  <c r="BK132" i="3"/>
  <c r="J280" i="2"/>
  <c r="BK271" i="2"/>
  <c r="BK261" i="2"/>
  <c r="J257" i="2"/>
  <c r="J253" i="2"/>
  <c r="J249" i="2"/>
  <c r="J229" i="2"/>
  <c r="J160" i="2"/>
  <c r="J151" i="2"/>
  <c r="BK132" i="2"/>
  <c r="AS103" i="1"/>
  <c r="BK374" i="14"/>
  <c r="BK365" i="14"/>
  <c r="BK361" i="14"/>
  <c r="BK359" i="14"/>
  <c r="J350" i="14"/>
  <c r="BK347" i="14"/>
  <c r="BK346" i="14"/>
  <c r="BK344" i="14"/>
  <c r="BK341" i="14"/>
  <c r="BK340" i="14"/>
  <c r="BK339" i="14"/>
  <c r="J336" i="14"/>
  <c r="J333" i="14"/>
  <c r="J330" i="14"/>
  <c r="J327" i="14"/>
  <c r="J326" i="14"/>
  <c r="BK319" i="14"/>
  <c r="J316" i="14"/>
  <c r="BK315" i="14"/>
  <c r="J313" i="14"/>
  <c r="BK310" i="14"/>
  <c r="J309" i="14"/>
  <c r="J302" i="14"/>
  <c r="BK301" i="14"/>
  <c r="BK300" i="14"/>
  <c r="J299" i="14"/>
  <c r="BK291" i="14"/>
  <c r="J286" i="14"/>
  <c r="BK279" i="14"/>
  <c r="BK278" i="14"/>
  <c r="BK276" i="14"/>
  <c r="BK273" i="14"/>
  <c r="BK272" i="14"/>
  <c r="J270" i="14"/>
  <c r="J266" i="14"/>
  <c r="J265" i="14"/>
  <c r="J262" i="14"/>
  <c r="J261" i="14"/>
  <c r="J260" i="14"/>
  <c r="J255" i="14"/>
  <c r="J254" i="14"/>
  <c r="BK250" i="14"/>
  <c r="J248" i="14"/>
  <c r="J247" i="14"/>
  <c r="BK246" i="14"/>
  <c r="J240" i="14"/>
  <c r="BK235" i="14"/>
  <c r="BK228" i="14"/>
  <c r="BK227" i="14"/>
  <c r="BK226" i="14"/>
  <c r="J225" i="14"/>
  <c r="BK221" i="14"/>
  <c r="J219" i="14"/>
  <c r="J218" i="14"/>
  <c r="BK215" i="14"/>
  <c r="BK213" i="14"/>
  <c r="J207" i="14"/>
  <c r="J197" i="14"/>
  <c r="BK196" i="14"/>
  <c r="BK193" i="14"/>
  <c r="BK192" i="14"/>
  <c r="J187" i="14"/>
  <c r="J186" i="14"/>
  <c r="J183" i="14"/>
  <c r="BK175" i="14"/>
  <c r="J171" i="14"/>
  <c r="BK170" i="14"/>
  <c r="BK167" i="14"/>
  <c r="BK166" i="14"/>
  <c r="J160" i="14"/>
  <c r="BK159" i="14"/>
  <c r="BK157" i="14"/>
  <c r="BK156" i="14"/>
  <c r="BK153" i="14"/>
  <c r="BK152" i="14"/>
  <c r="J148" i="14"/>
  <c r="J146" i="14"/>
  <c r="BK145" i="14"/>
  <c r="J138" i="14"/>
  <c r="J137" i="14"/>
  <c r="J157" i="13"/>
  <c r="BK156" i="13"/>
  <c r="J150" i="13"/>
  <c r="BK146" i="13"/>
  <c r="J145" i="13"/>
  <c r="J143" i="13"/>
  <c r="J142" i="13"/>
  <c r="J135" i="13"/>
  <c r="BK134" i="13"/>
  <c r="BK132" i="13"/>
  <c r="J130" i="13"/>
  <c r="J128" i="13"/>
  <c r="J300" i="12"/>
  <c r="BK297" i="12"/>
  <c r="BK295" i="12"/>
  <c r="BK294" i="12"/>
  <c r="BK293" i="12"/>
  <c r="J291" i="12"/>
  <c r="J281" i="12"/>
  <c r="J279" i="12"/>
  <c r="J276" i="12"/>
  <c r="J275" i="12"/>
  <c r="J273" i="12"/>
  <c r="J272" i="12"/>
  <c r="BK268" i="12"/>
  <c r="BK263" i="12"/>
  <c r="BK262" i="12"/>
  <c r="BK253" i="12"/>
  <c r="BK251" i="12"/>
  <c r="BK248" i="12"/>
  <c r="BK247" i="12"/>
  <c r="BK245" i="12"/>
  <c r="BK240" i="12"/>
  <c r="BK238" i="12"/>
  <c r="J235" i="12"/>
  <c r="J233" i="12"/>
  <c r="BK232" i="12"/>
  <c r="BK230" i="12"/>
  <c r="J229" i="12"/>
  <c r="BK228" i="12"/>
  <c r="BK227" i="12"/>
  <c r="BK226" i="12"/>
  <c r="BK225" i="12"/>
  <c r="BK224" i="12"/>
  <c r="BK221" i="12"/>
  <c r="J220" i="12"/>
  <c r="J215" i="12"/>
  <c r="J214" i="12"/>
  <c r="J212" i="12"/>
  <c r="BK211" i="12"/>
  <c r="BK209" i="12"/>
  <c r="J208" i="12"/>
  <c r="J206" i="12"/>
  <c r="BK204" i="12"/>
  <c r="BK203" i="12"/>
  <c r="BK202" i="12"/>
  <c r="BK201" i="12"/>
  <c r="J200" i="12"/>
  <c r="BK199" i="12"/>
  <c r="BK198" i="12"/>
  <c r="BK197" i="12"/>
  <c r="J196" i="12"/>
  <c r="BK195" i="12"/>
  <c r="BK194" i="12"/>
  <c r="J193" i="12"/>
  <c r="BK192" i="12"/>
  <c r="BK191" i="12"/>
  <c r="J190" i="12"/>
  <c r="BK187" i="12"/>
  <c r="BK183" i="12"/>
  <c r="J178" i="12"/>
  <c r="BK177" i="12"/>
  <c r="BK173" i="12"/>
  <c r="BK172" i="12"/>
  <c r="BK169" i="12"/>
  <c r="J167" i="12"/>
  <c r="BK165" i="12"/>
  <c r="BK160" i="12"/>
  <c r="J159" i="12"/>
  <c r="J153" i="12"/>
  <c r="BK151" i="12"/>
  <c r="BK147" i="12"/>
  <c r="BK142" i="12"/>
  <c r="J138" i="12"/>
  <c r="J132" i="12"/>
  <c r="BK249" i="11"/>
  <c r="J249" i="11"/>
  <c r="BK248" i="11"/>
  <c r="J248" i="11"/>
  <c r="J247" i="11"/>
  <c r="J246" i="11"/>
  <c r="J244" i="11"/>
  <c r="J242" i="11"/>
  <c r="BK241" i="11"/>
  <c r="BK240" i="11"/>
  <c r="BK239" i="11"/>
  <c r="BK235" i="11"/>
  <c r="BK233" i="11"/>
  <c r="J232" i="11"/>
  <c r="J230" i="11"/>
  <c r="J228" i="11"/>
  <c r="J225" i="11"/>
  <c r="BK222" i="11"/>
  <c r="BK221" i="11"/>
  <c r="J211" i="11"/>
  <c r="BK210" i="11"/>
  <c r="BK209" i="11"/>
  <c r="J207" i="11"/>
  <c r="J206" i="11"/>
  <c r="BK205" i="11"/>
  <c r="BK202" i="11"/>
  <c r="BK201" i="11"/>
  <c r="J200" i="11"/>
  <c r="BK199" i="11"/>
  <c r="BK195" i="11"/>
  <c r="J194" i="11"/>
  <c r="BK193" i="11"/>
  <c r="J187" i="11"/>
  <c r="BK186" i="11"/>
  <c r="J185" i="11"/>
  <c r="J182" i="11"/>
  <c r="J180" i="11"/>
  <c r="J178" i="11"/>
  <c r="BK174" i="11"/>
  <c r="J173" i="11"/>
  <c r="J169" i="11"/>
  <c r="BK168" i="11"/>
  <c r="J167" i="11"/>
  <c r="BK165" i="11"/>
  <c r="BK164" i="11"/>
  <c r="BK161" i="11"/>
  <c r="BK158" i="11"/>
  <c r="BK157" i="11"/>
  <c r="J156" i="11"/>
  <c r="J155" i="11"/>
  <c r="J153" i="11"/>
  <c r="J150" i="11"/>
  <c r="BK144" i="11"/>
  <c r="BK132" i="11"/>
  <c r="BK150" i="10"/>
  <c r="J146" i="10"/>
  <c r="J140" i="10"/>
  <c r="BK139" i="10"/>
  <c r="J138" i="10"/>
  <c r="BK134" i="10"/>
  <c r="BK133" i="10"/>
  <c r="J132" i="10"/>
  <c r="BK173" i="9"/>
  <c r="BK172" i="9"/>
  <c r="J170" i="9"/>
  <c r="BK169" i="9"/>
  <c r="J166" i="9"/>
  <c r="J163" i="9"/>
  <c r="BK161" i="9"/>
  <c r="BK154" i="9"/>
  <c r="BK151" i="9"/>
  <c r="BK148" i="9"/>
  <c r="BK142" i="9"/>
  <c r="J141" i="9"/>
  <c r="BK850" i="8"/>
  <c r="J850" i="8"/>
  <c r="BK847" i="8"/>
  <c r="J847" i="8"/>
  <c r="BK844" i="8"/>
  <c r="J844" i="8"/>
  <c r="BK827" i="8"/>
  <c r="J827" i="8"/>
  <c r="BK821" i="8"/>
  <c r="J821" i="8"/>
  <c r="J818" i="8"/>
  <c r="J784" i="8"/>
  <c r="J781" i="8"/>
  <c r="J779" i="8"/>
  <c r="BK777" i="8"/>
  <c r="J764" i="8"/>
  <c r="J762" i="8"/>
  <c r="J742" i="8"/>
  <c r="J736" i="8"/>
  <c r="J725" i="8"/>
  <c r="J720" i="8"/>
  <c r="BK682" i="8"/>
  <c r="BK676" i="8"/>
  <c r="BK666" i="8"/>
  <c r="BK654" i="8"/>
  <c r="J651" i="8"/>
  <c r="J648" i="8"/>
  <c r="BK639" i="8"/>
  <c r="J636" i="8"/>
  <c r="J633" i="8"/>
  <c r="BK630" i="8"/>
  <c r="J621" i="8"/>
  <c r="J618" i="8"/>
  <c r="BK615" i="8"/>
  <c r="J612" i="8"/>
  <c r="BK609" i="8"/>
  <c r="BK606" i="8"/>
  <c r="BK603" i="8"/>
  <c r="BK600" i="8"/>
  <c r="BK597" i="8"/>
  <c r="J579" i="8"/>
  <c r="J576" i="8"/>
  <c r="BK570" i="8"/>
  <c r="J567" i="8"/>
  <c r="BK564" i="8"/>
  <c r="J561" i="8"/>
  <c r="J558" i="8"/>
  <c r="BK552" i="8"/>
  <c r="BK549" i="8"/>
  <c r="J546" i="8"/>
  <c r="J543" i="8"/>
  <c r="J538" i="8"/>
  <c r="J505" i="8"/>
  <c r="J492" i="8"/>
  <c r="J487" i="8"/>
  <c r="BK469" i="8"/>
  <c r="J461" i="8"/>
  <c r="J457" i="8"/>
  <c r="BK441" i="8"/>
  <c r="BK423" i="8"/>
  <c r="J415" i="8"/>
  <c r="BK396" i="8"/>
  <c r="J370" i="8"/>
  <c r="J364" i="8"/>
  <c r="BK359" i="8"/>
  <c r="BK351" i="8"/>
  <c r="BK345" i="8"/>
  <c r="J301" i="8"/>
  <c r="BK281" i="8"/>
  <c r="BK279" i="8"/>
  <c r="BK278" i="8"/>
  <c r="J271" i="8"/>
  <c r="BK258" i="8"/>
  <c r="J246" i="8"/>
  <c r="J243" i="8"/>
  <c r="BK229" i="8"/>
  <c r="J223" i="8"/>
  <c r="BK189" i="8"/>
  <c r="J185" i="8"/>
  <c r="J175" i="8"/>
  <c r="BK168" i="8"/>
  <c r="J165" i="8"/>
  <c r="J155" i="8"/>
  <c r="BK143" i="8"/>
  <c r="BK268" i="7"/>
  <c r="BK264" i="7"/>
  <c r="BK261" i="7"/>
  <c r="BK258" i="7"/>
  <c r="J254" i="7"/>
  <c r="J223" i="7"/>
  <c r="J216" i="7"/>
  <c r="BK200" i="7"/>
  <c r="BK194" i="7"/>
  <c r="J189" i="7"/>
  <c r="J186" i="7"/>
  <c r="J178" i="7"/>
  <c r="BK176" i="7"/>
  <c r="J171" i="7"/>
  <c r="BK169" i="7"/>
  <c r="J168" i="7"/>
  <c r="J167" i="7"/>
  <c r="J164" i="7"/>
  <c r="J159" i="7"/>
  <c r="J158" i="7"/>
  <c r="J154" i="7"/>
  <c r="J153" i="7"/>
  <c r="J151" i="7"/>
  <c r="BK142" i="7"/>
  <c r="BK139" i="7"/>
  <c r="BK300" i="6"/>
  <c r="J300" i="6"/>
  <c r="J297" i="6"/>
  <c r="BK292" i="6"/>
  <c r="BK284" i="6"/>
  <c r="BK267" i="6"/>
  <c r="J248" i="6"/>
  <c r="BK247" i="6"/>
  <c r="J232" i="6"/>
  <c r="J219" i="6"/>
  <c r="BK213" i="6"/>
  <c r="BK210" i="6"/>
  <c r="BK207" i="6"/>
  <c r="BK195" i="6"/>
  <c r="J189" i="6"/>
  <c r="J186" i="6"/>
  <c r="BK177" i="6"/>
  <c r="J175" i="6"/>
  <c r="J146" i="6"/>
  <c r="BK127" i="6"/>
  <c r="J125" i="6"/>
  <c r="BK198" i="5"/>
  <c r="J192" i="5"/>
  <c r="J184" i="5"/>
  <c r="BK160" i="5"/>
  <c r="J152" i="5"/>
  <c r="BK325" i="4"/>
  <c r="J325" i="4"/>
  <c r="BK324" i="4"/>
  <c r="J323" i="4"/>
  <c r="BK291" i="4"/>
  <c r="J286" i="4"/>
  <c r="BK255" i="4"/>
  <c r="BK243" i="4"/>
  <c r="J224" i="4"/>
  <c r="J212" i="4"/>
  <c r="J200" i="4"/>
  <c r="J184" i="4"/>
  <c r="BK183" i="4"/>
  <c r="BK180" i="4"/>
  <c r="J167" i="4"/>
  <c r="BK158" i="4"/>
  <c r="J150" i="4"/>
  <c r="BK148" i="4"/>
  <c r="J127" i="4"/>
  <c r="BK405" i="3"/>
  <c r="J405" i="3"/>
  <c r="BK400" i="3"/>
  <c r="J400" i="3"/>
  <c r="BK399" i="3"/>
  <c r="BK391" i="3"/>
  <c r="BK388" i="3"/>
  <c r="J373" i="3"/>
  <c r="BK370" i="3"/>
  <c r="BK366" i="3"/>
  <c r="J363" i="3"/>
  <c r="BK356" i="3"/>
  <c r="BK325" i="3"/>
  <c r="J308" i="3"/>
  <c r="J283" i="3"/>
  <c r="J256" i="3"/>
  <c r="BK244" i="3"/>
  <c r="J227" i="3"/>
  <c r="J159" i="3"/>
  <c r="BK131" i="3"/>
  <c r="BK287" i="2"/>
  <c r="J287" i="2"/>
  <c r="BK274" i="2"/>
  <c r="J271" i="2"/>
  <c r="BK264" i="2"/>
  <c r="BK263" i="2"/>
  <c r="J261" i="2"/>
  <c r="BK260" i="2"/>
  <c r="J259" i="2"/>
  <c r="BK257" i="2"/>
  <c r="J256" i="2"/>
  <c r="BK160" i="2"/>
  <c r="J145" i="2"/>
  <c r="J132" i="2"/>
  <c r="AS98" i="1"/>
  <c r="J443" i="14"/>
  <c r="BK441" i="14"/>
  <c r="BK431" i="14"/>
  <c r="BK429" i="14"/>
  <c r="J429" i="14"/>
  <c r="BK426" i="14"/>
  <c r="J426" i="14"/>
  <c r="BK422" i="14"/>
  <c r="J422" i="14"/>
  <c r="BK420" i="14"/>
  <c r="J420" i="14"/>
  <c r="BK418" i="14"/>
  <c r="J418" i="14"/>
  <c r="BK415" i="14"/>
  <c r="J415" i="14"/>
  <c r="BK412" i="14"/>
  <c r="J412" i="14"/>
  <c r="BK409" i="14"/>
  <c r="J409" i="14"/>
  <c r="BK407" i="14"/>
  <c r="J407" i="14"/>
  <c r="BK405" i="14"/>
  <c r="J405" i="14"/>
  <c r="BK402" i="14"/>
  <c r="J402" i="14"/>
  <c r="BK401" i="14"/>
  <c r="J401" i="14"/>
  <c r="BK398" i="14"/>
  <c r="J398" i="14"/>
  <c r="BK396" i="14"/>
  <c r="J396" i="14"/>
  <c r="BK394" i="14"/>
  <c r="J394" i="14"/>
  <c r="BK391" i="14"/>
  <c r="J391" i="14"/>
  <c r="BK390" i="14"/>
  <c r="J390" i="14"/>
  <c r="BK389" i="14"/>
  <c r="J389" i="14"/>
  <c r="BK388" i="14"/>
  <c r="J388" i="14"/>
  <c r="BK387" i="14"/>
  <c r="BK386" i="14"/>
  <c r="BK385" i="14"/>
  <c r="J384" i="14"/>
  <c r="BK383" i="14"/>
  <c r="J382" i="14"/>
  <c r="BK381" i="14"/>
  <c r="BK380" i="14"/>
  <c r="J379" i="14"/>
  <c r="BK378" i="14"/>
  <c r="BK377" i="14"/>
  <c r="J372" i="14"/>
  <c r="J369" i="14"/>
  <c r="J365" i="14"/>
  <c r="J361" i="14"/>
  <c r="J347" i="14"/>
  <c r="J346" i="14"/>
  <c r="J345" i="14"/>
  <c r="J341" i="14"/>
  <c r="J332" i="14"/>
  <c r="J324" i="14"/>
  <c r="J323" i="14"/>
  <c r="BK321" i="14"/>
  <c r="J315" i="14"/>
  <c r="J314" i="14"/>
  <c r="BK308" i="14"/>
  <c r="J305" i="14"/>
  <c r="BK304" i="14"/>
  <c r="BK299" i="14"/>
  <c r="J298" i="14"/>
  <c r="BK297" i="14"/>
  <c r="BK296" i="14"/>
  <c r="BK295" i="14"/>
  <c r="J291" i="14"/>
  <c r="J283" i="14"/>
  <c r="J276" i="14"/>
  <c r="J273" i="14"/>
  <c r="J267" i="14"/>
  <c r="BK266" i="14"/>
  <c r="BK263" i="14"/>
  <c r="BK260" i="14"/>
  <c r="BK259" i="14"/>
  <c r="BK252" i="14"/>
  <c r="J251" i="14"/>
  <c r="BK247" i="14"/>
  <c r="J246" i="14"/>
  <c r="J245" i="14"/>
  <c r="J243" i="14"/>
  <c r="BK238" i="14"/>
  <c r="J232" i="14"/>
  <c r="BK222" i="14"/>
  <c r="J221" i="14"/>
  <c r="BK220" i="14"/>
  <c r="BK218" i="14"/>
  <c r="J214" i="14"/>
  <c r="J213" i="14"/>
  <c r="J212" i="14"/>
  <c r="J211" i="14"/>
  <c r="BK210" i="14"/>
  <c r="J209" i="14"/>
  <c r="J208" i="14"/>
  <c r="BK206" i="14"/>
  <c r="J202" i="14"/>
  <c r="BK198" i="14"/>
  <c r="BK195" i="14"/>
  <c r="BK194" i="14"/>
  <c r="J192" i="14"/>
  <c r="J191" i="14"/>
  <c r="BK188" i="14"/>
  <c r="BK181" i="14"/>
  <c r="BK178" i="14"/>
  <c r="J175" i="14"/>
  <c r="BK171" i="14"/>
  <c r="BK165" i="14"/>
  <c r="BK163" i="14"/>
  <c r="BK161" i="14"/>
  <c r="BK160" i="14"/>
  <c r="BK158" i="14"/>
  <c r="J157" i="14"/>
  <c r="BK149" i="14"/>
  <c r="BK147" i="14"/>
  <c r="J144" i="14"/>
  <c r="J143" i="14"/>
  <c r="J141" i="14"/>
  <c r="BK138" i="14"/>
  <c r="BK137" i="14"/>
  <c r="J133" i="14"/>
  <c r="J131" i="14"/>
  <c r="BK159" i="13"/>
  <c r="BK155" i="13"/>
  <c r="J154" i="13"/>
  <c r="J152" i="13"/>
  <c r="J151" i="13"/>
  <c r="BK144" i="13"/>
  <c r="BK143" i="13"/>
  <c r="BK142" i="13"/>
  <c r="J141" i="13"/>
  <c r="BK139" i="13"/>
  <c r="BK138" i="13"/>
  <c r="J132" i="13"/>
  <c r="J131" i="13"/>
  <c r="BK127" i="13"/>
  <c r="J125" i="13"/>
  <c r="BK306" i="12"/>
  <c r="J305" i="12"/>
  <c r="J301" i="12"/>
  <c r="J299" i="12"/>
  <c r="J297" i="12"/>
  <c r="J293" i="12"/>
  <c r="BK290" i="12"/>
  <c r="BK288" i="12"/>
  <c r="BK287" i="12"/>
  <c r="J285" i="12"/>
  <c r="J284" i="12"/>
  <c r="J282" i="12"/>
  <c r="J269" i="12"/>
  <c r="J266" i="12"/>
  <c r="BK260" i="12"/>
  <c r="J259" i="12"/>
  <c r="J257" i="12"/>
  <c r="J254" i="12"/>
  <c r="BK244" i="12"/>
  <c r="BK242" i="12"/>
  <c r="J241" i="12"/>
  <c r="J239" i="12"/>
  <c r="J237" i="12"/>
  <c r="J236" i="12"/>
  <c r="BK235" i="12"/>
  <c r="J230" i="12"/>
  <c r="BK229" i="12"/>
  <c r="J227" i="12"/>
  <c r="J219" i="12"/>
  <c r="J218" i="12"/>
  <c r="J217" i="12"/>
  <c r="BK207" i="12"/>
  <c r="J203" i="12"/>
  <c r="J202" i="12"/>
  <c r="BK200" i="12"/>
  <c r="J199" i="12"/>
  <c r="J198" i="12"/>
  <c r="J192" i="12"/>
  <c r="J191" i="12"/>
  <c r="J187" i="12"/>
  <c r="J186" i="12"/>
  <c r="BK185" i="12"/>
  <c r="BK184" i="12"/>
  <c r="J183" i="12"/>
  <c r="BK180" i="12"/>
  <c r="BK179" i="12"/>
  <c r="J177" i="12"/>
  <c r="BK175" i="12"/>
  <c r="J174" i="12"/>
  <c r="J173" i="12"/>
  <c r="J172" i="12"/>
  <c r="BK171" i="12"/>
  <c r="BK170" i="12"/>
  <c r="BK168" i="12"/>
  <c r="J166" i="12"/>
  <c r="BK164" i="12"/>
  <c r="BK163" i="12"/>
  <c r="BK162" i="12"/>
  <c r="BK159" i="12"/>
  <c r="J157" i="12"/>
  <c r="BK153" i="12"/>
  <c r="J145" i="12"/>
  <c r="J144" i="12"/>
  <c r="J137" i="12"/>
  <c r="J136" i="12"/>
  <c r="J135" i="12"/>
  <c r="J134" i="12"/>
  <c r="BK129" i="12"/>
  <c r="BK247" i="11"/>
  <c r="J241" i="11"/>
  <c r="J240" i="11"/>
  <c r="BK238" i="11"/>
  <c r="BK237" i="11"/>
  <c r="J236" i="11"/>
  <c r="J235" i="11"/>
  <c r="J233" i="11"/>
  <c r="J229" i="11"/>
  <c r="BK226" i="11"/>
  <c r="BK225" i="11"/>
  <c r="J222" i="11"/>
  <c r="J221" i="11"/>
  <c r="J220" i="11"/>
  <c r="BK219" i="11"/>
  <c r="J218" i="11"/>
  <c r="BK215" i="11"/>
  <c r="BK214" i="11"/>
  <c r="BK213" i="11"/>
  <c r="J210" i="11"/>
  <c r="J209" i="11"/>
  <c r="J203" i="11"/>
  <c r="J199" i="11"/>
  <c r="J198" i="11"/>
  <c r="J196" i="11"/>
  <c r="J192" i="11"/>
  <c r="J188" i="11"/>
  <c r="BK185" i="11"/>
  <c r="BK181" i="11"/>
  <c r="BK176" i="11"/>
  <c r="J174" i="11"/>
  <c r="J164" i="11"/>
  <c r="J163" i="11"/>
  <c r="J162" i="11"/>
  <c r="BK160" i="11"/>
  <c r="BK159" i="11"/>
  <c r="J158" i="11"/>
  <c r="J157" i="11"/>
  <c r="BK155" i="11"/>
  <c r="J154" i="11"/>
  <c r="BK151" i="11"/>
  <c r="J148" i="11"/>
  <c r="BK146" i="11"/>
  <c r="J142" i="11"/>
  <c r="J139" i="11"/>
  <c r="J137" i="11"/>
  <c r="J135" i="11"/>
  <c r="BK133" i="11"/>
  <c r="J132" i="11"/>
  <c r="BK130" i="11"/>
  <c r="BK149" i="10"/>
  <c r="J148" i="10"/>
  <c r="J147" i="10"/>
  <c r="J143" i="10"/>
  <c r="BK138" i="10"/>
  <c r="BK137" i="10"/>
  <c r="J133" i="10"/>
  <c r="BK130" i="10"/>
  <c r="BK129" i="10"/>
  <c r="BK127" i="10"/>
  <c r="J172" i="9"/>
  <c r="BK170" i="9"/>
  <c r="BK168" i="9"/>
  <c r="BK167" i="9"/>
  <c r="J165" i="9"/>
  <c r="BK162" i="9"/>
  <c r="J159" i="9"/>
  <c r="J158" i="9"/>
  <c r="BK157" i="9"/>
  <c r="J156" i="9"/>
  <c r="J155" i="9"/>
  <c r="BK150" i="9"/>
  <c r="J149" i="9"/>
  <c r="J148" i="9"/>
  <c r="BK146" i="9"/>
  <c r="BK141" i="9"/>
  <c r="BK140" i="9"/>
  <c r="J140" i="9"/>
  <c r="BK139" i="9"/>
  <c r="J139" i="9"/>
  <c r="BK136" i="9"/>
  <c r="J136" i="9"/>
  <c r="BK134" i="9"/>
  <c r="J134" i="9"/>
  <c r="BK132" i="9"/>
  <c r="J132" i="9"/>
  <c r="BK131" i="9"/>
  <c r="J131" i="9"/>
  <c r="BK129" i="9"/>
  <c r="J129" i="9"/>
  <c r="J794" i="8"/>
  <c r="J789" i="8"/>
  <c r="BK786" i="8"/>
  <c r="J777" i="8"/>
  <c r="BK764" i="8"/>
  <c r="BK742" i="8"/>
  <c r="BK736" i="8"/>
  <c r="J729" i="8"/>
  <c r="J711" i="8"/>
  <c r="J702" i="8"/>
  <c r="J682" i="8"/>
  <c r="J676" i="8"/>
  <c r="J674" i="8"/>
  <c r="J666" i="8"/>
  <c r="J662" i="8"/>
  <c r="BK658" i="8"/>
  <c r="J643" i="8"/>
  <c r="J639" i="8"/>
  <c r="J624" i="8"/>
  <c r="BK621" i="8"/>
  <c r="BK618" i="8"/>
  <c r="J609" i="8"/>
  <c r="J597" i="8"/>
  <c r="J588" i="8"/>
  <c r="BK585" i="8"/>
  <c r="J582" i="8"/>
  <c r="BK579" i="8"/>
  <c r="BK576" i="8"/>
  <c r="J573" i="8"/>
  <c r="BK567" i="8"/>
  <c r="BK561" i="8"/>
  <c r="BK558" i="8"/>
  <c r="J555" i="8"/>
  <c r="J552" i="8"/>
  <c r="J549" i="8"/>
  <c r="J522" i="8"/>
  <c r="J474" i="8"/>
  <c r="J469" i="8"/>
  <c r="BK461" i="8"/>
  <c r="BK457" i="8"/>
  <c r="BK452" i="8"/>
  <c r="BK448" i="8"/>
  <c r="J423" i="8"/>
  <c r="J387" i="8"/>
  <c r="J379" i="8"/>
  <c r="BK364" i="8"/>
  <c r="J359" i="8"/>
  <c r="J294" i="8"/>
  <c r="J279" i="8"/>
  <c r="J278" i="8"/>
  <c r="J273" i="8"/>
  <c r="J261" i="8"/>
  <c r="J255" i="8"/>
  <c r="J229" i="8"/>
  <c r="J212" i="8"/>
  <c r="BK181" i="8"/>
  <c r="J168" i="8"/>
  <c r="BK155" i="8"/>
  <c r="BK151" i="8"/>
  <c r="J145" i="8"/>
  <c r="J297" i="7"/>
  <c r="BK278" i="7"/>
  <c r="J236" i="7"/>
  <c r="J231" i="7"/>
  <c r="BK219" i="7"/>
  <c r="BK212" i="7"/>
  <c r="J200" i="7"/>
  <c r="BK189" i="7"/>
  <c r="BK186" i="7"/>
  <c r="J180" i="7"/>
  <c r="BK178" i="7"/>
  <c r="BK161" i="7"/>
  <c r="BK155" i="7"/>
  <c r="J152" i="7"/>
  <c r="BK145" i="7"/>
  <c r="BK136" i="7"/>
  <c r="BK293" i="6"/>
  <c r="BK286" i="6"/>
  <c r="BK232" i="6"/>
  <c r="BK224" i="6"/>
  <c r="BK220" i="6"/>
  <c r="BK218" i="6"/>
  <c r="J207" i="6"/>
  <c r="J204" i="6"/>
  <c r="BK198" i="6"/>
  <c r="J195" i="6"/>
  <c r="BK192" i="6"/>
  <c r="BK189" i="6"/>
  <c r="BK186" i="6"/>
  <c r="BK180" i="6"/>
  <c r="J173" i="6"/>
  <c r="J127" i="6"/>
  <c r="BK125" i="6"/>
  <c r="BK203" i="5"/>
  <c r="J198" i="5"/>
  <c r="J195" i="5"/>
  <c r="BK192" i="5"/>
  <c r="J189" i="5"/>
  <c r="BK187" i="5"/>
  <c r="J180" i="5"/>
  <c r="BK134" i="5"/>
  <c r="J129" i="5"/>
  <c r="BK323" i="4"/>
  <c r="BK312" i="4"/>
  <c r="J301" i="4"/>
  <c r="J255" i="4"/>
  <c r="J243" i="4"/>
  <c r="BK230" i="4"/>
  <c r="J227" i="4"/>
  <c r="J218" i="4"/>
  <c r="J206" i="4"/>
  <c r="BK175" i="4"/>
  <c r="BK164" i="4"/>
  <c r="J158" i="4"/>
  <c r="BK140" i="4"/>
  <c r="BK125" i="4"/>
  <c r="BK394" i="3"/>
  <c r="J391" i="3"/>
  <c r="J386" i="3"/>
  <c r="J382" i="3"/>
  <c r="BK373" i="3"/>
  <c r="J366" i="3"/>
  <c r="J356" i="3"/>
  <c r="J325" i="3"/>
  <c r="J277" i="3"/>
  <c r="BK262" i="3"/>
  <c r="BK250" i="3"/>
  <c r="J244" i="3"/>
  <c r="BK227" i="3"/>
  <c r="BK144" i="3"/>
  <c r="J140" i="3"/>
  <c r="J133" i="3"/>
  <c r="J129" i="3"/>
  <c r="J268" i="2"/>
  <c r="BK266" i="2"/>
  <c r="J263" i="2"/>
  <c r="BK259" i="2"/>
  <c r="BK258" i="2"/>
  <c r="BK253" i="2"/>
  <c r="BK249" i="2"/>
  <c r="BK247" i="2"/>
  <c r="J175" i="2"/>
  <c r="J166" i="2"/>
  <c r="AS100" i="1"/>
  <c r="P267" i="7" l="1"/>
  <c r="T267" i="7"/>
  <c r="P130" i="14"/>
  <c r="R130" i="14"/>
  <c r="T130" i="14"/>
  <c r="R144" i="2"/>
  <c r="BK174" i="2"/>
  <c r="J174" i="2"/>
  <c r="J102" i="2" s="1"/>
  <c r="BK248" i="2"/>
  <c r="J248" i="2"/>
  <c r="J103" i="2" s="1"/>
  <c r="BK270" i="2"/>
  <c r="BK269" i="2"/>
  <c r="J269" i="2" s="1"/>
  <c r="J105" i="2" s="1"/>
  <c r="P130" i="3"/>
  <c r="T312" i="3"/>
  <c r="BK372" i="3"/>
  <c r="BK371" i="3" s="1"/>
  <c r="J371" i="3" s="1"/>
  <c r="J103" i="3" s="1"/>
  <c r="BK387" i="3"/>
  <c r="J387" i="3" s="1"/>
  <c r="J105" i="3" s="1"/>
  <c r="P126" i="4"/>
  <c r="R256" i="4"/>
  <c r="P133" i="5"/>
  <c r="P127" i="5" s="1"/>
  <c r="P126" i="5" s="1"/>
  <c r="AU101" i="1" s="1"/>
  <c r="T179" i="5"/>
  <c r="R126" i="6"/>
  <c r="P285" i="6"/>
  <c r="BK138" i="7"/>
  <c r="J138" i="7" s="1"/>
  <c r="J101" i="7" s="1"/>
  <c r="BK150" i="7"/>
  <c r="J150" i="7" s="1"/>
  <c r="J102" i="7" s="1"/>
  <c r="BK165" i="7"/>
  <c r="J165" i="7" s="1"/>
  <c r="J105" i="7" s="1"/>
  <c r="BK174" i="7"/>
  <c r="J174" i="7" s="1"/>
  <c r="J106" i="7" s="1"/>
  <c r="BK179" i="7"/>
  <c r="J179" i="7"/>
  <c r="J108" i="7" s="1"/>
  <c r="BK199" i="7"/>
  <c r="J199" i="7"/>
  <c r="J110" i="7" s="1"/>
  <c r="BK296" i="7"/>
  <c r="J296" i="7" s="1"/>
  <c r="J112" i="7" s="1"/>
  <c r="P144" i="8"/>
  <c r="P154" i="8"/>
  <c r="R167" i="8"/>
  <c r="P194" i="8"/>
  <c r="P218" i="8"/>
  <c r="P232" i="8"/>
  <c r="P245" i="8"/>
  <c r="T254" i="8"/>
  <c r="R260" i="8"/>
  <c r="P272" i="8"/>
  <c r="T272" i="8"/>
  <c r="BK280" i="8"/>
  <c r="J280" i="8" s="1"/>
  <c r="J111" i="8" s="1"/>
  <c r="P504" i="8"/>
  <c r="T675" i="8"/>
  <c r="P719" i="8"/>
  <c r="P737" i="8"/>
  <c r="P756" i="8"/>
  <c r="P780" i="8"/>
  <c r="BK785" i="8"/>
  <c r="J785" i="8" s="1"/>
  <c r="J118" i="8" s="1"/>
  <c r="T826" i="8"/>
  <c r="T128" i="10"/>
  <c r="T126" i="10" s="1"/>
  <c r="T125" i="10" s="1"/>
  <c r="T145" i="10"/>
  <c r="T144" i="10" s="1"/>
  <c r="P131" i="11"/>
  <c r="P147" i="11"/>
  <c r="P166" i="11"/>
  <c r="BK189" i="11"/>
  <c r="J189" i="11" s="1"/>
  <c r="J104" i="11" s="1"/>
  <c r="BK216" i="11"/>
  <c r="J216" i="11" s="1"/>
  <c r="J105" i="11" s="1"/>
  <c r="P224" i="11"/>
  <c r="BK130" i="12"/>
  <c r="R130" i="12"/>
  <c r="BK133" i="12"/>
  <c r="J133" i="12" s="1"/>
  <c r="J101" i="12" s="1"/>
  <c r="R133" i="12"/>
  <c r="BK140" i="12"/>
  <c r="T140" i="12"/>
  <c r="R298" i="12"/>
  <c r="BK304" i="12"/>
  <c r="J304" i="12" s="1"/>
  <c r="J105" i="12" s="1"/>
  <c r="T304" i="12"/>
  <c r="P126" i="13"/>
  <c r="P124" i="13" s="1"/>
  <c r="P123" i="13" s="1"/>
  <c r="AU110" i="1" s="1"/>
  <c r="R136" i="14"/>
  <c r="BK376" i="14"/>
  <c r="J376" i="14" s="1"/>
  <c r="J106" i="14" s="1"/>
  <c r="P433" i="14"/>
  <c r="T144" i="2"/>
  <c r="P174" i="2"/>
  <c r="T248" i="2"/>
  <c r="P270" i="2"/>
  <c r="P269" i="2" s="1"/>
  <c r="R130" i="3"/>
  <c r="P312" i="3"/>
  <c r="T372" i="3"/>
  <c r="T387" i="3"/>
  <c r="T126" i="4"/>
  <c r="BK256" i="4"/>
  <c r="J256" i="4" s="1"/>
  <c r="J101" i="4" s="1"/>
  <c r="T133" i="5"/>
  <c r="T127" i="5" s="1"/>
  <c r="T126" i="5" s="1"/>
  <c r="R179" i="5"/>
  <c r="P126" i="6"/>
  <c r="P124" i="6"/>
  <c r="P123" i="6" s="1"/>
  <c r="AU102" i="1" s="1"/>
  <c r="R285" i="6"/>
  <c r="P138" i="7"/>
  <c r="R150" i="7"/>
  <c r="T165" i="7"/>
  <c r="R174" i="7"/>
  <c r="R179" i="7"/>
  <c r="T199" i="7"/>
  <c r="R296" i="7"/>
  <c r="T144" i="8"/>
  <c r="T154" i="8"/>
  <c r="P167" i="8"/>
  <c r="R194" i="8"/>
  <c r="BK232" i="8"/>
  <c r="J232" i="8"/>
  <c r="J105" i="8"/>
  <c r="BK245" i="8"/>
  <c r="J245" i="8" s="1"/>
  <c r="J106" i="8" s="1"/>
  <c r="T245" i="8"/>
  <c r="P254" i="8"/>
  <c r="T260" i="8"/>
  <c r="R280" i="8"/>
  <c r="T504" i="8"/>
  <c r="P675" i="8"/>
  <c r="R719" i="8"/>
  <c r="T737" i="8"/>
  <c r="T756" i="8"/>
  <c r="R780" i="8"/>
  <c r="P785" i="8"/>
  <c r="P826" i="8"/>
  <c r="R130" i="9"/>
  <c r="T138" i="9"/>
  <c r="R144" i="9"/>
  <c r="P152" i="9"/>
  <c r="T152" i="9"/>
  <c r="T160" i="9"/>
  <c r="BK128" i="10"/>
  <c r="R145" i="10"/>
  <c r="R144" i="10" s="1"/>
  <c r="R125" i="10" s="1"/>
  <c r="BK147" i="11"/>
  <c r="J147" i="11" s="1"/>
  <c r="J101" i="11" s="1"/>
  <c r="BK166" i="11"/>
  <c r="J166" i="11"/>
  <c r="J102" i="11" s="1"/>
  <c r="R166" i="11"/>
  <c r="P179" i="11"/>
  <c r="T189" i="11"/>
  <c r="T216" i="11"/>
  <c r="BK224" i="11"/>
  <c r="J224" i="11"/>
  <c r="J106" i="11" s="1"/>
  <c r="T126" i="13"/>
  <c r="T124" i="13" s="1"/>
  <c r="T123" i="13"/>
  <c r="P136" i="14"/>
  <c r="BK185" i="14"/>
  <c r="J185" i="14" s="1"/>
  <c r="J103" i="14" s="1"/>
  <c r="R376" i="14"/>
  <c r="T433" i="14"/>
  <c r="BK144" i="2"/>
  <c r="J144" i="2" s="1"/>
  <c r="J101" i="2" s="1"/>
  <c r="R174" i="2"/>
  <c r="R248" i="2"/>
  <c r="R270" i="2"/>
  <c r="R269" i="2"/>
  <c r="BK130" i="3"/>
  <c r="J130" i="3" s="1"/>
  <c r="J100" i="3" s="1"/>
  <c r="R312" i="3"/>
  <c r="R372" i="3"/>
  <c r="P387" i="3"/>
  <c r="BK126" i="4"/>
  <c r="BK124" i="4" s="1"/>
  <c r="J124" i="4" s="1"/>
  <c r="P256" i="4"/>
  <c r="BK133" i="5"/>
  <c r="J133" i="5" s="1"/>
  <c r="J101" i="5" s="1"/>
  <c r="BK179" i="5"/>
  <c r="J179" i="5" s="1"/>
  <c r="J102" i="5" s="1"/>
  <c r="T126" i="6"/>
  <c r="T285" i="6"/>
  <c r="R138" i="7"/>
  <c r="R135" i="7" s="1"/>
  <c r="P150" i="7"/>
  <c r="P165" i="7"/>
  <c r="P174" i="7"/>
  <c r="T179" i="7"/>
  <c r="R199" i="7"/>
  <c r="P296" i="7"/>
  <c r="BK144" i="8"/>
  <c r="J144" i="8" s="1"/>
  <c r="J100" i="8" s="1"/>
  <c r="BK154" i="8"/>
  <c r="J154" i="8" s="1"/>
  <c r="J101" i="8"/>
  <c r="R154" i="8"/>
  <c r="T167" i="8"/>
  <c r="T194" i="8"/>
  <c r="T218" i="8"/>
  <c r="T232" i="8"/>
  <c r="BK254" i="8"/>
  <c r="J254" i="8" s="1"/>
  <c r="J107" i="8" s="1"/>
  <c r="R254" i="8"/>
  <c r="P260" i="8"/>
  <c r="BK272" i="8"/>
  <c r="J272" i="8" s="1"/>
  <c r="J110" i="8" s="1"/>
  <c r="R272" i="8"/>
  <c r="P280" i="8"/>
  <c r="R504" i="8"/>
  <c r="R675" i="8"/>
  <c r="T719" i="8"/>
  <c r="R737" i="8"/>
  <c r="R756" i="8"/>
  <c r="T780" i="8"/>
  <c r="T785" i="8"/>
  <c r="BK826" i="8"/>
  <c r="J826" i="8" s="1"/>
  <c r="J119" i="8" s="1"/>
  <c r="P130" i="9"/>
  <c r="BK138" i="9"/>
  <c r="J138" i="9" s="1"/>
  <c r="J101" i="9" s="1"/>
  <c r="R138" i="9"/>
  <c r="P144" i="9"/>
  <c r="BK152" i="9"/>
  <c r="J152" i="9" s="1"/>
  <c r="J104" i="9" s="1"/>
  <c r="BK160" i="9"/>
  <c r="J160" i="9"/>
  <c r="J105" i="9" s="1"/>
  <c r="R160" i="9"/>
  <c r="P128" i="10"/>
  <c r="P126" i="10" s="1"/>
  <c r="BK145" i="10"/>
  <c r="J145" i="10" s="1"/>
  <c r="J103" i="10" s="1"/>
  <c r="BK131" i="11"/>
  <c r="J131" i="11" s="1"/>
  <c r="J100" i="11" s="1"/>
  <c r="T131" i="11"/>
  <c r="R147" i="11"/>
  <c r="BK179" i="11"/>
  <c r="J179" i="11" s="1"/>
  <c r="J103" i="11"/>
  <c r="R179" i="11"/>
  <c r="P189" i="11"/>
  <c r="P216" i="11"/>
  <c r="R224" i="11"/>
  <c r="R126" i="13"/>
  <c r="R124" i="13" s="1"/>
  <c r="R123" i="13" s="1"/>
  <c r="BK136" i="14"/>
  <c r="T136" i="14"/>
  <c r="P185" i="14"/>
  <c r="R185" i="14"/>
  <c r="T185" i="14"/>
  <c r="BK242" i="14"/>
  <c r="J242" i="14" s="1"/>
  <c r="J104" i="14" s="1"/>
  <c r="P242" i="14"/>
  <c r="R242" i="14"/>
  <c r="T242" i="14"/>
  <c r="BK293" i="14"/>
  <c r="J293" i="14"/>
  <c r="J105" i="14" s="1"/>
  <c r="P293" i="14"/>
  <c r="R293" i="14"/>
  <c r="T293" i="14"/>
  <c r="P376" i="14"/>
  <c r="R433" i="14"/>
  <c r="P144" i="2"/>
  <c r="P130" i="2" s="1"/>
  <c r="T174" i="2"/>
  <c r="P248" i="2"/>
  <c r="T270" i="2"/>
  <c r="T269" i="2" s="1"/>
  <c r="T130" i="3"/>
  <c r="T128" i="3" s="1"/>
  <c r="BK312" i="3"/>
  <c r="P372" i="3"/>
  <c r="P371" i="3" s="1"/>
  <c r="R387" i="3"/>
  <c r="R126" i="4"/>
  <c r="R124" i="4" s="1"/>
  <c r="R123" i="4" s="1"/>
  <c r="T256" i="4"/>
  <c r="R133" i="5"/>
  <c r="R127" i="5"/>
  <c r="R126" i="5" s="1"/>
  <c r="P179" i="5"/>
  <c r="BK126" i="6"/>
  <c r="J126" i="6"/>
  <c r="J100" i="6" s="1"/>
  <c r="BK285" i="6"/>
  <c r="J285" i="6" s="1"/>
  <c r="J101" i="6" s="1"/>
  <c r="T138" i="7"/>
  <c r="T150" i="7"/>
  <c r="R165" i="7"/>
  <c r="T174" i="7"/>
  <c r="P179" i="7"/>
  <c r="P199" i="7"/>
  <c r="T296" i="7"/>
  <c r="R144" i="8"/>
  <c r="BK167" i="8"/>
  <c r="J167" i="8" s="1"/>
  <c r="J102" i="8" s="1"/>
  <c r="BK194" i="8"/>
  <c r="J194" i="8" s="1"/>
  <c r="J103" i="8" s="1"/>
  <c r="BK218" i="8"/>
  <c r="J218" i="8"/>
  <c r="J104" i="8" s="1"/>
  <c r="R218" i="8"/>
  <c r="R232" i="8"/>
  <c r="R142" i="8" s="1"/>
  <c r="R245" i="8"/>
  <c r="BK260" i="8"/>
  <c r="J260" i="8" s="1"/>
  <c r="J109" i="8" s="1"/>
  <c r="T280" i="8"/>
  <c r="BK504" i="8"/>
  <c r="J504" i="8" s="1"/>
  <c r="J112" i="8" s="1"/>
  <c r="BK675" i="8"/>
  <c r="J675" i="8" s="1"/>
  <c r="J113" i="8" s="1"/>
  <c r="BK719" i="8"/>
  <c r="J719" i="8"/>
  <c r="J114" i="8" s="1"/>
  <c r="BK737" i="8"/>
  <c r="J737" i="8" s="1"/>
  <c r="J115" i="8" s="1"/>
  <c r="BK756" i="8"/>
  <c r="J756" i="8" s="1"/>
  <c r="J116" i="8" s="1"/>
  <c r="BK780" i="8"/>
  <c r="J780" i="8" s="1"/>
  <c r="J117" i="8" s="1"/>
  <c r="R785" i="8"/>
  <c r="R826" i="8"/>
  <c r="BK130" i="9"/>
  <c r="J130" i="9" s="1"/>
  <c r="J100" i="9" s="1"/>
  <c r="T130" i="9"/>
  <c r="T128" i="9" s="1"/>
  <c r="T127" i="9" s="1"/>
  <c r="P138" i="9"/>
  <c r="BK144" i="9"/>
  <c r="J144" i="9" s="1"/>
  <c r="J103" i="9" s="1"/>
  <c r="T144" i="9"/>
  <c r="T143" i="9"/>
  <c r="R152" i="9"/>
  <c r="P160" i="9"/>
  <c r="R128" i="10"/>
  <c r="R126" i="10"/>
  <c r="P145" i="10"/>
  <c r="P144" i="10" s="1"/>
  <c r="R131" i="11"/>
  <c r="T147" i="11"/>
  <c r="T166" i="11"/>
  <c r="T179" i="11"/>
  <c r="R189" i="11"/>
  <c r="R216" i="11"/>
  <c r="T224" i="11"/>
  <c r="P130" i="12"/>
  <c r="T130" i="12"/>
  <c r="P133" i="12"/>
  <c r="T133" i="12"/>
  <c r="P140" i="12"/>
  <c r="R140" i="12"/>
  <c r="R139" i="12"/>
  <c r="BK298" i="12"/>
  <c r="J298" i="12" s="1"/>
  <c r="J104" i="12" s="1"/>
  <c r="P298" i="12"/>
  <c r="T298" i="12"/>
  <c r="P304" i="12"/>
  <c r="R304" i="12"/>
  <c r="BK126" i="13"/>
  <c r="J126" i="13" s="1"/>
  <c r="J100" i="13" s="1"/>
  <c r="T376" i="14"/>
  <c r="BK433" i="14"/>
  <c r="J433" i="14" s="1"/>
  <c r="J107" i="14" s="1"/>
  <c r="E117" i="2"/>
  <c r="BF132" i="2"/>
  <c r="BF151" i="2"/>
  <c r="BF160" i="2"/>
  <c r="BF166" i="2"/>
  <c r="BF229" i="2"/>
  <c r="BF256" i="2"/>
  <c r="BF268" i="2"/>
  <c r="F94" i="3"/>
  <c r="J121" i="3"/>
  <c r="BF132" i="3"/>
  <c r="BF277" i="3"/>
  <c r="BF325" i="3"/>
  <c r="BF363" i="3"/>
  <c r="BF366" i="3"/>
  <c r="BF373" i="3"/>
  <c r="BF382" i="3"/>
  <c r="BF386" i="3"/>
  <c r="BF388" i="3"/>
  <c r="BF399" i="3"/>
  <c r="J91" i="4"/>
  <c r="F120" i="4"/>
  <c r="BF148" i="4"/>
  <c r="BF150" i="4"/>
  <c r="BF158" i="4"/>
  <c r="BF183" i="4"/>
  <c r="BF224" i="4"/>
  <c r="BF241" i="4"/>
  <c r="BF255" i="4"/>
  <c r="BF291" i="4"/>
  <c r="BF314" i="4"/>
  <c r="F94" i="5"/>
  <c r="BF160" i="5"/>
  <c r="BF190" i="5"/>
  <c r="BF192" i="5"/>
  <c r="BF194" i="5"/>
  <c r="BF195" i="5"/>
  <c r="BF203" i="5"/>
  <c r="E111" i="6"/>
  <c r="F120" i="6"/>
  <c r="BF125" i="6"/>
  <c r="BF146" i="6"/>
  <c r="BF201" i="6"/>
  <c r="BF204" i="6"/>
  <c r="F131" i="7"/>
  <c r="BF145" i="7"/>
  <c r="BF151" i="7"/>
  <c r="BF156" i="7"/>
  <c r="BF161" i="7"/>
  <c r="BF166" i="7"/>
  <c r="BF173" i="7"/>
  <c r="BF176" i="7"/>
  <c r="BF178" i="7"/>
  <c r="BF186" i="7"/>
  <c r="BF189" i="7"/>
  <c r="BF228" i="7"/>
  <c r="BF258" i="7"/>
  <c r="BF264" i="7"/>
  <c r="BK193" i="7"/>
  <c r="J193" i="7" s="1"/>
  <c r="J109" i="7" s="1"/>
  <c r="BK267" i="7"/>
  <c r="J267" i="7" s="1"/>
  <c r="J111" i="7" s="1"/>
  <c r="F94" i="8"/>
  <c r="BF143" i="8"/>
  <c r="BF145" i="8"/>
  <c r="BF165" i="8"/>
  <c r="BF185" i="8"/>
  <c r="BF207" i="8"/>
  <c r="BF212" i="8"/>
  <c r="BF229" i="8"/>
  <c r="BF233" i="8"/>
  <c r="BF243" i="8"/>
  <c r="BF269" i="8"/>
  <c r="BF273" i="8"/>
  <c r="BF278" i="8"/>
  <c r="BF279" i="8"/>
  <c r="BF281" i="8"/>
  <c r="BF351" i="8"/>
  <c r="BF370" i="8"/>
  <c r="BF379" i="8"/>
  <c r="BF383" i="8"/>
  <c r="BF415" i="8"/>
  <c r="BF466" i="8"/>
  <c r="BF503" i="8"/>
  <c r="BF505" i="8"/>
  <c r="BF546" i="8"/>
  <c r="BF549" i="8"/>
  <c r="BF552" i="8"/>
  <c r="BF570" i="8"/>
  <c r="BF573" i="8"/>
  <c r="BF594" i="8"/>
  <c r="BF600" i="8"/>
  <c r="BF606" i="8"/>
  <c r="BF615" i="8"/>
  <c r="BF636" i="8"/>
  <c r="BF639" i="8"/>
  <c r="BF676" i="8"/>
  <c r="BF702" i="8"/>
  <c r="BF725" i="8"/>
  <c r="BF746" i="8"/>
  <c r="BF777" i="8"/>
  <c r="BF781" i="8"/>
  <c r="BF789" i="8"/>
  <c r="E85" i="9"/>
  <c r="J121" i="9"/>
  <c r="BF129" i="9"/>
  <c r="BF131" i="9"/>
  <c r="BF132" i="9"/>
  <c r="BF134" i="9"/>
  <c r="BF136" i="9"/>
  <c r="BF139" i="9"/>
  <c r="BF151" i="9"/>
  <c r="BF153" i="9"/>
  <c r="BF155" i="9"/>
  <c r="BF159" i="9"/>
  <c r="BF166" i="9"/>
  <c r="BF173" i="9"/>
  <c r="E85" i="10"/>
  <c r="F94" i="10"/>
  <c r="J119" i="10"/>
  <c r="BF132" i="10"/>
  <c r="BF138" i="10"/>
  <c r="BF140" i="10"/>
  <c r="BF147" i="10"/>
  <c r="BF148" i="10"/>
  <c r="J93" i="11"/>
  <c r="BF130" i="11"/>
  <c r="BF135" i="11"/>
  <c r="BF137" i="11"/>
  <c r="BF139" i="11"/>
  <c r="BF150" i="11"/>
  <c r="BF153" i="11"/>
  <c r="BF156" i="11"/>
  <c r="BF157" i="11"/>
  <c r="BF163" i="11"/>
  <c r="BF167" i="11"/>
  <c r="BF169" i="11"/>
  <c r="BF170" i="11"/>
  <c r="BF173" i="11"/>
  <c r="BF175" i="11"/>
  <c r="BF178" i="11"/>
  <c r="BF187" i="11"/>
  <c r="BF195" i="11"/>
  <c r="BF197" i="11"/>
  <c r="BF198" i="11"/>
  <c r="BF204" i="11"/>
  <c r="BF205" i="11"/>
  <c r="BF208" i="11"/>
  <c r="BF209" i="11"/>
  <c r="BF212" i="11"/>
  <c r="BF217" i="11"/>
  <c r="BF221" i="11"/>
  <c r="BF223" i="11"/>
  <c r="BF225" i="11"/>
  <c r="BF228" i="11"/>
  <c r="BF229" i="11"/>
  <c r="BF232" i="11"/>
  <c r="BF239" i="11"/>
  <c r="BF240" i="11"/>
  <c r="BF242" i="11"/>
  <c r="BF247" i="11"/>
  <c r="F94" i="12"/>
  <c r="BF129" i="12"/>
  <c r="BF135" i="12"/>
  <c r="BF136" i="12"/>
  <c r="BF138" i="12"/>
  <c r="BF142" i="12"/>
  <c r="BF144" i="12"/>
  <c r="BF145" i="12"/>
  <c r="BF156" i="12"/>
  <c r="BF159" i="12"/>
  <c r="BF160" i="12"/>
  <c r="BF167" i="12"/>
  <c r="BF168" i="12"/>
  <c r="BF171" i="12"/>
  <c r="BF173" i="12"/>
  <c r="BF178" i="12"/>
  <c r="BF182" i="12"/>
  <c r="BF183" i="12"/>
  <c r="BF185" i="12"/>
  <c r="BF190" i="12"/>
  <c r="BF191" i="12"/>
  <c r="BF194" i="12"/>
  <c r="BF197" i="12"/>
  <c r="BF201" i="12"/>
  <c r="BF202" i="12"/>
  <c r="BF205" i="12"/>
  <c r="BF206" i="12"/>
  <c r="BF211" i="12"/>
  <c r="BF217" i="12"/>
  <c r="BF218" i="12"/>
  <c r="BF222" i="12"/>
  <c r="BF226" i="12"/>
  <c r="BF231" i="12"/>
  <c r="BF233" i="12"/>
  <c r="BF250" i="12"/>
  <c r="BF254" i="12"/>
  <c r="BF256" i="12"/>
  <c r="BF257" i="12"/>
  <c r="BF263" i="12"/>
  <c r="BF265" i="12"/>
  <c r="BF268" i="12"/>
  <c r="BF282" i="12"/>
  <c r="BF285" i="12"/>
  <c r="BF291" i="12"/>
  <c r="BF293" i="12"/>
  <c r="BF297" i="12"/>
  <c r="BF299" i="12"/>
  <c r="BF301" i="12"/>
  <c r="BF302" i="12"/>
  <c r="BF305" i="12"/>
  <c r="E111" i="13"/>
  <c r="BF125" i="13"/>
  <c r="BF130" i="13"/>
  <c r="BF135" i="13"/>
  <c r="BF137" i="13"/>
  <c r="BF145" i="13"/>
  <c r="BF149" i="13"/>
  <c r="J91" i="14"/>
  <c r="F126" i="14"/>
  <c r="BF142" i="14"/>
  <c r="BF143" i="14"/>
  <c r="BF145" i="14"/>
  <c r="BF146" i="14"/>
  <c r="BF156" i="14"/>
  <c r="BF171" i="14"/>
  <c r="BF186" i="14"/>
  <c r="BF187" i="14"/>
  <c r="BF190" i="14"/>
  <c r="BF207" i="14"/>
  <c r="BF208" i="14"/>
  <c r="BF209" i="14"/>
  <c r="BF211" i="14"/>
  <c r="BF212" i="14"/>
  <c r="BF213" i="14"/>
  <c r="BF219" i="14"/>
  <c r="BF226" i="14"/>
  <c r="BF227" i="14"/>
  <c r="BF228" i="14"/>
  <c r="BF244" i="14"/>
  <c r="BF245" i="14"/>
  <c r="BF265" i="14"/>
  <c r="BF266" i="14"/>
  <c r="BF272" i="14"/>
  <c r="BF289" i="14"/>
  <c r="BF296" i="14"/>
  <c r="BF298" i="14"/>
  <c r="BF301" i="14"/>
  <c r="BF304" i="14"/>
  <c r="BF305" i="14"/>
  <c r="BF313" i="14"/>
  <c r="BF316" i="14"/>
  <c r="BF325" i="14"/>
  <c r="BF331" i="14"/>
  <c r="BF336" i="14"/>
  <c r="BF339" i="14"/>
  <c r="BF340" i="14"/>
  <c r="BF359" i="14"/>
  <c r="BF372" i="14"/>
  <c r="BF378" i="14"/>
  <c r="BF385" i="14"/>
  <c r="BF386" i="14"/>
  <c r="BF387" i="14"/>
  <c r="BF388" i="14"/>
  <c r="BF389" i="14"/>
  <c r="BF390" i="14"/>
  <c r="BF391" i="14"/>
  <c r="BF394" i="14"/>
  <c r="BF396" i="14"/>
  <c r="BF398" i="14"/>
  <c r="BF401" i="14"/>
  <c r="BF402" i="14"/>
  <c r="BF405" i="14"/>
  <c r="BF407" i="14"/>
  <c r="BF409" i="14"/>
  <c r="BF412" i="14"/>
  <c r="BF415" i="14"/>
  <c r="BF418" i="14"/>
  <c r="BF420" i="14"/>
  <c r="BF422" i="14"/>
  <c r="BF426" i="14"/>
  <c r="BF429" i="14"/>
  <c r="BF431" i="14"/>
  <c r="BF441" i="14"/>
  <c r="F126" i="2"/>
  <c r="BF258" i="2"/>
  <c r="BF260" i="2"/>
  <c r="BF261" i="2"/>
  <c r="BF271" i="2"/>
  <c r="BF280" i="2"/>
  <c r="BF287" i="2"/>
  <c r="BK286" i="2"/>
  <c r="J286" i="2" s="1"/>
  <c r="J107" i="2" s="1"/>
  <c r="E85" i="3"/>
  <c r="BF140" i="3"/>
  <c r="BF159" i="3"/>
  <c r="BF250" i="3"/>
  <c r="BF283" i="3"/>
  <c r="BF370" i="3"/>
  <c r="BF400" i="3"/>
  <c r="BF405" i="3"/>
  <c r="E85" i="4"/>
  <c r="BF164" i="4"/>
  <c r="BF184" i="4"/>
  <c r="BF200" i="4"/>
  <c r="BF243" i="4"/>
  <c r="BF257" i="4"/>
  <c r="BF312" i="4"/>
  <c r="BF324" i="4"/>
  <c r="BF325" i="4"/>
  <c r="E114" i="5"/>
  <c r="BF188" i="5"/>
  <c r="BF191" i="5"/>
  <c r="BK128" i="5"/>
  <c r="J91" i="6"/>
  <c r="BF127" i="6"/>
  <c r="BF183" i="6"/>
  <c r="BF210" i="6"/>
  <c r="BF218" i="6"/>
  <c r="BF220" i="6"/>
  <c r="BF228" i="6"/>
  <c r="BF232" i="6"/>
  <c r="BF247" i="6"/>
  <c r="BF267" i="6"/>
  <c r="BF297" i="6"/>
  <c r="BF300" i="6"/>
  <c r="BK124" i="6"/>
  <c r="J124" i="6"/>
  <c r="J99" i="6" s="1"/>
  <c r="E85" i="7"/>
  <c r="J128" i="7"/>
  <c r="BF136" i="7"/>
  <c r="BF139" i="7"/>
  <c r="BF142" i="7"/>
  <c r="BF153" i="7"/>
  <c r="BF158" i="7"/>
  <c r="BF159" i="7"/>
  <c r="BF164" i="7"/>
  <c r="BF167" i="7"/>
  <c r="BF169" i="7"/>
  <c r="BF212" i="7"/>
  <c r="BF231" i="7"/>
  <c r="E129" i="8"/>
  <c r="J135" i="8"/>
  <c r="BF151" i="8"/>
  <c r="BF168" i="8"/>
  <c r="BF175" i="8"/>
  <c r="BF181" i="8"/>
  <c r="BF246" i="8"/>
  <c r="BF359" i="8"/>
  <c r="BF364" i="8"/>
  <c r="BF404" i="8"/>
  <c r="BF444" i="8"/>
  <c r="BF448" i="8"/>
  <c r="BF457" i="8"/>
  <c r="BF469" i="8"/>
  <c r="BF492" i="8"/>
  <c r="BF496" i="8"/>
  <c r="BF555" i="8"/>
  <c r="BF558" i="8"/>
  <c r="BF564" i="8"/>
  <c r="BF576" i="8"/>
  <c r="BF579" i="8"/>
  <c r="BF609" i="8"/>
  <c r="BF618" i="8"/>
  <c r="BF630" i="8"/>
  <c r="BF643" i="8"/>
  <c r="BF651" i="8"/>
  <c r="BF666" i="8"/>
  <c r="BF720" i="8"/>
  <c r="BF755" i="8"/>
  <c r="BF784" i="8"/>
  <c r="BF786" i="8"/>
  <c r="BF818" i="8"/>
  <c r="BF821" i="8"/>
  <c r="BF827" i="8"/>
  <c r="BF844" i="8"/>
  <c r="BF847" i="8"/>
  <c r="BF850" i="8"/>
  <c r="BK142" i="8"/>
  <c r="J142" i="8" s="1"/>
  <c r="J99" i="8" s="1"/>
  <c r="F94" i="9"/>
  <c r="BF140" i="9"/>
  <c r="BF141" i="9"/>
  <c r="BF150" i="9"/>
  <c r="BF156" i="9"/>
  <c r="BF169" i="9"/>
  <c r="J93" i="10"/>
  <c r="BF129" i="10"/>
  <c r="BF131" i="10"/>
  <c r="BF146" i="10"/>
  <c r="E85" i="11"/>
  <c r="F93" i="11"/>
  <c r="J122" i="11"/>
  <c r="J125" i="11"/>
  <c r="BF148" i="11"/>
  <c r="BF149" i="11"/>
  <c r="BF154" i="11"/>
  <c r="BF159" i="11"/>
  <c r="BF161" i="11"/>
  <c r="BF168" i="11"/>
  <c r="BF172" i="11"/>
  <c r="BF180" i="11"/>
  <c r="BF181" i="11"/>
  <c r="BF191" i="11"/>
  <c r="BF199" i="11"/>
  <c r="BF200" i="11"/>
  <c r="BF210" i="11"/>
  <c r="BF211" i="11"/>
  <c r="BF215" i="11"/>
  <c r="BF226" i="11"/>
  <c r="BF231" i="11"/>
  <c r="BF235" i="11"/>
  <c r="BF243" i="11"/>
  <c r="BF246" i="11"/>
  <c r="BF248" i="11"/>
  <c r="BF249" i="11"/>
  <c r="J91" i="12"/>
  <c r="BF131" i="12"/>
  <c r="BF151" i="12"/>
  <c r="BF162" i="12"/>
  <c r="BF166" i="12"/>
  <c r="BF177" i="12"/>
  <c r="BF181" i="12"/>
  <c r="BF189" i="12"/>
  <c r="BF196" i="12"/>
  <c r="BF199" i="12"/>
  <c r="BF207" i="12"/>
  <c r="BF213" i="12"/>
  <c r="BF214" i="12"/>
  <c r="BF215" i="12"/>
  <c r="BF219" i="12"/>
  <c r="BF234" i="12"/>
  <c r="BF237" i="12"/>
  <c r="BF240" i="12"/>
  <c r="BF241" i="12"/>
  <c r="BF245" i="12"/>
  <c r="BF259" i="12"/>
  <c r="BF266" i="12"/>
  <c r="BF269" i="12"/>
  <c r="BF278" i="12"/>
  <c r="BF284" i="12"/>
  <c r="BF300" i="12"/>
  <c r="BF303" i="12"/>
  <c r="J94" i="13"/>
  <c r="BF127" i="13"/>
  <c r="BF128" i="13"/>
  <c r="BF131" i="13"/>
  <c r="BF134" i="13"/>
  <c r="BF139" i="13"/>
  <c r="BF142" i="13"/>
  <c r="BF143" i="13"/>
  <c r="BF144" i="13"/>
  <c r="BF146" i="13"/>
  <c r="BF156" i="13"/>
  <c r="BF157" i="13"/>
  <c r="BF159" i="13"/>
  <c r="E85" i="14"/>
  <c r="BF133" i="14"/>
  <c r="BF137" i="14"/>
  <c r="BF141" i="14"/>
  <c r="BF152" i="14"/>
  <c r="BF158" i="14"/>
  <c r="BF159" i="14"/>
  <c r="BF169" i="14"/>
  <c r="BF170" i="14"/>
  <c r="BF181" i="14"/>
  <c r="BF183" i="14"/>
  <c r="BF195" i="14"/>
  <c r="BF196" i="14"/>
  <c r="BF210" i="14"/>
  <c r="BF235" i="14"/>
  <c r="BF238" i="14"/>
  <c r="BF246" i="14"/>
  <c r="BF247" i="14"/>
  <c r="BF253" i="14"/>
  <c r="BF254" i="14"/>
  <c r="BF259" i="14"/>
  <c r="BF260" i="14"/>
  <c r="BF261" i="14"/>
  <c r="BF267" i="14"/>
  <c r="BF270" i="14"/>
  <c r="BF276" i="14"/>
  <c r="BF277" i="14"/>
  <c r="BF283" i="14"/>
  <c r="BF297" i="14"/>
  <c r="BF314" i="14"/>
  <c r="BF315" i="14"/>
  <c r="BF319" i="14"/>
  <c r="BF323" i="14"/>
  <c r="BF327" i="14"/>
  <c r="BF332" i="14"/>
  <c r="BF333" i="14"/>
  <c r="BF347" i="14"/>
  <c r="BF354" i="14"/>
  <c r="BF363" i="14"/>
  <c r="BF369" i="14"/>
  <c r="J123" i="2"/>
  <c r="BF145" i="2"/>
  <c r="BF175" i="2"/>
  <c r="BF249" i="2"/>
  <c r="BF253" i="2"/>
  <c r="BF263" i="2"/>
  <c r="BF266" i="2"/>
  <c r="BF274" i="2"/>
  <c r="BK131" i="2"/>
  <c r="J131" i="2" s="1"/>
  <c r="J100" i="2" s="1"/>
  <c r="BF227" i="3"/>
  <c r="BF244" i="3"/>
  <c r="BF359" i="3"/>
  <c r="BF391" i="3"/>
  <c r="BF175" i="4"/>
  <c r="BF212" i="4"/>
  <c r="BF227" i="4"/>
  <c r="BF301" i="4"/>
  <c r="J99" i="4"/>
  <c r="J91" i="5"/>
  <c r="BF134" i="5"/>
  <c r="BF152" i="5"/>
  <c r="BF187" i="5"/>
  <c r="BK197" i="5"/>
  <c r="J197" i="5" s="1"/>
  <c r="J103" i="5" s="1"/>
  <c r="BK202" i="5"/>
  <c r="J202" i="5" s="1"/>
  <c r="J104" i="5" s="1"/>
  <c r="BF173" i="6"/>
  <c r="BF175" i="6"/>
  <c r="BF177" i="6"/>
  <c r="BF189" i="6"/>
  <c r="BF192" i="6"/>
  <c r="BF198" i="6"/>
  <c r="BF207" i="6"/>
  <c r="BF213" i="6"/>
  <c r="BF248" i="6"/>
  <c r="BF284" i="6"/>
  <c r="BF286" i="6"/>
  <c r="BF293" i="6"/>
  <c r="BF155" i="7"/>
  <c r="BF170" i="7"/>
  <c r="BF171" i="7"/>
  <c r="BF172" i="7"/>
  <c r="BF180" i="7"/>
  <c r="BF219" i="7"/>
  <c r="BF223" i="7"/>
  <c r="BK177" i="7"/>
  <c r="J177" i="7" s="1"/>
  <c r="J107" i="7" s="1"/>
  <c r="BF155" i="8"/>
  <c r="BF195" i="8"/>
  <c r="BF219" i="8"/>
  <c r="BF255" i="8"/>
  <c r="BF258" i="8"/>
  <c r="BF265" i="8"/>
  <c r="BF266" i="8"/>
  <c r="BF271" i="8"/>
  <c r="BF294" i="8"/>
  <c r="BF345" i="8"/>
  <c r="BF441" i="8"/>
  <c r="BF474" i="8"/>
  <c r="BF522" i="8"/>
  <c r="BF538" i="8"/>
  <c r="BF561" i="8"/>
  <c r="BF567" i="8"/>
  <c r="BF585" i="8"/>
  <c r="BF597" i="8"/>
  <c r="BF603" i="8"/>
  <c r="BF612" i="8"/>
  <c r="BF627" i="8"/>
  <c r="BF648" i="8"/>
  <c r="BF654" i="8"/>
  <c r="BF674" i="8"/>
  <c r="BF711" i="8"/>
  <c r="BF729" i="8"/>
  <c r="BF738" i="8"/>
  <c r="BF748" i="8"/>
  <c r="BF762" i="8"/>
  <c r="BF764" i="8"/>
  <c r="BF794" i="8"/>
  <c r="BF147" i="9"/>
  <c r="BF149" i="9"/>
  <c r="BF154" i="9"/>
  <c r="BF161" i="9"/>
  <c r="BF162" i="9"/>
  <c r="BF163" i="9"/>
  <c r="BF165" i="9"/>
  <c r="BF167" i="9"/>
  <c r="BF172" i="9"/>
  <c r="BK128" i="9"/>
  <c r="F93" i="10"/>
  <c r="BF133" i="10"/>
  <c r="BF134" i="10"/>
  <c r="BF135" i="10"/>
  <c r="BF136" i="10"/>
  <c r="BF137" i="10"/>
  <c r="BF141" i="10"/>
  <c r="BF143" i="10"/>
  <c r="BF150" i="10"/>
  <c r="BK142" i="10"/>
  <c r="J142" i="10" s="1"/>
  <c r="J101" i="10"/>
  <c r="F94" i="11"/>
  <c r="BF132" i="11"/>
  <c r="BF140" i="11"/>
  <c r="BF142" i="11"/>
  <c r="BF151" i="11"/>
  <c r="BF152" i="11"/>
  <c r="BF155" i="11"/>
  <c r="BF164" i="11"/>
  <c r="BF174" i="11"/>
  <c r="BF176" i="11"/>
  <c r="BF177" i="11"/>
  <c r="BF182" i="11"/>
  <c r="BF183" i="11"/>
  <c r="BF184" i="11"/>
  <c r="BF185" i="11"/>
  <c r="BF188" i="11"/>
  <c r="BF190" i="11"/>
  <c r="BF192" i="11"/>
  <c r="BF193" i="11"/>
  <c r="BF194" i="11"/>
  <c r="BF196" i="11"/>
  <c r="BF207" i="11"/>
  <c r="BF222" i="11"/>
  <c r="BF230" i="11"/>
  <c r="BF236" i="11"/>
  <c r="BF237" i="11"/>
  <c r="E85" i="12"/>
  <c r="J124" i="12"/>
  <c r="BF132" i="12"/>
  <c r="BF147" i="12"/>
  <c r="BF148" i="12"/>
  <c r="BF154" i="12"/>
  <c r="BF157" i="12"/>
  <c r="BF163" i="12"/>
  <c r="BF164" i="12"/>
  <c r="BF165" i="12"/>
  <c r="BF169" i="12"/>
  <c r="BF176" i="12"/>
  <c r="BF184" i="12"/>
  <c r="BF186" i="12"/>
  <c r="BF187" i="12"/>
  <c r="BF188" i="12"/>
  <c r="BF193" i="12"/>
  <c r="BF195" i="12"/>
  <c r="BF200" i="12"/>
  <c r="BF204" i="12"/>
  <c r="BF209" i="12"/>
  <c r="BF210" i="12"/>
  <c r="BF212" i="12"/>
  <c r="BF216" i="12"/>
  <c r="BF220" i="12"/>
  <c r="BF221" i="12"/>
  <c r="BF223" i="12"/>
  <c r="BF225" i="12"/>
  <c r="BF227" i="12"/>
  <c r="BF232" i="12"/>
  <c r="BF235" i="12"/>
  <c r="BF238" i="12"/>
  <c r="BF244" i="12"/>
  <c r="BF247" i="12"/>
  <c r="BF248" i="12"/>
  <c r="BF272" i="12"/>
  <c r="BF275" i="12"/>
  <c r="BF276" i="12"/>
  <c r="BF281" i="12"/>
  <c r="BF290" i="12"/>
  <c r="BF294" i="12"/>
  <c r="BF306" i="12"/>
  <c r="BF307" i="12"/>
  <c r="F94" i="13"/>
  <c r="BF132" i="13"/>
  <c r="BF138" i="13"/>
  <c r="BF141" i="13"/>
  <c r="BF148" i="13"/>
  <c r="BF151" i="13"/>
  <c r="BF152" i="13"/>
  <c r="BF153" i="13"/>
  <c r="BF155" i="13"/>
  <c r="BK158" i="13"/>
  <c r="J158" i="13"/>
  <c r="J101" i="13"/>
  <c r="BF131" i="14"/>
  <c r="BF139" i="14"/>
  <c r="BF140" i="14"/>
  <c r="BF147" i="14"/>
  <c r="BF148" i="14"/>
  <c r="BF160" i="14"/>
  <c r="BF161" i="14"/>
  <c r="BF162" i="14"/>
  <c r="BF165" i="14"/>
  <c r="BF166" i="14"/>
  <c r="BF167" i="14"/>
  <c r="BF175" i="14"/>
  <c r="BF189" i="14"/>
  <c r="BF193" i="14"/>
  <c r="BF197" i="14"/>
  <c r="BF198" i="14"/>
  <c r="BF202" i="14"/>
  <c r="BF214" i="14"/>
  <c r="BF221" i="14"/>
  <c r="BF222" i="14"/>
  <c r="BF232" i="14"/>
  <c r="BF251" i="14"/>
  <c r="BF255" i="14"/>
  <c r="BF264" i="14"/>
  <c r="BF291" i="14"/>
  <c r="BF299" i="14"/>
  <c r="BF300" i="14"/>
  <c r="BF303" i="14"/>
  <c r="BF308" i="14"/>
  <c r="BF309" i="14"/>
  <c r="BF310" i="14"/>
  <c r="BF321" i="14"/>
  <c r="BF324" i="14"/>
  <c r="BF330" i="14"/>
  <c r="BF356" i="14"/>
  <c r="BF374" i="14"/>
  <c r="BF377" i="14"/>
  <c r="BF379" i="14"/>
  <c r="BF380" i="14"/>
  <c r="BF381" i="14"/>
  <c r="BF382" i="14"/>
  <c r="BF383" i="14"/>
  <c r="BF384" i="14"/>
  <c r="BF434" i="14"/>
  <c r="BF435" i="14"/>
  <c r="BF436" i="14"/>
  <c r="BF437" i="14"/>
  <c r="BF438" i="14"/>
  <c r="BF439" i="14"/>
  <c r="BF440" i="14"/>
  <c r="BF443" i="14"/>
  <c r="BK132" i="14"/>
  <c r="J132" i="14" s="1"/>
  <c r="J100" i="14" s="1"/>
  <c r="BF247" i="2"/>
  <c r="BF257" i="2"/>
  <c r="BF259" i="2"/>
  <c r="BF264" i="2"/>
  <c r="BK267" i="2"/>
  <c r="J267" i="2" s="1"/>
  <c r="J104" i="2" s="1"/>
  <c r="BF129" i="3"/>
  <c r="BF131" i="3"/>
  <c r="BF133" i="3"/>
  <c r="BF144" i="3"/>
  <c r="BF256" i="3"/>
  <c r="BF262" i="3"/>
  <c r="BF308" i="3"/>
  <c r="BF313" i="3"/>
  <c r="BF319" i="3"/>
  <c r="BF322" i="3"/>
  <c r="BF356" i="3"/>
  <c r="BF394" i="3"/>
  <c r="BK369" i="3"/>
  <c r="J369" i="3" s="1"/>
  <c r="J102" i="3" s="1"/>
  <c r="BF125" i="4"/>
  <c r="BF127" i="4"/>
  <c r="BF140" i="4"/>
  <c r="BF167" i="4"/>
  <c r="BF180" i="4"/>
  <c r="BF206" i="4"/>
  <c r="BF218" i="4"/>
  <c r="BF230" i="4"/>
  <c r="BF253" i="4"/>
  <c r="BF286" i="4"/>
  <c r="BF323" i="4"/>
  <c r="BF129" i="5"/>
  <c r="BF180" i="5"/>
  <c r="BF184" i="5"/>
  <c r="BF189" i="5"/>
  <c r="BF198" i="5"/>
  <c r="BF180" i="6"/>
  <c r="BF186" i="6"/>
  <c r="BF195" i="6"/>
  <c r="BF219" i="6"/>
  <c r="BF224" i="6"/>
  <c r="BF265" i="6"/>
  <c r="BF290" i="6"/>
  <c r="BF291" i="6"/>
  <c r="BF292" i="6"/>
  <c r="BF296" i="6"/>
  <c r="BF152" i="7"/>
  <c r="BF154" i="7"/>
  <c r="BF168" i="7"/>
  <c r="BF175" i="7"/>
  <c r="BF194" i="7"/>
  <c r="BF200" i="7"/>
  <c r="BF216" i="7"/>
  <c r="BF236" i="7"/>
  <c r="BF254" i="7"/>
  <c r="BF261" i="7"/>
  <c r="BF268" i="7"/>
  <c r="BF278" i="7"/>
  <c r="BF297" i="7"/>
  <c r="BF301" i="7"/>
  <c r="BK135" i="7"/>
  <c r="BK163" i="7"/>
  <c r="J163" i="7" s="1"/>
  <c r="J104" i="7" s="1"/>
  <c r="BF189" i="8"/>
  <c r="BF223" i="8"/>
  <c r="BF250" i="8"/>
  <c r="BF261" i="8"/>
  <c r="BF301" i="8"/>
  <c r="BF387" i="8"/>
  <c r="BF396" i="8"/>
  <c r="BF423" i="8"/>
  <c r="BF452" i="8"/>
  <c r="BF461" i="8"/>
  <c r="BF485" i="8"/>
  <c r="BF487" i="8"/>
  <c r="BF491" i="8"/>
  <c r="BF543" i="8"/>
  <c r="BF582" i="8"/>
  <c r="BF588" i="8"/>
  <c r="BF591" i="8"/>
  <c r="BF621" i="8"/>
  <c r="BF624" i="8"/>
  <c r="BF633" i="8"/>
  <c r="BF658" i="8"/>
  <c r="BF662" i="8"/>
  <c r="BF682" i="8"/>
  <c r="BF736" i="8"/>
  <c r="BF742" i="8"/>
  <c r="BF757" i="8"/>
  <c r="BF779" i="8"/>
  <c r="BF142" i="9"/>
  <c r="BF145" i="9"/>
  <c r="BF146" i="9"/>
  <c r="BF148" i="9"/>
  <c r="BF157" i="9"/>
  <c r="BF158" i="9"/>
  <c r="BF164" i="9"/>
  <c r="BF168" i="9"/>
  <c r="BF170" i="9"/>
  <c r="BF171" i="9"/>
  <c r="J94" i="10"/>
  <c r="BF127" i="10"/>
  <c r="BF130" i="10"/>
  <c r="BF139" i="10"/>
  <c r="BF149" i="10"/>
  <c r="BF133" i="11"/>
  <c r="BF144" i="11"/>
  <c r="BF146" i="11"/>
  <c r="BF158" i="11"/>
  <c r="BF160" i="11"/>
  <c r="BF162" i="11"/>
  <c r="BF165" i="11"/>
  <c r="BF171" i="11"/>
  <c r="BF186" i="11"/>
  <c r="BF201" i="11"/>
  <c r="BF202" i="11"/>
  <c r="BF203" i="11"/>
  <c r="BF206" i="11"/>
  <c r="BF213" i="11"/>
  <c r="BF214" i="11"/>
  <c r="BF218" i="11"/>
  <c r="BF219" i="11"/>
  <c r="BF220" i="11"/>
  <c r="BF227" i="11"/>
  <c r="BF233" i="11"/>
  <c r="BF234" i="11"/>
  <c r="BF238" i="11"/>
  <c r="BF241" i="11"/>
  <c r="BF244" i="11"/>
  <c r="BF245" i="11"/>
  <c r="BF134" i="12"/>
  <c r="BF137" i="12"/>
  <c r="BF141" i="12"/>
  <c r="BF150" i="12"/>
  <c r="BF153" i="12"/>
  <c r="BF170" i="12"/>
  <c r="BF172" i="12"/>
  <c r="BF174" i="12"/>
  <c r="BF175" i="12"/>
  <c r="BF179" i="12"/>
  <c r="BF180" i="12"/>
  <c r="BF192" i="12"/>
  <c r="BF198" i="12"/>
  <c r="BF203" i="12"/>
  <c r="BF208" i="12"/>
  <c r="BF224" i="12"/>
  <c r="BF228" i="12"/>
  <c r="BF229" i="12"/>
  <c r="BF230" i="12"/>
  <c r="BF236" i="12"/>
  <c r="BF239" i="12"/>
  <c r="BF242" i="12"/>
  <c r="BF251" i="12"/>
  <c r="BF253" i="12"/>
  <c r="BF260" i="12"/>
  <c r="BF262" i="12"/>
  <c r="BF273" i="12"/>
  <c r="BF279" i="12"/>
  <c r="BF287" i="12"/>
  <c r="BF288" i="12"/>
  <c r="BF295" i="12"/>
  <c r="BF296" i="12"/>
  <c r="J91" i="13"/>
  <c r="BF147" i="13"/>
  <c r="BF150" i="13"/>
  <c r="BF154" i="13"/>
  <c r="BK124" i="13"/>
  <c r="J124" i="13" s="1"/>
  <c r="J99" i="13" s="1"/>
  <c r="BF138" i="14"/>
  <c r="BF144" i="14"/>
  <c r="BF149" i="14"/>
  <c r="BF153" i="14"/>
  <c r="BF157" i="14"/>
  <c r="BF163" i="14"/>
  <c r="BF164" i="14"/>
  <c r="BF168" i="14"/>
  <c r="BF178" i="14"/>
  <c r="BF188" i="14"/>
  <c r="BF191" i="14"/>
  <c r="BF192" i="14"/>
  <c r="BF194" i="14"/>
  <c r="BF201" i="14"/>
  <c r="BF206" i="14"/>
  <c r="BF215" i="14"/>
  <c r="BF218" i="14"/>
  <c r="BF220" i="14"/>
  <c r="BF225" i="14"/>
  <c r="BF240" i="14"/>
  <c r="BF243" i="14"/>
  <c r="BF248" i="14"/>
  <c r="BF249" i="14"/>
  <c r="BF250" i="14"/>
  <c r="BF252" i="14"/>
  <c r="BF262" i="14"/>
  <c r="BF263" i="14"/>
  <c r="BF271" i="14"/>
  <c r="BF273" i="14"/>
  <c r="BF278" i="14"/>
  <c r="BF279" i="14"/>
  <c r="BF286" i="14"/>
  <c r="BF294" i="14"/>
  <c r="BF295" i="14"/>
  <c r="BF302" i="14"/>
  <c r="BF326" i="14"/>
  <c r="BF341" i="14"/>
  <c r="BF344" i="14"/>
  <c r="BF345" i="14"/>
  <c r="BF346" i="14"/>
  <c r="BF350" i="14"/>
  <c r="BF353" i="14"/>
  <c r="BF361" i="14"/>
  <c r="BF365" i="14"/>
  <c r="J35" i="2"/>
  <c r="AV96" i="1"/>
  <c r="F37" i="5"/>
  <c r="BB101" i="1" s="1"/>
  <c r="F35" i="6"/>
  <c r="AZ102" i="1" s="1"/>
  <c r="F37" i="6"/>
  <c r="BB102" i="1" s="1"/>
  <c r="F35" i="7"/>
  <c r="AZ104" i="1" s="1"/>
  <c r="F37" i="7"/>
  <c r="BB104" i="1" s="1"/>
  <c r="F35" i="8"/>
  <c r="AZ105" i="1"/>
  <c r="F37" i="9"/>
  <c r="BB106" i="1" s="1"/>
  <c r="F35" i="10"/>
  <c r="AZ107" i="1" s="1"/>
  <c r="F37" i="10"/>
  <c r="BB107" i="1" s="1"/>
  <c r="F38" i="12"/>
  <c r="BC109" i="1" s="1"/>
  <c r="F35" i="14"/>
  <c r="AZ111" i="1" s="1"/>
  <c r="F39" i="8"/>
  <c r="BD105" i="1"/>
  <c r="F38" i="13"/>
  <c r="BC110" i="1" s="1"/>
  <c r="F35" i="2"/>
  <c r="AZ96" i="1"/>
  <c r="F39" i="5"/>
  <c r="BD101" i="1" s="1"/>
  <c r="F35" i="9"/>
  <c r="AZ106" i="1" s="1"/>
  <c r="J35" i="11"/>
  <c r="AV108" i="1" s="1"/>
  <c r="J35" i="3"/>
  <c r="AV97" i="1" s="1"/>
  <c r="F37" i="4"/>
  <c r="BB99" i="1" s="1"/>
  <c r="BB98" i="1" s="1"/>
  <c r="AX98" i="1" s="1"/>
  <c r="J35" i="8"/>
  <c r="AV105" i="1" s="1"/>
  <c r="F38" i="9"/>
  <c r="BC106" i="1" s="1"/>
  <c r="F35" i="11"/>
  <c r="AZ108" i="1" s="1"/>
  <c r="J35" i="12"/>
  <c r="AV109" i="1" s="1"/>
  <c r="F37" i="12"/>
  <c r="BB109" i="1" s="1"/>
  <c r="F37" i="3"/>
  <c r="BB97" i="1" s="1"/>
  <c r="F38" i="11"/>
  <c r="BC108" i="1" s="1"/>
  <c r="F37" i="14"/>
  <c r="BB111" i="1"/>
  <c r="F39" i="2"/>
  <c r="BD96" i="1" s="1"/>
  <c r="F38" i="7"/>
  <c r="BC104" i="1"/>
  <c r="F39" i="9"/>
  <c r="BD106" i="1" s="1"/>
  <c r="J35" i="10"/>
  <c r="AV107" i="1" s="1"/>
  <c r="F37" i="11"/>
  <c r="BB108" i="1"/>
  <c r="F39" i="7"/>
  <c r="BD104" i="1" s="1"/>
  <c r="F37" i="8"/>
  <c r="BB105" i="1"/>
  <c r="AS94" i="1"/>
  <c r="F38" i="2"/>
  <c r="BC96" i="1" s="1"/>
  <c r="F38" i="14"/>
  <c r="BC111" i="1" s="1"/>
  <c r="F39" i="14"/>
  <c r="BD111" i="1"/>
  <c r="F38" i="4"/>
  <c r="BC99" i="1" s="1"/>
  <c r="BC98" i="1" s="1"/>
  <c r="AY98" i="1" s="1"/>
  <c r="F38" i="6"/>
  <c r="BC102" i="1" s="1"/>
  <c r="F39" i="12"/>
  <c r="BD109" i="1"/>
  <c r="F35" i="3"/>
  <c r="AZ97" i="1" s="1"/>
  <c r="J35" i="6"/>
  <c r="AV102" i="1"/>
  <c r="J35" i="4"/>
  <c r="AV99" i="1" s="1"/>
  <c r="F39" i="6"/>
  <c r="BD102" i="1"/>
  <c r="J35" i="9"/>
  <c r="AV106" i="1" s="1"/>
  <c r="F35" i="4"/>
  <c r="AZ99" i="1" s="1"/>
  <c r="AZ98" i="1" s="1"/>
  <c r="AV98" i="1" s="1"/>
  <c r="F39" i="4"/>
  <c r="BD99" i="1"/>
  <c r="BD98" i="1" s="1"/>
  <c r="F35" i="13"/>
  <c r="AZ110" i="1" s="1"/>
  <c r="J35" i="14"/>
  <c r="AV111" i="1"/>
  <c r="F39" i="3"/>
  <c r="BD97" i="1" s="1"/>
  <c r="F35" i="5"/>
  <c r="AZ101" i="1"/>
  <c r="J35" i="7"/>
  <c r="AV104" i="1" s="1"/>
  <c r="F38" i="10"/>
  <c r="BC107" i="1"/>
  <c r="F35" i="12"/>
  <c r="AZ109" i="1" s="1"/>
  <c r="F37" i="2"/>
  <c r="BB96" i="1" s="1"/>
  <c r="F38" i="8"/>
  <c r="BC105" i="1" s="1"/>
  <c r="F39" i="13"/>
  <c r="BD110" i="1"/>
  <c r="F38" i="3"/>
  <c r="BC97" i="1" s="1"/>
  <c r="J35" i="5"/>
  <c r="AV101" i="1"/>
  <c r="F38" i="5"/>
  <c r="BC101" i="1" s="1"/>
  <c r="F39" i="10"/>
  <c r="BD107" i="1"/>
  <c r="F39" i="11"/>
  <c r="BD108" i="1" s="1"/>
  <c r="J35" i="13"/>
  <c r="AV110" i="1" s="1"/>
  <c r="F37" i="13"/>
  <c r="BB110" i="1" s="1"/>
  <c r="P129" i="2" l="1"/>
  <c r="AU96" i="1" s="1"/>
  <c r="P125" i="10"/>
  <c r="AU107" i="1" s="1"/>
  <c r="T135" i="7"/>
  <c r="P127" i="3"/>
  <c r="AU97" i="1" s="1"/>
  <c r="T162" i="7"/>
  <c r="J126" i="4"/>
  <c r="J100" i="4" s="1"/>
  <c r="P129" i="11"/>
  <c r="P128" i="11" s="1"/>
  <c r="AU108" i="1" s="1"/>
  <c r="T124" i="4"/>
  <c r="T123" i="4" s="1"/>
  <c r="R128" i="3"/>
  <c r="R128" i="12"/>
  <c r="R127" i="12" s="1"/>
  <c r="BK128" i="12"/>
  <c r="J128" i="12" s="1"/>
  <c r="J99" i="12" s="1"/>
  <c r="R124" i="6"/>
  <c r="R123" i="6" s="1"/>
  <c r="T128" i="12"/>
  <c r="P128" i="9"/>
  <c r="R128" i="9"/>
  <c r="T130" i="2"/>
  <c r="T129" i="2" s="1"/>
  <c r="P128" i="12"/>
  <c r="R129" i="11"/>
  <c r="R128" i="11" s="1"/>
  <c r="P124" i="4"/>
  <c r="P123" i="4" s="1"/>
  <c r="AU99" i="1" s="1"/>
  <c r="AU98" i="1" s="1"/>
  <c r="P128" i="3"/>
  <c r="R130" i="2"/>
  <c r="R129" i="2" s="1"/>
  <c r="BK126" i="10"/>
  <c r="J126" i="10" s="1"/>
  <c r="J99" i="10" s="1"/>
  <c r="J130" i="12"/>
  <c r="J100" i="12" s="1"/>
  <c r="T134" i="7"/>
  <c r="T129" i="11"/>
  <c r="T128" i="11" s="1"/>
  <c r="J312" i="3"/>
  <c r="J101" i="3" s="1"/>
  <c r="BK128" i="3"/>
  <c r="J128" i="3" s="1"/>
  <c r="J99" i="3" s="1"/>
  <c r="P139" i="12"/>
  <c r="R162" i="7"/>
  <c r="R134" i="7" s="1"/>
  <c r="P162" i="7"/>
  <c r="P142" i="8"/>
  <c r="P141" i="8" s="1"/>
  <c r="AU105" i="1" s="1"/>
  <c r="BK129" i="11"/>
  <c r="BK128" i="11" s="1"/>
  <c r="J128" i="11" s="1"/>
  <c r="J98" i="11" s="1"/>
  <c r="P127" i="12"/>
  <c r="AU109" i="1" s="1"/>
  <c r="T124" i="6"/>
  <c r="T123" i="6" s="1"/>
  <c r="J128" i="10"/>
  <c r="J100" i="10" s="1"/>
  <c r="T142" i="8"/>
  <c r="P135" i="7"/>
  <c r="P134" i="7"/>
  <c r="AU104" i="1" s="1"/>
  <c r="T135" i="14"/>
  <c r="R371" i="3"/>
  <c r="R127" i="3" s="1"/>
  <c r="BK135" i="14"/>
  <c r="J135" i="14" s="1"/>
  <c r="J101" i="14" s="1"/>
  <c r="R143" i="9"/>
  <c r="BK139" i="12"/>
  <c r="J139" i="12" s="1"/>
  <c r="J102" i="12" s="1"/>
  <c r="P143" i="9"/>
  <c r="P127" i="9"/>
  <c r="AU106" i="1" s="1"/>
  <c r="P259" i="8"/>
  <c r="T259" i="8"/>
  <c r="T141" i="8"/>
  <c r="T371" i="3"/>
  <c r="T127" i="3"/>
  <c r="T139" i="12"/>
  <c r="T127" i="12"/>
  <c r="T129" i="14"/>
  <c r="BK127" i="5"/>
  <c r="J127" i="5" s="1"/>
  <c r="J99" i="5" s="1"/>
  <c r="P135" i="14"/>
  <c r="R135" i="14"/>
  <c r="R129" i="14" s="1"/>
  <c r="R259" i="8"/>
  <c r="R141" i="8" s="1"/>
  <c r="P129" i="14"/>
  <c r="AU111" i="1"/>
  <c r="BK130" i="14"/>
  <c r="J130" i="14" s="1"/>
  <c r="J99" i="14" s="1"/>
  <c r="BK130" i="2"/>
  <c r="J130" i="2" s="1"/>
  <c r="J99" i="2" s="1"/>
  <c r="J270" i="2"/>
  <c r="J106" i="2" s="1"/>
  <c r="J372" i="3"/>
  <c r="J104" i="3" s="1"/>
  <c r="J129" i="11"/>
  <c r="J99" i="11"/>
  <c r="J140" i="12"/>
  <c r="J103" i="12" s="1"/>
  <c r="BK123" i="13"/>
  <c r="J123" i="13" s="1"/>
  <c r="J98" i="13" s="1"/>
  <c r="J128" i="5"/>
  <c r="J100" i="5"/>
  <c r="J135" i="7"/>
  <c r="J99" i="7"/>
  <c r="BK259" i="8"/>
  <c r="J259" i="8"/>
  <c r="J108" i="8" s="1"/>
  <c r="J128" i="9"/>
  <c r="J99" i="9"/>
  <c r="BK144" i="10"/>
  <c r="J144" i="10" s="1"/>
  <c r="J102" i="10" s="1"/>
  <c r="BK123" i="4"/>
  <c r="J123" i="4" s="1"/>
  <c r="J32" i="4" s="1"/>
  <c r="AG99" i="1" s="1"/>
  <c r="AG98" i="1" s="1"/>
  <c r="BK123" i="6"/>
  <c r="J123" i="6" s="1"/>
  <c r="J98" i="6" s="1"/>
  <c r="BK162" i="7"/>
  <c r="J162" i="7" s="1"/>
  <c r="J103" i="7" s="1"/>
  <c r="BK143" i="9"/>
  <c r="J143" i="9" s="1"/>
  <c r="J102" i="9" s="1"/>
  <c r="J136" i="14"/>
  <c r="J102" i="14" s="1"/>
  <c r="BB103" i="1"/>
  <c r="AX103" i="1"/>
  <c r="F36" i="12"/>
  <c r="BA109" i="1" s="1"/>
  <c r="J36" i="14"/>
  <c r="AW111" i="1" s="1"/>
  <c r="AT111" i="1" s="1"/>
  <c r="J36" i="6"/>
  <c r="AW102" i="1"/>
  <c r="AT102" i="1" s="1"/>
  <c r="J36" i="10"/>
  <c r="AW107" i="1" s="1"/>
  <c r="AT107" i="1" s="1"/>
  <c r="F36" i="13"/>
  <c r="BA110" i="1" s="1"/>
  <c r="F36" i="2"/>
  <c r="BA96" i="1"/>
  <c r="J32" i="11"/>
  <c r="AG108" i="1" s="1"/>
  <c r="F36" i="3"/>
  <c r="BA97" i="1"/>
  <c r="F36" i="14"/>
  <c r="BA111" i="1" s="1"/>
  <c r="F36" i="5"/>
  <c r="BA101" i="1"/>
  <c r="F36" i="7"/>
  <c r="BA104" i="1" s="1"/>
  <c r="BC95" i="1"/>
  <c r="AY95" i="1"/>
  <c r="BD100" i="1"/>
  <c r="F36" i="6"/>
  <c r="BA102" i="1" s="1"/>
  <c r="AZ100" i="1"/>
  <c r="AV100" i="1" s="1"/>
  <c r="F36" i="11"/>
  <c r="BA108" i="1" s="1"/>
  <c r="J36" i="13"/>
  <c r="AW110" i="1" s="1"/>
  <c r="AT110" i="1" s="1"/>
  <c r="AZ95" i="1"/>
  <c r="AV95" i="1" s="1"/>
  <c r="BB95" i="1"/>
  <c r="AX95" i="1" s="1"/>
  <c r="BD95" i="1"/>
  <c r="BC100" i="1"/>
  <c r="AY100" i="1" s="1"/>
  <c r="AZ103" i="1"/>
  <c r="AV103" i="1" s="1"/>
  <c r="BC103" i="1"/>
  <c r="AY103" i="1" s="1"/>
  <c r="J36" i="5"/>
  <c r="AW101" i="1" s="1"/>
  <c r="AT101" i="1" s="1"/>
  <c r="F36" i="9"/>
  <c r="BA106" i="1" s="1"/>
  <c r="BD103" i="1"/>
  <c r="J36" i="3"/>
  <c r="AW97" i="1"/>
  <c r="AT97" i="1" s="1"/>
  <c r="F36" i="4"/>
  <c r="BA99" i="1"/>
  <c r="BA98" i="1" s="1"/>
  <c r="AW98" i="1" s="1"/>
  <c r="AT98" i="1" s="1"/>
  <c r="F36" i="8"/>
  <c r="BA105" i="1" s="1"/>
  <c r="BB100" i="1"/>
  <c r="AX100" i="1" s="1"/>
  <c r="J36" i="7"/>
  <c r="AW104" i="1" s="1"/>
  <c r="AT104" i="1" s="1"/>
  <c r="F36" i="10"/>
  <c r="BA107" i="1" s="1"/>
  <c r="J36" i="8"/>
  <c r="AW105" i="1" s="1"/>
  <c r="AT105" i="1" s="1"/>
  <c r="J36" i="4"/>
  <c r="AW99" i="1"/>
  <c r="AT99" i="1" s="1"/>
  <c r="J36" i="9"/>
  <c r="AW106" i="1" s="1"/>
  <c r="AT106" i="1" s="1"/>
  <c r="J36" i="11"/>
  <c r="AW108" i="1"/>
  <c r="AT108" i="1" s="1"/>
  <c r="J36" i="12"/>
  <c r="AW109" i="1"/>
  <c r="AT109" i="1" s="1"/>
  <c r="AU95" i="1"/>
  <c r="AU100" i="1"/>
  <c r="J36" i="2"/>
  <c r="AW96" i="1" s="1"/>
  <c r="AT96" i="1" s="1"/>
  <c r="R127" i="9" l="1"/>
  <c r="BK127" i="12"/>
  <c r="J127" i="12" s="1"/>
  <c r="J32" i="12" s="1"/>
  <c r="AG109" i="1" s="1"/>
  <c r="AN109" i="1" s="1"/>
  <c r="BK127" i="3"/>
  <c r="J127" i="3" s="1"/>
  <c r="J32" i="3" s="1"/>
  <c r="AG97" i="1" s="1"/>
  <c r="J41" i="3"/>
  <c r="J41" i="11"/>
  <c r="J41" i="12"/>
  <c r="J41" i="4"/>
  <c r="BK141" i="8"/>
  <c r="J141" i="8" s="1"/>
  <c r="J98" i="8" s="1"/>
  <c r="BK125" i="10"/>
  <c r="J125" i="10" s="1"/>
  <c r="J98" i="10" s="1"/>
  <c r="BK127" i="9"/>
  <c r="J127" i="9" s="1"/>
  <c r="J32" i="9" s="1"/>
  <c r="AG106" i="1" s="1"/>
  <c r="AN106" i="1" s="1"/>
  <c r="BK134" i="7"/>
  <c r="J134" i="7"/>
  <c r="J98" i="7" s="1"/>
  <c r="J98" i="4"/>
  <c r="BK129" i="14"/>
  <c r="J129" i="14"/>
  <c r="J98" i="14" s="1"/>
  <c r="AN99" i="1"/>
  <c r="J98" i="3"/>
  <c r="BK126" i="5"/>
  <c r="J126" i="5" s="1"/>
  <c r="J98" i="5" s="1"/>
  <c r="J98" i="12"/>
  <c r="BK129" i="2"/>
  <c r="J129" i="2"/>
  <c r="J32" i="2" s="1"/>
  <c r="AG96" i="1" s="1"/>
  <c r="AN96" i="1" s="1"/>
  <c r="AN108" i="1"/>
  <c r="AN97" i="1"/>
  <c r="AN98" i="1"/>
  <c r="BD94" i="1"/>
  <c r="W33" i="1" s="1"/>
  <c r="AU103" i="1"/>
  <c r="BC94" i="1"/>
  <c r="W32" i="1" s="1"/>
  <c r="J32" i="13"/>
  <c r="AG110" i="1" s="1"/>
  <c r="AN110" i="1" s="1"/>
  <c r="BA95" i="1"/>
  <c r="AW95" i="1" s="1"/>
  <c r="AT95" i="1" s="1"/>
  <c r="BA103" i="1"/>
  <c r="AW103" i="1" s="1"/>
  <c r="AT103" i="1" s="1"/>
  <c r="AZ94" i="1"/>
  <c r="W29" i="1"/>
  <c r="J32" i="6"/>
  <c r="AG102" i="1" s="1"/>
  <c r="AN102" i="1" s="1"/>
  <c r="BA100" i="1"/>
  <c r="AW100" i="1" s="1"/>
  <c r="AT100" i="1" s="1"/>
  <c r="BB94" i="1"/>
  <c r="W31" i="1" s="1"/>
  <c r="J41" i="6" l="1"/>
  <c r="J98" i="9"/>
  <c r="J98" i="2"/>
  <c r="J41" i="2"/>
  <c r="J41" i="9"/>
  <c r="J41" i="13"/>
  <c r="AU94" i="1"/>
  <c r="J32" i="5"/>
  <c r="AG101" i="1" s="1"/>
  <c r="AN101" i="1" s="1"/>
  <c r="J32" i="14"/>
  <c r="AG111" i="1" s="1"/>
  <c r="AN111" i="1" s="1"/>
  <c r="AX94" i="1"/>
  <c r="AG95" i="1"/>
  <c r="J32" i="10"/>
  <c r="AG107" i="1" s="1"/>
  <c r="AN107" i="1" s="1"/>
  <c r="J32" i="8"/>
  <c r="AG105" i="1"/>
  <c r="AN105" i="1" s="1"/>
  <c r="AV94" i="1"/>
  <c r="AK29" i="1"/>
  <c r="BA94" i="1"/>
  <c r="AW94" i="1" s="1"/>
  <c r="AK30" i="1" s="1"/>
  <c r="J32" i="7"/>
  <c r="AG104" i="1"/>
  <c r="AN104" i="1" s="1"/>
  <c r="AY94" i="1"/>
  <c r="J41" i="8" l="1"/>
  <c r="AN95" i="1"/>
  <c r="J41" i="5"/>
  <c r="J41" i="10"/>
  <c r="J41" i="7"/>
  <c r="J41" i="14"/>
  <c r="AT94" i="1"/>
  <c r="AG103" i="1"/>
  <c r="AN103" i="1" s="1"/>
  <c r="W30" i="1"/>
  <c r="AG100" i="1"/>
  <c r="AN100" i="1" s="1"/>
  <c r="AG94" i="1" l="1"/>
  <c r="AN94" i="1"/>
  <c r="AK26" i="1" l="1"/>
  <c r="AK35" i="1"/>
</calcChain>
</file>

<file path=xl/sharedStrings.xml><?xml version="1.0" encoding="utf-8"?>
<sst xmlns="http://schemas.openxmlformats.org/spreadsheetml/2006/main" count="30457" uniqueCount="3598">
  <si>
    <t>Export Komplet</t>
  </si>
  <si>
    <t/>
  </si>
  <si>
    <t>2.0</t>
  </si>
  <si>
    <t>False</t>
  </si>
  <si>
    <t>{a2ed9271-5be0-4bc1-94dd-f4739cf91f5f}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</si>
  <si>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</si>
  <si>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</si>
  <si>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</si>
  <si>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</si>
  <si>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</si>
  <si>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</si>
  <si>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</si>
  <si>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</si>
  <si>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362021A1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</si>
  <si>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</si>
  <si>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</si>
  <si>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RP  PRE ZNÍŽENIE ENERGETICKEJ NÁROČNOSTI BUDOVY MŠ Fraňa Kráľa - 19.7.2021</t>
  </si>
  <si>
    <t>JKSO:</t>
  </si>
  <si>
    <t>KS:</t>
  </si>
  <si>
    <t>Miesto:</t>
  </si>
  <si>
    <t>p.č.707/1 k.ú.Čadca</t>
  </si>
  <si>
    <t>Dátum:</t>
  </si>
  <si>
    <t>Objednávateľ:</t>
  </si>
  <si>
    <t>IČO:</t>
  </si>
  <si>
    <t>Mesto Čadca</t>
  </si>
  <si>
    <t>IČ DPH:</t>
  </si>
  <si>
    <t>Zhotoviteľ:</t>
  </si>
  <si>
    <t>Vyplň údaj</t>
  </si>
  <si>
    <t>Projektant:</t>
  </si>
  <si>
    <t>MEB Consulting Ing.Arch.E.Babuliaková</t>
  </si>
  <si>
    <t>True</t>
  </si>
  <si>
    <t>Spracovateľ:</t>
  </si>
  <si>
    <t>K.Šinská</t>
  </si>
  <si>
    <t>Poznámka:</t>
  </si>
  <si>
    <t>V prípade  výskytu obchodných  názvov výrobkov a technológií, tieto  majú informatívny charakter a slúžia ako minimálny štandart.Sú uvedené ako referenčná kvalita a môžu byť nahradené ekvival. výrobkom, ktorý má rovnaké alebo lepšie vlastnosti a 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</si>
  <si>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</si>
  <si>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</si>
  <si>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</si>
  <si>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</si>
  <si>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</si>
  <si>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</si>
  <si>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</si>
  <si>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</si>
  <si>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</si>
  <si>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</si>
  <si>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</si>
  <si>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</si>
  <si>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</si>
  <si>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</si>
  <si>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</si>
  <si>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</si>
  <si>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</si>
  <si>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</si>
  <si>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</si>
  <si>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</si>
  <si>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</si>
  <si>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</si>
  <si>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</si>
  <si>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</si>
  <si>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</si>
  <si>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</si>
  <si>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</si>
  <si>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</si>
  <si>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</si>
  <si>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</si>
  <si>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</si>
  <si>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</si>
  <si>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</si>
  <si>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</si>
  <si>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</si>
  <si>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</si>
  <si>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</si>
  <si>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</si>
  <si>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</si>
  <si>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</si>
  <si>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</si>
  <si>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</si>
  <si>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</si>
  <si>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</si>
  <si>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</si>
  <si>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1 ZATEPLENIE OBVODOVÉHO PLÁŠTA  1082,636m2</t>
  </si>
  <si>
    <t>STA</t>
  </si>
  <si>
    <t>{3d8205e2-f34f-4b4e-85b9-e9f61196641e}</t>
  </si>
  <si>
    <t>/</t>
  </si>
  <si>
    <t>SO01.1</t>
  </si>
  <si>
    <t>SO01.1 Búracie práce  pre obv. plášť fasada</t>
  </si>
  <si>
    <t>Časť</t>
  </si>
  <si>
    <t>2</t>
  </si>
  <si>
    <t>{60a5f7b0-94ac-468e-aedd-c74e001a34d7}</t>
  </si>
  <si>
    <t>SO01.2A</t>
  </si>
  <si>
    <t>SO01.2A Zateplenie obvodového plášťa  1082,636m2</t>
  </si>
  <si>
    <t>{4f53be5e-6425-40ae-b508-98742e1be606}</t>
  </si>
  <si>
    <t>2 ZATEPLENIE STREŠNÉHO PLÁŠTA 661,617m2</t>
  </si>
  <si>
    <t>{b2dfbbd2-e5ff-4a7f-b64c-8cc8e7a3d54a}</t>
  </si>
  <si>
    <t>SO01.2B</t>
  </si>
  <si>
    <t>SO01.2B Zatepl.streš.plášťaa  stropu v podkroví 661,617m2</t>
  </si>
  <si>
    <t>{cc4a442d-e5b1-4015-98d3-ad63d74150a4}</t>
  </si>
  <si>
    <t>3</t>
  </si>
  <si>
    <t>3 VÝMENA OTVOROVÝCH KONŠTRUKCII  100,907m2</t>
  </si>
  <si>
    <t>{4a50a299-fdaa-4c64-a829-5e22536a3cb8}</t>
  </si>
  <si>
    <t>SO01.1.3</t>
  </si>
  <si>
    <t>SO01.1.3  Buracie práce ext. výplní  , odvoz a doprava sutiny ,poplatok za uloženie sutiny</t>
  </si>
  <si>
    <t>{fcc07492-4770-4b08-a514-5f02d6cfb440}</t>
  </si>
  <si>
    <t>SO01.2C</t>
  </si>
  <si>
    <t>SO01.2C Výmena  exterierových  otvorov   100,907m2</t>
  </si>
  <si>
    <t>{9f0b871d-89c6-4370-b915-5fafe4774a50}</t>
  </si>
  <si>
    <t>4</t>
  </si>
  <si>
    <t>4 - OSTATNÉ NÁKLADY</t>
  </si>
  <si>
    <t>{e010d72d-882f-48ba-8763-84951e410921}</t>
  </si>
  <si>
    <t>SO01.1 Búracie práce</t>
  </si>
  <si>
    <t>{8b61a6d0-bcbd-49db-8e6d-165b5808c8d8}</t>
  </si>
  <si>
    <t>SO01.2D</t>
  </si>
  <si>
    <t xml:space="preserve">SO01.2D Stavebná časť  -krov, krytina a ost.stav.práce  </t>
  </si>
  <si>
    <t>{d54bbab9-662b-4a81-b6af-feceab0d2ad3}</t>
  </si>
  <si>
    <t>SO01.3</t>
  </si>
  <si>
    <t>SO01.3 Zdravotechnika</t>
  </si>
  <si>
    <t>{9f642228-dbee-4ca7-9909-5eb3590077b0}</t>
  </si>
  <si>
    <t>SO01.4</t>
  </si>
  <si>
    <t>SO01.4  Plynoinštalácia</t>
  </si>
  <si>
    <t>{5f53edbd-3a07-475b-ac77-9a34635c12b7}</t>
  </si>
  <si>
    <t>SO01.5</t>
  </si>
  <si>
    <t>SO01.5  Vykurovanie</t>
  </si>
  <si>
    <t>{7b434935-1890-45cc-99cd-2c449aa082f8}</t>
  </si>
  <si>
    <t>SO01.6</t>
  </si>
  <si>
    <t>SO01.6 Elektroinštalácia</t>
  </si>
  <si>
    <t>{80087ba5-8287-4c55-9a5c-2c0532643cfd}</t>
  </si>
  <si>
    <t>SO01.7</t>
  </si>
  <si>
    <t>SO01.7 Bleskozvod</t>
  </si>
  <si>
    <t>{ae7dff65-5474-4ba8-9deb-54122d1ee228}</t>
  </si>
  <si>
    <t>SO01.8</t>
  </si>
  <si>
    <t xml:space="preserve">SO01.8  Vetranie </t>
  </si>
  <si>
    <t>{383b9ec6-202e-4c8c-8ef5-c78e41e72e60}</t>
  </si>
  <si>
    <t>vykop</t>
  </si>
  <si>
    <t>výkop</t>
  </si>
  <si>
    <t>m3</t>
  </si>
  <si>
    <t>35,669</t>
  </si>
  <si>
    <t>dlažbyvyburanie</t>
  </si>
  <si>
    <t>vyburanie dlažieb</t>
  </si>
  <si>
    <t>m2</t>
  </si>
  <si>
    <t>12</t>
  </si>
  <si>
    <t>KRYCÍ LIST ROZPOČTU</t>
  </si>
  <si>
    <t>betonokapchod</t>
  </si>
  <si>
    <t>odstrannnie dlažby okapový chodník</t>
  </si>
  <si>
    <t>40</t>
  </si>
  <si>
    <t>Objekt:</t>
  </si>
  <si>
    <t>1 - 1 ZATEPLENIE OBVODOVÉHO PLÁŠTA  1082,636m2</t>
  </si>
  <si>
    <t>Časť:</t>
  </si>
  <si>
    <t>SO01.1 - SO01.1 Búracie práce  pre obv. plášť fasada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</si>
  <si>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</si>
  <si>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</si>
  <si>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</si>
  <si>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</si>
  <si>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</si>
  <si>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</si>
  <si>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</si>
  <si>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11B - Búracie  práce</t>
  </si>
  <si>
    <t xml:space="preserve">    9 - Ostatné konštrukcie a práce-búranie</t>
  </si>
  <si>
    <t xml:space="preserve">    97 - Presun sutí </t>
  </si>
  <si>
    <t xml:space="preserve">    99 - Presun hmôt HSV</t>
  </si>
  <si>
    <t>PSV - Práce a dodávky PSV</t>
  </si>
  <si>
    <t xml:space="preserve">    767 - Konštrukcie doplnkové kovové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</si>
  <si>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</si>
  <si>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</si>
  <si>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</si>
  <si>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</si>
  <si>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</si>
  <si>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</si>
  <si>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</si>
  <si>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</si>
  <si>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</si>
  <si>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</si>
  <si>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</si>
  <si>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</si>
  <si>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</si>
  <si>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</si>
  <si>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</si>
  <si>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</si>
  <si>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</si>
  <si>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</si>
  <si>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132111101</t>
  </si>
  <si>
    <t>Hĺbenie rýh šírky do 600 mm v  horninách tr. 1 a 2 súdržných - ručným náradím</t>
  </si>
  <si>
    <t>-1382193315</t>
  </si>
  <si>
    <t>VV</t>
  </si>
  <si>
    <t>" zateplenie do urovne 1m pod terenom</t>
  </si>
  <si>
    <t>" zamková dlažba  6cm + 30cm štrkopiesok / výkop cca 60cm</t>
  </si>
  <si>
    <t>" betonový  okapový chodník beton10cm cca 50mm kamenivo/výkop cca 60cm</t>
  </si>
  <si>
    <t xml:space="preserve">" spatný  obsyp kamenivom štrkopieskom </t>
  </si>
  <si>
    <t xml:space="preserve">" vykop  </t>
  </si>
  <si>
    <t>" š x hl x dl</t>
  </si>
  <si>
    <t>0,6*0,8*(0,5+11,775+0,5)*2</t>
  </si>
  <si>
    <t>0,6*0,8*(18,305+17,68)</t>
  </si>
  <si>
    <t>0,6*0,8*(0,5+11,775+0,5)</t>
  </si>
  <si>
    <t>Medzisúčet</t>
  </si>
  <si>
    <t>Súčet</t>
  </si>
  <si>
    <t>11B</t>
  </si>
  <si>
    <t>Búracie  práce</t>
  </si>
  <si>
    <t>113106121</t>
  </si>
  <si>
    <t>Rozoberanie dlažby, z betónových alebo kamenin. dlaždíc, dosiek alebo tvaroviek,  -0,13800t  /  ozn.17 POV.DLAŽBA</t>
  </si>
  <si>
    <t>2050533278</t>
  </si>
  <si>
    <t>" ozn.17   vyburanie sp. plochy z bet.dažby  okapový chodník, uloženie dlažba na spatné použitie</t>
  </si>
  <si>
    <t>0,5*6,5+0,6*11+0,6*2</t>
  </si>
  <si>
    <t>0,95</t>
  </si>
  <si>
    <t>Medzisúčet v.č.03</t>
  </si>
  <si>
    <t>Súčet v.č.5</t>
  </si>
  <si>
    <t>113107131</t>
  </si>
  <si>
    <t>Odstránenie krytu v ploche do 200 m2 z betónu prostého, hr. vrstvy do 100 mm,  -0,22500t  -ozn.18 BET.OKAP.CHODNÍK</t>
  </si>
  <si>
    <t>-1745075212</t>
  </si>
  <si>
    <t>" ozn.19  betonový okapový chodník hr do10cm</t>
  </si>
  <si>
    <t>0,5*(0,5+11,775+0,5)</t>
  </si>
  <si>
    <t>0,5*(18+18)</t>
  </si>
  <si>
    <t>0,5*(0,5+12+0,5)</t>
  </si>
  <si>
    <t>0,5*(18)</t>
  </si>
  <si>
    <t>0,112</t>
  </si>
  <si>
    <t>113307111</t>
  </si>
  <si>
    <t>Odstránenie podkladu v ploche do 200 m2 z kameniva ťaženého, hr. do 100mm,  -0,16000t</t>
  </si>
  <si>
    <t>529415368</t>
  </si>
  <si>
    <t>5</t>
  </si>
  <si>
    <t>919731112</t>
  </si>
  <si>
    <t>Zarovnanie styčnej plochy pozdĺž vybúranej časti komunikácie z betónu prostého hr. do 150 mm</t>
  </si>
  <si>
    <t>m</t>
  </si>
  <si>
    <t>-1119561639</t>
  </si>
  <si>
    <t>(0,5+11,775+0,5)</t>
  </si>
  <si>
    <t>(18+18)</t>
  </si>
  <si>
    <t>(0,5+12+0,5)</t>
  </si>
  <si>
    <t>(18)</t>
  </si>
  <si>
    <t>9</t>
  </si>
  <si>
    <t>Ostatné konštrukcie a práce-búranie</t>
  </si>
  <si>
    <t>6</t>
  </si>
  <si>
    <t>978015391</t>
  </si>
  <si>
    <t>Otlčenie omietok vonkajších priečelí zložitejších, s vyškriabaním škár, očistením muriva, v rozsahu do 100 %,  -0,05900t  -ozn.2</t>
  </si>
  <si>
    <t>-1816351360</t>
  </si>
  <si>
    <t>" vid statika  str.4</t>
  </si>
  <si>
    <t>" Pred zateplením bude otlčená pôvodná omietka na obv.stenách.</t>
  </si>
  <si>
    <t>" Je nevyhnutné dôkladne  prezrieť obv. nosné steny , či nie je lokálne poškodené tehlové murivo.</t>
  </si>
  <si>
    <t xml:space="preserve">" všetky prípadné nerovnosti , chyby či trhliny  obv. plášťa  vyspraviť , pričom  je potrebné na mieste </t>
  </si>
  <si>
    <t>"  v rámci autorského dozoru  rozhodnúť o konkrétnom riešení.</t>
  </si>
  <si>
    <t>" dk 0,0  hk 3,945</t>
  </si>
  <si>
    <t>3,945*(44,525+0,43*2)</t>
  </si>
  <si>
    <t>3,945*(2,32+2,32)</t>
  </si>
  <si>
    <t>3,465*(2,4+2,7+2,4)</t>
  </si>
  <si>
    <t>-2,4*2</t>
  </si>
  <si>
    <t>-(1,3*2)*(5+6)</t>
  </si>
  <si>
    <t>" hk +3,945  hk 6,9</t>
  </si>
  <si>
    <t>2,965*9,1</t>
  </si>
  <si>
    <t>-1,325*2,315</t>
  </si>
  <si>
    <t>" dk +6,9  hk 9,63</t>
  </si>
  <si>
    <t>(9,1*2,73)/2</t>
  </si>
  <si>
    <t>" odskoky +30%</t>
  </si>
  <si>
    <t>222,881*0,3</t>
  </si>
  <si>
    <t xml:space="preserve">Medzisúčet v.č.13 pohľad západný </t>
  </si>
  <si>
    <t>" dk 0,0 hk +3,945</t>
  </si>
  <si>
    <t>3,945*(44,525+2,32*2)</t>
  </si>
  <si>
    <t>3,49*(1,9+8,09+1,9)</t>
  </si>
  <si>
    <t>-2*1,45</t>
  </si>
  <si>
    <t>-1,5*2,3*12</t>
  </si>
  <si>
    <t>-0,57*0,8*2</t>
  </si>
  <si>
    <t>-1,275*2,2</t>
  </si>
  <si>
    <t>" dk +3,945 hk +6,9</t>
  </si>
  <si>
    <t>-1,33*1,38*3</t>
  </si>
  <si>
    <t>" odskoky 30%</t>
  </si>
  <si>
    <t>190,606*0,3</t>
  </si>
  <si>
    <t>Medzisúčet v.č.12 pohľad  východný</t>
  </si>
  <si>
    <t xml:space="preserve">" dk 0,0  hk +3,945 </t>
  </si>
  <si>
    <t>3,945*11,775</t>
  </si>
  <si>
    <t>-2*1,25*3</t>
  </si>
  <si>
    <t>" dk +3,945  hk 6,9</t>
  </si>
  <si>
    <t>1,1*1,2*2</t>
  </si>
  <si>
    <t>2,965*(2,2+6,5)/2</t>
  </si>
  <si>
    <t>2,965*(0,6+5)/2</t>
  </si>
  <si>
    <t>-2,015*1,04</t>
  </si>
  <si>
    <t>60,696*0,3</t>
  </si>
  <si>
    <t xml:space="preserve">Medzisúčet v.č.11  pohľad južny </t>
  </si>
  <si>
    <t>"dk 0,0 hk +3,945</t>
  </si>
  <si>
    <t>-1,9*1,25*3</t>
  </si>
  <si>
    <t>58,431*0,3  " 30% odskoky</t>
  </si>
  <si>
    <t>Medzisúčet  v.č.10  pohľad severný</t>
  </si>
  <si>
    <t>7</t>
  </si>
  <si>
    <t>967032974</t>
  </si>
  <si>
    <t>Odsekanie plošných fasádnych prvkov predsadených pred líce muriva,  -0,10800t  - ozn.2 soklová časť</t>
  </si>
  <si>
    <t>1442136385</t>
  </si>
  <si>
    <t xml:space="preserve"> " ozn.2  soklová časť</t>
  </si>
  <si>
    <t>" dk -1,4 a  -0,6  rozna  hk 0,0</t>
  </si>
  <si>
    <t>(1,4+0,6)/2*(44,525+2,32*2)  "pohlad západný</t>
  </si>
  <si>
    <t>-0,85*0,42*4</t>
  </si>
  <si>
    <t>Medzisúčet pohľad západný v.č.13, v.č.02  a rezy</t>
  </si>
  <si>
    <t>" dk -0,8, -1,4</t>
  </si>
  <si>
    <t>(0,8+1,4)/2*(44,525+0,43*2)</t>
  </si>
  <si>
    <t>-1,15*0,57*2</t>
  </si>
  <si>
    <t>Medzisúčet v.č.12  pohľad východný  , v.č.02 a rezy</t>
  </si>
  <si>
    <t xml:space="preserve">"dk -0,85 </t>
  </si>
  <si>
    <t>0,85*11,77</t>
  </si>
  <si>
    <t>Medzisúčet v.č.11  pohľad južný , v.č.02, rezy</t>
  </si>
  <si>
    <t>" dk -1,4  hk 0,0</t>
  </si>
  <si>
    <t>1,4*11,775</t>
  </si>
  <si>
    <t xml:space="preserve">Medzisúčet v.č.10  pohľad severný  , v.č.02,rezy </t>
  </si>
  <si>
    <t xml:space="preserve">122,84*0,3  "odskoky </t>
  </si>
  <si>
    <t>8</t>
  </si>
  <si>
    <t>979Rpol</t>
  </si>
  <si>
    <t xml:space="preserve">Štukové fromy   z existujúcich reliefov za učelom kopie nových omietok -PC </t>
  </si>
  <si>
    <t>kpl</t>
  </si>
  <si>
    <t>407693507</t>
  </si>
  <si>
    <t>97</t>
  </si>
  <si>
    <t xml:space="preserve">Presun sutí </t>
  </si>
  <si>
    <t>979011201</t>
  </si>
  <si>
    <t>Plastový sklz na stavebnú suť výšky do 10 m</t>
  </si>
  <si>
    <t>2058307050</t>
  </si>
  <si>
    <t xml:space="preserve">  " Zo strechy</t>
  </si>
  <si>
    <t>12,3</t>
  </si>
  <si>
    <t>10</t>
  </si>
  <si>
    <t>979011233</t>
  </si>
  <si>
    <t>Demontáž sklzu na stavebnú suť výšky do 10 m</t>
  </si>
  <si>
    <t>-190077434</t>
  </si>
  <si>
    <t>11</t>
  </si>
  <si>
    <t>979011111</t>
  </si>
  <si>
    <t>Zvislá doprava sutiny a vybúraných hmôt za prvé podlažie nad alebo pod základným podlažím</t>
  </si>
  <si>
    <t>t</t>
  </si>
  <si>
    <t>2084614551</t>
  </si>
  <si>
    <t>979011121</t>
  </si>
  <si>
    <t>Zvislá doprava sutiny a vybúraných hmôt za každé ďalšie podlažie s naložením   (1x)</t>
  </si>
  <si>
    <t>1025413026</t>
  </si>
  <si>
    <t>13</t>
  </si>
  <si>
    <t>979011131</t>
  </si>
  <si>
    <t>Zvislá doprava sutiny po schodoch ručne do 3,5 m</t>
  </si>
  <si>
    <t>-2080094402</t>
  </si>
  <si>
    <t>14</t>
  </si>
  <si>
    <t>979011141</t>
  </si>
  <si>
    <t>Príplatok za každých ďalších 3,5 m</t>
  </si>
  <si>
    <t>834696788</t>
  </si>
  <si>
    <t>15</t>
  </si>
  <si>
    <t>979082111</t>
  </si>
  <si>
    <t>Vnútrostavenisková doprava sutiny a vybúraných hmôt do 10 m</t>
  </si>
  <si>
    <t>438081145</t>
  </si>
  <si>
    <t>16</t>
  </si>
  <si>
    <t>979082121</t>
  </si>
  <si>
    <t>Vnútrostavenisková doprava sutiny a vybúraných hmôt za každých ďalších 5 m ( 3x)</t>
  </si>
  <si>
    <t>1526955857</t>
  </si>
  <si>
    <t>77,65*3 'Prepočítané koeficientom množstva</t>
  </si>
  <si>
    <t>17</t>
  </si>
  <si>
    <t>979081111</t>
  </si>
  <si>
    <t>Odvoz sutiny a vybúraných hmôt na skládku do 1 km</t>
  </si>
  <si>
    <t>804247795</t>
  </si>
  <si>
    <t>18</t>
  </si>
  <si>
    <t>979081121</t>
  </si>
  <si>
    <t>Odvoz sutiny a vybúraných hmôt na skládku za každý ďalší 1 km (10x)</t>
  </si>
  <si>
    <t>-2020571026</t>
  </si>
  <si>
    <t>77,65*10 'Prepočítané koeficientom množstva</t>
  </si>
  <si>
    <t>19</t>
  </si>
  <si>
    <t>979089012</t>
  </si>
  <si>
    <t>Poplatok za skladovanie - stavebná suť - betón, tehly, dlaždice (17 01 ), ostatné</t>
  </si>
  <si>
    <t>577780428</t>
  </si>
  <si>
    <t>99</t>
  </si>
  <si>
    <t>Presun hmôt HSV</t>
  </si>
  <si>
    <t>999281111</t>
  </si>
  <si>
    <t>Presun hmôt pre opravy a údržbu objektov vrátane vonkajších plášťov výšky do 25 m</t>
  </si>
  <si>
    <t>1639042530</t>
  </si>
  <si>
    <t>PSV</t>
  </si>
  <si>
    <t>Práce a dodávky PSV</t>
  </si>
  <si>
    <t>767</t>
  </si>
  <si>
    <t>Konštrukcie doplnkové kovové</t>
  </si>
  <si>
    <t>21</t>
  </si>
  <si>
    <t>767584811</t>
  </si>
  <si>
    <t>Demontáž mriežky vzduchotechnickej,  -0,00100t  -ozn13</t>
  </si>
  <si>
    <t>ks</t>
  </si>
  <si>
    <t>-1162988562</t>
  </si>
  <si>
    <t>1+1</t>
  </si>
  <si>
    <t>22</t>
  </si>
  <si>
    <t>767662R</t>
  </si>
  <si>
    <t>Demontaž mreží -ozn.1</t>
  </si>
  <si>
    <t>1198615350</t>
  </si>
  <si>
    <t>(0,87*0,42)*2  " 1 m.č.005</t>
  </si>
  <si>
    <t>(0,85*0,42)*2  "m.č.011</t>
  </si>
  <si>
    <t>(1,15*0,57)*2  "m.č.016,013</t>
  </si>
  <si>
    <t>23</t>
  </si>
  <si>
    <t>767996805</t>
  </si>
  <si>
    <t>Demontáž ostatných doplnkov stavieb s hmotnosťou jednotlivých dielov konšt. nad 500 kg,  -0,00100t -ozn.3</t>
  </si>
  <si>
    <t>kg</t>
  </si>
  <si>
    <t>240149437</t>
  </si>
  <si>
    <t>" ozn.3  demontaž ocelovej konšturkcie,</t>
  </si>
  <si>
    <t xml:space="preserve">" uložiť  a po zateplení obj. namontovať spať </t>
  </si>
  <si>
    <t>950  "predpoklad</t>
  </si>
  <si>
    <t>" dodávateľ stavby - určí cenu po obhliadke</t>
  </si>
  <si>
    <t>OST</t>
  </si>
  <si>
    <t>Ostatné</t>
  </si>
  <si>
    <t>24</t>
  </si>
  <si>
    <t>HZS00113</t>
  </si>
  <si>
    <t>Demontáž existujúcej elektroinštalácie , jestv.bleskozvod</t>
  </si>
  <si>
    <t>hod</t>
  </si>
  <si>
    <t>64</t>
  </si>
  <si>
    <t>2089779997</t>
  </si>
  <si>
    <t>cetrisdosky</t>
  </si>
  <si>
    <t>cerzis doisky podhlad strecha vid detail A3</t>
  </si>
  <si>
    <t>68</t>
  </si>
  <si>
    <t>osteniamineral</t>
  </si>
  <si>
    <t>ostenia minerálna vlna</t>
  </si>
  <si>
    <t>131,845</t>
  </si>
  <si>
    <t>sokelpodterenom</t>
  </si>
  <si>
    <t>sokel pod terenom</t>
  </si>
  <si>
    <t>122,975</t>
  </si>
  <si>
    <t>XPSsokelzatepl</t>
  </si>
  <si>
    <t>zateplenie sokel</t>
  </si>
  <si>
    <t>147,577</t>
  </si>
  <si>
    <t>ZATEPfasadaF1</t>
  </si>
  <si>
    <t>zateplenie ext.</t>
  </si>
  <si>
    <t>680,239</t>
  </si>
  <si>
    <t>extlešenie</t>
  </si>
  <si>
    <t>ext. lešenie</t>
  </si>
  <si>
    <t>800</t>
  </si>
  <si>
    <t>SO01.2A - SO01.2A Zateplenie obvodového plášťa  1082,636m2</t>
  </si>
  <si>
    <t xml:space="preserve">    62omext - VONKAJŠIE OMIETKY</t>
  </si>
  <si>
    <t xml:space="preserve">    94 - LEŠENIE</t>
  </si>
  <si>
    <t xml:space="preserve">    713.1 - Izolácie tepelné- sokel pod terenom</t>
  </si>
  <si>
    <t>M</t>
  </si>
  <si>
    <t>Poz1POZN.</t>
  </si>
  <si>
    <t>V prípade výskytu obchodných  názvov výrobkov a technoloógií, tieto  majú informatívny charakter a slúžia ako minimálny štandart.Sú uvedené ako referenčná kvalita a môžu byťnahradené ekvival. výrobkom, ktorý má rovnaké alebo lepšie vlastnosti a parametre.</t>
  </si>
  <si>
    <t>256</t>
  </si>
  <si>
    <t>-207490267</t>
  </si>
  <si>
    <t>62omext</t>
  </si>
  <si>
    <t>VONKAJŠIE OMIETKY</t>
  </si>
  <si>
    <t>1pozn.</t>
  </si>
  <si>
    <t xml:space="preserve">Pre zateplenie obv. plášťa je navrhnutý certifikovaný zatepľovací systém </t>
  </si>
  <si>
    <t>-403831570</t>
  </si>
  <si>
    <t>XXpozn.2</t>
  </si>
  <si>
    <t>V cene  musia byť všetky ,zakladacie lišty,  rohovníky, lišty , okapnice,  v zmysle systému ETICS/dodávateľ stavby si započíta do ceny zateplenia</t>
  </si>
  <si>
    <t>-88212931</t>
  </si>
  <si>
    <t>1x</t>
  </si>
  <si>
    <t>Pomocný výpočet pre zateplenie obv. plášťa vonk.fasady</t>
  </si>
  <si>
    <t>-2081618523</t>
  </si>
  <si>
    <t xml:space="preserve">680,239  " fasada  F1 </t>
  </si>
  <si>
    <t>131,845  " ostenia  F2</t>
  </si>
  <si>
    <t>147,577   " sokle nad terenom  F3</t>
  </si>
  <si>
    <t>122,975  "sokle pod terenom  F3b</t>
  </si>
  <si>
    <t>625/R1</t>
  </si>
  <si>
    <t>Odtrhová skúška a  návrh kotvenia</t>
  </si>
  <si>
    <t>-1832243879</t>
  </si>
  <si>
    <t>" dodávateľ stavby  predloži  návrh kotvenia a odtrhovúskúšku</t>
  </si>
  <si>
    <t>6224661R1</t>
  </si>
  <si>
    <t>Vokajšie šembrány vč.29</t>
  </si>
  <si>
    <t>1499110390</t>
  </si>
  <si>
    <t>"okenná šembrána</t>
  </si>
  <si>
    <t>0,1*(2,485+2,485+2,1+2,11)*3 "ozn.04</t>
  </si>
  <si>
    <t>0,1*(2,255+2,255+2,01+2,01)*3  "ozn.02</t>
  </si>
  <si>
    <t>0,1*(2,8+2,8+1,41+1,41)*10  "ozn.03</t>
  </si>
  <si>
    <t>0,1*(3,1+3,1+1,61+1,61)*10  "ozn.04</t>
  </si>
  <si>
    <t>0,1*(1,24+1,24+2,11+2,11)*2   " ozn.04</t>
  </si>
  <si>
    <t>0,1*(1,9+1,9+1,41+1,41)*3  " ozn.07</t>
  </si>
  <si>
    <t>0,1*(2,485+2,485+1,41+1,41)*1  " ozn.08</t>
  </si>
  <si>
    <t>"  šembrána otvoru</t>
  </si>
  <si>
    <t>0,1*((3,14*1,5)/2)+(2,4+2,4+2,4+2,4) " ozn.</t>
  </si>
  <si>
    <t>" šembrána vetracieho otvoru</t>
  </si>
  <si>
    <t>0,1*(3,14*1,2)*2  "</t>
  </si>
  <si>
    <t>0,152</t>
  </si>
  <si>
    <t xml:space="preserve">Súčet v.č.29 fasadne ozdobné prvky </t>
  </si>
  <si>
    <t>625251339</t>
  </si>
  <si>
    <t>KZS hr. 150 mm  minerálne riešenie,  kotvy  vid statika /odstrhová skúška  - F1</t>
  </si>
  <si>
    <t>1598973841</t>
  </si>
  <si>
    <t xml:space="preserve">" vid techn.správa - Zateplenie fasady </t>
  </si>
  <si>
    <t xml:space="preserve">"  Celý objekt bude  zateplený certifikovaným KZS ETICS  (napr. baumit , Weber apod </t>
  </si>
  <si>
    <t>" pri montaži KZS postupovať podla STN 73 2910</t>
  </si>
  <si>
    <t>" KZS musí splnať STN 73 0540 2/2012</t>
  </si>
  <si>
    <t>" statické požiadavky  -počet kotiev  vid statika str.4</t>
  </si>
  <si>
    <t xml:space="preserve">" dodržať protipožiarne technické  požiadavky  </t>
  </si>
  <si>
    <t>" zoznam použitého mateiálu pre zatepelnie s certifikátom</t>
  </si>
  <si>
    <t>" zateplenie obv. stien statika str.20</t>
  </si>
  <si>
    <t>" rozmiestnenie kotiev statika str. 22</t>
  </si>
  <si>
    <t>" dk 0,0  hk 4,05</t>
  </si>
  <si>
    <t>4,05*(44,525+0,43*2)</t>
  </si>
  <si>
    <t>4,05*(2,32+2,32)</t>
  </si>
  <si>
    <t>4,05*(2,4+2,7+2,4)</t>
  </si>
  <si>
    <t>" hk +4,05  hk 6,9</t>
  </si>
  <si>
    <t>2,85*9,1</t>
  </si>
  <si>
    <t>" odskoky +10%</t>
  </si>
  <si>
    <t>352,733*0,1</t>
  </si>
  <si>
    <t>" dk 0,0 hk +4,05</t>
  </si>
  <si>
    <t>4,05*(44,525+2,32*2)</t>
  </si>
  <si>
    <t>4,05*(1,9+8,09+1,9)</t>
  </si>
  <si>
    <t>" dk +4,05 hk +6,9</t>
  </si>
  <si>
    <t>" odskoky 10%</t>
  </si>
  <si>
    <t>273,208*0,1</t>
  </si>
  <si>
    <t>" dk 0,0  hk +4,05</t>
  </si>
  <si>
    <t>4,05*11,775</t>
  </si>
  <si>
    <t>" dk +4,05  hk 6,9</t>
  </si>
  <si>
    <t>2,85*(2,2+6,5)/2</t>
  </si>
  <si>
    <t>2,85*(0,6+5)/2</t>
  </si>
  <si>
    <t>70,707*0,1</t>
  </si>
  <si>
    <t>"dk 0,0 hk +4,05</t>
  </si>
  <si>
    <t xml:space="preserve">  " 10% odskoky</t>
  </si>
  <si>
    <t>68,067*0,1</t>
  </si>
  <si>
    <t>"Opočet  nových ext. výplní  v.č.28</t>
  </si>
  <si>
    <t>-1,45*2,3*6  " O1a</t>
  </si>
  <si>
    <t>-1,45*2,3*6  " O1b</t>
  </si>
  <si>
    <t>-1,95*1,45*4  " O2</t>
  </si>
  <si>
    <t>-1,25*2*6  " O3a</t>
  </si>
  <si>
    <t>-1,25*2*5  " O3b</t>
  </si>
  <si>
    <t>-1,85*1,25*3 " O4</t>
  </si>
  <si>
    <t>-0,52*0,85*2  " O5</t>
  </si>
  <si>
    <t>-1,25*1,38*3  " O6</t>
  </si>
  <si>
    <t>-0,55*1,04*3  " O7a</t>
  </si>
  <si>
    <t>-0,55*1,04*3  " O7b</t>
  </si>
  <si>
    <t xml:space="preserve">" jestv. výplne </t>
  </si>
  <si>
    <t>-1,6*2,055  " vstupné dvere  m.č.101</t>
  </si>
  <si>
    <t>-1,6*2,055  " vstupné dvere m.č.102</t>
  </si>
  <si>
    <t>"podhlady zateplenie hr.150mm  mineral  vstupy</t>
  </si>
  <si>
    <t>0,8*1,9+1,7*2,4  " m.č.101</t>
  </si>
  <si>
    <t>1,695*7,79+0,43*8,1 "m.č.111</t>
  </si>
  <si>
    <t>Medzisúčet v.č.15  1NP</t>
  </si>
  <si>
    <t>625251372</t>
  </si>
  <si>
    <t xml:space="preserve">KZS  hr. 30 mm   mineralne riešenie  ostenia - F2 </t>
  </si>
  <si>
    <t>147936155</t>
  </si>
  <si>
    <t>" ostenia</t>
  </si>
  <si>
    <t>0,5*(2,3+2,3+1,45+1,45)*6  " O1a</t>
  </si>
  <si>
    <t>0,5*(2,3+2,3+1,45+1,45)*6  " O1b</t>
  </si>
  <si>
    <t>0,5*(1,95*1,95+1,45+1,45)*4  " O2</t>
  </si>
  <si>
    <t>0,5*(2+2+1,25+1,25)*6  " O3a</t>
  </si>
  <si>
    <t>0,5*(2+2+1,25+1,25)*5  " O3b</t>
  </si>
  <si>
    <t>0,5*(1,85+1,85+1,25+1,25)*3 " O4</t>
  </si>
  <si>
    <t>0,5*(0,52+0,52+0,85+0,85)*2  " O5</t>
  </si>
  <si>
    <t>0,5*(1,25+1,25+1,38+1,38)*3  " O6</t>
  </si>
  <si>
    <t>0,5*(0,55+0,55+1,04+1,04)*3  " O7a</t>
  </si>
  <si>
    <t>0,5*(0,55+0,55+1,04+1,04)*3  " O7b</t>
  </si>
  <si>
    <t>0,5*(1,1+1,1+0,57+0,57)*2  " O9  1pp</t>
  </si>
  <si>
    <t>0,5*(0,8+0,8+0,42+0,42)*4  " O10  1pp</t>
  </si>
  <si>
    <t>Súčet v.č.28</t>
  </si>
  <si>
    <t>6224661R2</t>
  </si>
  <si>
    <t>Fasádna ozdobná rímsa  v.č.29 -stredná trakt pod štitom  vr. omietok</t>
  </si>
  <si>
    <t>-1932735399</t>
  </si>
  <si>
    <t>"  dodávateľ stavby  upresní cenu  - predbežná cena</t>
  </si>
  <si>
    <t>" 57/473 dl.30,6m   stredný trakt pod štítom</t>
  </si>
  <si>
    <t>30,6*0,473</t>
  </si>
  <si>
    <t>6224661R3</t>
  </si>
  <si>
    <t xml:space="preserve">Fasádna ozdobná rímsa  v.č.29 -stredný trakt úroveň balkona vr. omietok </t>
  </si>
  <si>
    <t>1002453742</t>
  </si>
  <si>
    <t>" 128/542 dl.26</t>
  </si>
  <si>
    <t>26,0*0,542</t>
  </si>
  <si>
    <t>6224661R4</t>
  </si>
  <si>
    <t xml:space="preserve">Fasádna ozdobná rímsa  v.č.29 -rímsa pod strechou krídel budovy  vr. omietok </t>
  </si>
  <si>
    <t>-1236927791</t>
  </si>
  <si>
    <t>" 128/277 dl.96,6</t>
  </si>
  <si>
    <t>96,6*0,277</t>
  </si>
  <si>
    <t>622491401</t>
  </si>
  <si>
    <t>Fasádny náter  NanoporColor  - balkonové dosky podhlad a  stlpy</t>
  </si>
  <si>
    <t>-1843719930</t>
  </si>
  <si>
    <t xml:space="preserve">" stlpy </t>
  </si>
  <si>
    <t>3,14*0,43*3,8*2</t>
  </si>
  <si>
    <t>3,14*0,43*4*4</t>
  </si>
  <si>
    <t>" bočná strana schodiska ext. murik</t>
  </si>
  <si>
    <t xml:space="preserve">(2,5*2)/2*2 </t>
  </si>
  <si>
    <t xml:space="preserve">" balk.doska </t>
  </si>
  <si>
    <t>1*4,5</t>
  </si>
  <si>
    <t>0,635</t>
  </si>
  <si>
    <t>622464226</t>
  </si>
  <si>
    <t>Vonkajšia omietka stien tenkovrstvová napr. BAUMIT, škrabaná, hr. 2 mm/ samočistiaca, paropriepustná s odolnosťou proti biologickému znečisteniu a poškodeniu</t>
  </si>
  <si>
    <t>-1380601981</t>
  </si>
  <si>
    <t>625251388</t>
  </si>
  <si>
    <t>KZS hr. 150 mm  riešenie pre sokel (XPS), kotvy  vid statika/ odtrhová skúška - F3   / nad terenom</t>
  </si>
  <si>
    <t>-999391452</t>
  </si>
  <si>
    <t>" technická správa str.    Zateplenie fasady</t>
  </si>
  <si>
    <t>" Pred zaTEPLENíM  SOKLA SA ZREALIZUJE  ODKOP PO CELOM OBVODE  BUDOVY  do hlbky 1m</t>
  </si>
  <si>
    <t>" Na sokel stavby  budú použité  izolačné dosky  XPS o hr.150mm , ktoré siahajú od spodnej hrany výkopu až do úrovne +0,0.</t>
  </si>
  <si>
    <t>" po zateplení sokla sa vloží NOP folia a obsyp štrkopieskom</t>
  </si>
  <si>
    <t>" odpočet nové plochy okien</t>
  </si>
  <si>
    <t>-1,1*0,57*2  " O9  1pp</t>
  </si>
  <si>
    <t>-0,8*0,42*4  " O10  1pp</t>
  </si>
  <si>
    <t>122,981*0,2 " odskoky20%  sokel</t>
  </si>
  <si>
    <t>622465112</t>
  </si>
  <si>
    <t xml:space="preserve">Vonkajšia omietka stien soklová, mramorové zrná,  marmolit, strednozrnná </t>
  </si>
  <si>
    <t>-2029654174</t>
  </si>
  <si>
    <t>94</t>
  </si>
  <si>
    <t>LEŠENIE</t>
  </si>
  <si>
    <t>941941041</t>
  </si>
  <si>
    <t>Montáž lešenia ľahkého pracovného radového s podlahami šírky nad 1,00 do 1,20 m, výšky do 10 m</t>
  </si>
  <si>
    <t>-1807247426</t>
  </si>
  <si>
    <t>5,5*(18+14+18)</t>
  </si>
  <si>
    <t>10*(1,5+11+1,5)</t>
  </si>
  <si>
    <t>10*11</t>
  </si>
  <si>
    <t>941941291</t>
  </si>
  <si>
    <t>Príplatok za prvý a každý ďalší i začatý mesiac použitia lešenia ľahkého pracovného radového s podlahami šírky nad 1,00 do 1,20 m, výšky do 10 m</t>
  </si>
  <si>
    <t>-1856919324</t>
  </si>
  <si>
    <t>extlešenie*2</t>
  </si>
  <si>
    <t>941941841</t>
  </si>
  <si>
    <t>Demontáž lešenia ľahkého pracovného radového s podlahami šírky nad 1,00 do 1,20 m, výšky do 10 m</t>
  </si>
  <si>
    <t>-2030999750</t>
  </si>
  <si>
    <t>944944103</t>
  </si>
  <si>
    <t>Ochranná sieť na boku lešenia zo siete Baumit</t>
  </si>
  <si>
    <t>1550081269</t>
  </si>
  <si>
    <t>0,685</t>
  </si>
  <si>
    <t>944944803</t>
  </si>
  <si>
    <t>Demontáž ochrannej siete na boku lešenia zo siete Baumit</t>
  </si>
  <si>
    <t>636597862</t>
  </si>
  <si>
    <t>684</t>
  </si>
  <si>
    <t>944945013</t>
  </si>
  <si>
    <t>Montáž záchytnej striešky zriadenej súčasne s ľahkým alebo ťažkým lešením šírky nad 2 m</t>
  </si>
  <si>
    <t>-516130099</t>
  </si>
  <si>
    <t xml:space="preserve">" ochranná stieka pri vstupe do budovy </t>
  </si>
  <si>
    <t>944945193</t>
  </si>
  <si>
    <t>Príplatok za prvý a každý ďalší i začatý mesiac použitia záchytnej striešky nad 2 m</t>
  </si>
  <si>
    <t>1000682167</t>
  </si>
  <si>
    <t>944945813</t>
  </si>
  <si>
    <t>Demontáž záchytnej striešky zriaďovanej súčasne s ľahkým alebo ťažkým lešením šírky nad 2 m</t>
  </si>
  <si>
    <t>-840736016</t>
  </si>
  <si>
    <t>-1373578796</t>
  </si>
  <si>
    <t>713.1</t>
  </si>
  <si>
    <t>Izolácie tepelné- sokel pod terenom</t>
  </si>
  <si>
    <t>25</t>
  </si>
  <si>
    <t>713132202</t>
  </si>
  <si>
    <t>Montáž tepelnej izolácie  stien a základov polystyrénom celoplošným prilepením  /1 m pod terenom - F3b</t>
  </si>
  <si>
    <t>-1447170611</t>
  </si>
  <si>
    <t xml:space="preserve">" sokel pod terenom </t>
  </si>
  <si>
    <t>1*(12,07+17,65+1,3+1,1+0,565+0,595+1,1+1,295+17,79)</t>
  </si>
  <si>
    <t>1*(12,075)</t>
  </si>
  <si>
    <t>1*(6,85+0,2+7,195+0,8+1,4+0,8+0,675+2,47+2,315)</t>
  </si>
  <si>
    <t>1*(2,32+2,635+10,885+6,82)</t>
  </si>
  <si>
    <t>1*(12,070)</t>
  </si>
  <si>
    <t>26</t>
  </si>
  <si>
    <t>283720011500</t>
  </si>
  <si>
    <t>Doska EPS PERIMETER hr. 150 mm, pre sokel, suterén, základy</t>
  </si>
  <si>
    <t>32</t>
  </si>
  <si>
    <t>-1014086597</t>
  </si>
  <si>
    <t>sokelpodterenom*1,05</t>
  </si>
  <si>
    <t>1-0,124</t>
  </si>
  <si>
    <t>27</t>
  </si>
  <si>
    <t>998713102</t>
  </si>
  <si>
    <t>Presun hmôt pre izolácie tepelné v objektoch výšky nad 6 m do 12 m</t>
  </si>
  <si>
    <t>142717935</t>
  </si>
  <si>
    <t>28</t>
  </si>
  <si>
    <t>767330R1</t>
  </si>
  <si>
    <t>Montáž  striešky  (vid detail C   v.č.14)</t>
  </si>
  <si>
    <t>1834984219</t>
  </si>
  <si>
    <t>Súčet  K10  v.č.25</t>
  </si>
  <si>
    <t>29</t>
  </si>
  <si>
    <t>611K10</t>
  </si>
  <si>
    <t>Obdlžniková strieška  BS200 1600x900x145mm hliníková strieška výplň polyuretan pena s int. LED osvetlením -ozn.K10</t>
  </si>
  <si>
    <t>-1359688333</t>
  </si>
  <si>
    <t>2 " obi  vchodové striešky</t>
  </si>
  <si>
    <t>Súčet v.č.25</t>
  </si>
  <si>
    <t>30</t>
  </si>
  <si>
    <t>767660116</t>
  </si>
  <si>
    <t>Montáž vonkajšej žalúzie vr. kastlíka 250x130x2250mm</t>
  </si>
  <si>
    <t>561314742</t>
  </si>
  <si>
    <t>" rozmer kycieho boxu 250x130x2250mm</t>
  </si>
  <si>
    <t>" rozmer okna š.2250x v.2320mm</t>
  </si>
  <si>
    <t>18  " O1</t>
  </si>
  <si>
    <t>Súčet  v.č.25  , v.č.24</t>
  </si>
  <si>
    <t>31</t>
  </si>
  <si>
    <t>611530045300</t>
  </si>
  <si>
    <t>Žalúzie exteriérové  - ozn.K17   (rozmer okna š.2250xv.2320mm)</t>
  </si>
  <si>
    <t>-587062834</t>
  </si>
  <si>
    <t>7679952R1</t>
  </si>
  <si>
    <t>Jestv.mreže sa vybrusia , navaria sa L kotv.profily  vr.náteru   - svetlosivá - Ozn.K15</t>
  </si>
  <si>
    <t>-2021093862</t>
  </si>
  <si>
    <t>" K15</t>
  </si>
  <si>
    <t>" 1 mreža 10 uholnikov   12mreží x10ks =120ks L160/60/40mm</t>
  </si>
  <si>
    <t>120</t>
  </si>
  <si>
    <t>Súčet  v.č.25</t>
  </si>
  <si>
    <t>33</t>
  </si>
  <si>
    <t>998767103</t>
  </si>
  <si>
    <t>Presun hmôt pre kovové stavebné doplnkové konštrukcie v objektoch výšky nad 12 do 24 m</t>
  </si>
  <si>
    <t>1181684020</t>
  </si>
  <si>
    <t>podlahaPn3</t>
  </si>
  <si>
    <t>podlaha Pn3</t>
  </si>
  <si>
    <t>84,99</t>
  </si>
  <si>
    <t>stenaSt1</t>
  </si>
  <si>
    <t>stena St1</t>
  </si>
  <si>
    <t>48</t>
  </si>
  <si>
    <t>stenaSt2</t>
  </si>
  <si>
    <t>stena St2</t>
  </si>
  <si>
    <t>18,235</t>
  </si>
  <si>
    <t>stenaSt3</t>
  </si>
  <si>
    <t>stena St3</t>
  </si>
  <si>
    <t>42,042</t>
  </si>
  <si>
    <t>strechaS2</t>
  </si>
  <si>
    <t>strecha S2</t>
  </si>
  <si>
    <t>150,862</t>
  </si>
  <si>
    <t>zateplpodlPn2</t>
  </si>
  <si>
    <t>zateplenie podlahy Pn2</t>
  </si>
  <si>
    <t>118</t>
  </si>
  <si>
    <t>zateppodlPn1</t>
  </si>
  <si>
    <t>zateplenie podlahy Pn1</t>
  </si>
  <si>
    <t>217</t>
  </si>
  <si>
    <t>2 - 2 ZATEPLENIE STREŠNÉHO PLÁŠTA 661,617m2</t>
  </si>
  <si>
    <t>SO01.2B - SO01.2B Zatepl.streš.plášťaa  stropu v podkroví 661,617m2</t>
  </si>
  <si>
    <t xml:space="preserve">    713 - Izolácie tepelné</t>
  </si>
  <si>
    <t xml:space="preserve">    763 - Konštrukcie - drevostavby</t>
  </si>
  <si>
    <t>-1079525773</t>
  </si>
  <si>
    <t>713</t>
  </si>
  <si>
    <t>Izolácie tepelné</t>
  </si>
  <si>
    <t>Pomocný výpočet pre zateplenie strešného plášťa</t>
  </si>
  <si>
    <t>1665717210</t>
  </si>
  <si>
    <t xml:space="preserve">" Strecha S1      je rez D  lava strana,  a rez E  stredná časť </t>
  </si>
  <si>
    <t>" zatepluje sa :</t>
  </si>
  <si>
    <t xml:space="preserve">18,235 " S2  vid rez v.č.21 rez  B-B </t>
  </si>
  <si>
    <t>Medzisúčet  zatplenie striech  /časť strechy   v.č.21</t>
  </si>
  <si>
    <t>48 " St1   zvislé steny v podkrovi   v.č.22 rez C-C</t>
  </si>
  <si>
    <t xml:space="preserve">18,235 " St2  vid rez v.č.21 rez  B-B </t>
  </si>
  <si>
    <t xml:space="preserve">21,021*2  " St3 zvislé steny v podkrovi </t>
  </si>
  <si>
    <t>Medzisúčet zvislá časť steny v podkroví   v.č.21</t>
  </si>
  <si>
    <t xml:space="preserve">335    " Pn1,Pn2  nášlapná vrstva v podkroví </t>
  </si>
  <si>
    <t xml:space="preserve">200,105  " Pn3,Pn4  nášlapná vrstva v podkroví </t>
  </si>
  <si>
    <t>Medzisúčet  poval.priestor  v podkroví   vid rez C-C v.č.22</t>
  </si>
  <si>
    <t xml:space="preserve">Súčet </t>
  </si>
  <si>
    <t>713146010</t>
  </si>
  <si>
    <t>Montáž tepelnej izolácie plochých striech fúkanou celulózou hrúbky do 16 cm - S2</t>
  </si>
  <si>
    <t>-1095630569</t>
  </si>
  <si>
    <t xml:space="preserve">" S2  vid v.č.21 zateplenie strechy   18,235m2  2x vrstvy </t>
  </si>
  <si>
    <t>" Ti medzi  krokvami -fúkaná celuloza hr.150mm</t>
  </si>
  <si>
    <t>strechaS2*0,15</t>
  </si>
  <si>
    <t>" Ti -fukaná izolácia  + konštrukcia na SD hr150mm</t>
  </si>
  <si>
    <t>629110000100</t>
  </si>
  <si>
    <t>Vlákna celulózové napr.ISOCELL - fúkaná izolácia, vrece 12,5 kg</t>
  </si>
  <si>
    <t>34021667</t>
  </si>
  <si>
    <t>45,258*40 'Prepočítané koeficientom množstva</t>
  </si>
  <si>
    <t>713131134</t>
  </si>
  <si>
    <t>Montáž tepelnej izolácie stien minerálnou vlnou, vložením  -  St1,St2,St3 v podkroví</t>
  </si>
  <si>
    <t>-1076734220</t>
  </si>
  <si>
    <t>stenaSt1  " vid v.č.21  zvislá časť strechy   v podkroví</t>
  </si>
  <si>
    <t xml:space="preserve">stenaSt2  " vid rez v.č.22  zvislá časť strechy  v podkroví </t>
  </si>
  <si>
    <t>631440043300</t>
  </si>
  <si>
    <t>Doska 120x580x1200 mm izolácia z kamennej vlny vhodná pre pre izolovanie stien, šikmých striech, podkroví drevostavieb</t>
  </si>
  <si>
    <t>1578022744</t>
  </si>
  <si>
    <t>stenaSt1*1,02</t>
  </si>
  <si>
    <t>stenaSt2*1,02</t>
  </si>
  <si>
    <t>631440043500</t>
  </si>
  <si>
    <t>Doska 160x580x1200 mm izolácia z kamennej vlny vhodná pre pre izolovanie stien, šikmých striech, podkroví drevostavieb</t>
  </si>
  <si>
    <t>121244181</t>
  </si>
  <si>
    <t>stenaSt3*1,02</t>
  </si>
  <si>
    <t>713161510</t>
  </si>
  <si>
    <t>Montáž tepelnej izolácie striech šikmých kladená voľne medzi a pod krokvy hr. nad 10 cm  _ St1,St2,St3</t>
  </si>
  <si>
    <t>2010991919</t>
  </si>
  <si>
    <t>631440043400</t>
  </si>
  <si>
    <t>Doska  140x580x1200 mm izolácia z kamennej vlny vhodná pre pre izolovanie stien, šikmých striech, podkroví drevostavieb</t>
  </si>
  <si>
    <t>366567194</t>
  </si>
  <si>
    <t>631440043600</t>
  </si>
  <si>
    <t>Doska 180x580x1200 mm izolácia z kamennej vlny vhodná pre pre izolovanie stien, šikmých striech, podkroví drevostavieb</t>
  </si>
  <si>
    <t>1810236634</t>
  </si>
  <si>
    <t>283220003000</t>
  </si>
  <si>
    <t>Parozábrana - fólia z PVC, hr. 0,2 mm</t>
  </si>
  <si>
    <t>-1335523435</t>
  </si>
  <si>
    <t>713112112</t>
  </si>
  <si>
    <t>Montáž tepelnej izolácie stropov polystyrénom, vrchom kladenou voľne  2 vrstvy - Pn1,Pn2</t>
  </si>
  <si>
    <t>1213039380</t>
  </si>
  <si>
    <t>" Pn1</t>
  </si>
  <si>
    <t>"   paropriepustná folia 2mm</t>
  </si>
  <si>
    <t>" tepelná izolácika 2x150 alt. 140mm+160mm</t>
  </si>
  <si>
    <t>" pôvodná stropná konštrukcia  beton hr.300mm</t>
  </si>
  <si>
    <t>(3,19+3,84+3,78+3,58+2,68)*12,675</t>
  </si>
  <si>
    <t>0,638</t>
  </si>
  <si>
    <t xml:space="preserve">Medzisúčet v.č.16, </t>
  </si>
  <si>
    <t>" Pn2</t>
  </si>
  <si>
    <t>14*8,4</t>
  </si>
  <si>
    <t>0,4</t>
  </si>
  <si>
    <t>Medzisúčet v.č.17</t>
  </si>
  <si>
    <t>283720009300</t>
  </si>
  <si>
    <t>Doska EPS 150S hr. 160 mm, na zateplenie podláh a strešných terás,</t>
  </si>
  <si>
    <t>1547192104</t>
  </si>
  <si>
    <t>zateppodlPn1*1,02</t>
  </si>
  <si>
    <t>zateplpodlPn2*1,02</t>
  </si>
  <si>
    <t>283720009200</t>
  </si>
  <si>
    <t xml:space="preserve">Doska EPS 150S hr. 140 mm, na zateplenie podláh a strešných terás, </t>
  </si>
  <si>
    <t>471099240</t>
  </si>
  <si>
    <t>713120010</t>
  </si>
  <si>
    <t xml:space="preserve">Zakrývanie tepelnej izolácie podláh fóliou </t>
  </si>
  <si>
    <t>587211256</t>
  </si>
  <si>
    <t>28328009</t>
  </si>
  <si>
    <t xml:space="preserve">Kontaktná paropriepustná fólia, plošná hmotnosť 100 g/m2, parozábrana </t>
  </si>
  <si>
    <t>1871533649</t>
  </si>
  <si>
    <t>zateppodlPn1*1,15</t>
  </si>
  <si>
    <t>zateplpodlPn2*1,15</t>
  </si>
  <si>
    <t>713121121</t>
  </si>
  <si>
    <t xml:space="preserve">Montáž tepelnej izolácie podláh minerálnou vlnou, kladená voľne v dvoch vrstvách - Pn3, </t>
  </si>
  <si>
    <t>188622369</t>
  </si>
  <si>
    <t>63144002299</t>
  </si>
  <si>
    <t>Kročajová izolácia hr.9mm   napr. INSULIT Bi+9</t>
  </si>
  <si>
    <t>1488279107</t>
  </si>
  <si>
    <t>podlahaPn3*1,02</t>
  </si>
  <si>
    <t>713126050</t>
  </si>
  <si>
    <t>Montáž tepelnej izolácie podláh fúkanou celulózou hrúbky do 35 - 43 cm  -Pn3, Pn4</t>
  </si>
  <si>
    <t>1481230014</t>
  </si>
  <si>
    <t>" Pn3</t>
  </si>
  <si>
    <t>" Ti fukaná izolácia medzi tramamai 430mm</t>
  </si>
  <si>
    <t>6,5*14*0,43</t>
  </si>
  <si>
    <t>" Pn4</t>
  </si>
  <si>
    <t>1,885*17,63*0,43</t>
  </si>
  <si>
    <t>3,195*7*0,43</t>
  </si>
  <si>
    <t>3,035*17,63*0,43</t>
  </si>
  <si>
    <t>330388276</t>
  </si>
  <si>
    <t>86,045*50 'Prepočítané koeficientom množstva</t>
  </si>
  <si>
    <t>1129405394</t>
  </si>
  <si>
    <t>" Pn3  položenie parozábrany</t>
  </si>
  <si>
    <t>6,5*14</t>
  </si>
  <si>
    <t>1,885*17,63</t>
  </si>
  <si>
    <t>3,195*7</t>
  </si>
  <si>
    <t>3,035*17,63</t>
  </si>
  <si>
    <t>28323009</t>
  </si>
  <si>
    <t>Krycia PE fólia hr. 2 mm, parozabrana</t>
  </si>
  <si>
    <t>1123432947</t>
  </si>
  <si>
    <t>200,105*1,15 'Prepočítané koeficientom množstva</t>
  </si>
  <si>
    <t>-172063458</t>
  </si>
  <si>
    <t>763</t>
  </si>
  <si>
    <t>Konštrukcie - drevostavby</t>
  </si>
  <si>
    <t>763115135</t>
  </si>
  <si>
    <t xml:space="preserve">Montáž jednoduchého opláštenia SDK priečky na konštrukciu </t>
  </si>
  <si>
    <t>-1218079235</t>
  </si>
  <si>
    <t>" St1</t>
  </si>
  <si>
    <t>"skladba:</t>
  </si>
  <si>
    <t xml:space="preserve"> " sdk hr.10mm</t>
  </si>
  <si>
    <t>" OSB doska  25mm</t>
  </si>
  <si>
    <t>"parozábrana 2mm</t>
  </si>
  <si>
    <t>" Ti medzi nosníkmi - minerálna vlna 260mm</t>
  </si>
  <si>
    <t>" OSB doska 25mm</t>
  </si>
  <si>
    <t>1,715*(2,67+3,58+3,78+3,84)*2</t>
  </si>
  <si>
    <t>1-0,574</t>
  </si>
  <si>
    <t>Medzisúčet  stena St1</t>
  </si>
  <si>
    <t>" St2</t>
  </si>
  <si>
    <t>" Ti medzi nosnou konštrukciou  (stlpik S1)- minerálna vlna 260mm</t>
  </si>
  <si>
    <t>2,605*7</t>
  </si>
  <si>
    <t>" St3</t>
  </si>
  <si>
    <t>" Ti medzi nosnou konštrukciou  (stlpik S1)- minerálna vlna 340mm</t>
  </si>
  <si>
    <t>3,3*(2,735+0,9+2,735)*2</t>
  </si>
  <si>
    <t>590110002900</t>
  </si>
  <si>
    <t>Doska sadrokartónová 10mm</t>
  </si>
  <si>
    <t>1264650925</t>
  </si>
  <si>
    <t>stenaSt1*1,1</t>
  </si>
  <si>
    <t>stenaSt2*1,1</t>
  </si>
  <si>
    <t>stenaSt3*1,1</t>
  </si>
  <si>
    <t>763160003</t>
  </si>
  <si>
    <t>Podkrovie SDK Rigips RBI 12.5 mm, na konštrukcií R-CD a krokvových závesoch, bez TI</t>
  </si>
  <si>
    <t>1587991926</t>
  </si>
  <si>
    <t xml:space="preserve"> " strop sdk</t>
  </si>
  <si>
    <t>(4+4)*14</t>
  </si>
  <si>
    <t>1,5*6,5</t>
  </si>
  <si>
    <t>Medzisúčet  v.č.16</t>
  </si>
  <si>
    <t xml:space="preserve">" lenovanie strešných okien </t>
  </si>
  <si>
    <t>0,5*(0,66+0,66+1,4+1,4)*2</t>
  </si>
  <si>
    <t>0,13</t>
  </si>
  <si>
    <t>sdkstrop</t>
  </si>
  <si>
    <t>763711111</t>
  </si>
  <si>
    <t>Montáž zvislej konštrukcie do 10 m výšky steny z OSB dosiek</t>
  </si>
  <si>
    <t>-1202405740</t>
  </si>
  <si>
    <t>607260000900</t>
  </si>
  <si>
    <t>Doska OSB 3 Superfinish ECO P+D nebrúsené hrxlxš 25x2500x1250 mm</t>
  </si>
  <si>
    <t>749025990</t>
  </si>
  <si>
    <t>216,554*1,1 'Prepočítané koeficientom množstva</t>
  </si>
  <si>
    <t>76371410R1</t>
  </si>
  <si>
    <t xml:space="preserve">Spojovacie prostriedky  závitová tyč pr.15 chemická kotva </t>
  </si>
  <si>
    <t>1131991249</t>
  </si>
  <si>
    <t>" kotvenie tramov podlahy</t>
  </si>
  <si>
    <t>4  " Tr1</t>
  </si>
  <si>
    <t>5  " Tr2</t>
  </si>
  <si>
    <t>10   " Tr5</t>
  </si>
  <si>
    <t>6  " tr10</t>
  </si>
  <si>
    <t>7   "tr12</t>
  </si>
  <si>
    <t>Súčet v.č.19</t>
  </si>
  <si>
    <t>311720000900</t>
  </si>
  <si>
    <t>Tyč závitová M 15 mm</t>
  </si>
  <si>
    <t>1099851927</t>
  </si>
  <si>
    <t>311990003300</t>
  </si>
  <si>
    <t>Chemická kotva</t>
  </si>
  <si>
    <t>-957705683</t>
  </si>
  <si>
    <t>998763101</t>
  </si>
  <si>
    <t>Presun hmôt pre drevostavby v objektoch výšky do 12 m</t>
  </si>
  <si>
    <t>1972186589</t>
  </si>
  <si>
    <t>demokna</t>
  </si>
  <si>
    <t>demontaž okine</t>
  </si>
  <si>
    <t>bm</t>
  </si>
  <si>
    <t>265,51</t>
  </si>
  <si>
    <t>demdverí</t>
  </si>
  <si>
    <t>demontaž dverí</t>
  </si>
  <si>
    <t>20,23</t>
  </si>
  <si>
    <t>3 - 3 VÝMENA OTVOROVÝCH KONŠTRUKCII  100,907m2</t>
  </si>
  <si>
    <t>SO01.1.3 - SO01.1.3  Buracie práce ext. výplní  , odvoz a doprava sutiny ,poplatok za uloženie sutiny</t>
  </si>
  <si>
    <t xml:space="preserve">    61OM - VNÚTORNÉ OMIETKY</t>
  </si>
  <si>
    <t xml:space="preserve">    979 - Poplatok za sute</t>
  </si>
  <si>
    <t>61OM</t>
  </si>
  <si>
    <t>VNÚTORNÉ OMIETKY</t>
  </si>
  <si>
    <t>612409991</t>
  </si>
  <si>
    <t>Začistenie omietok (s dodaním hmoty) okolo okien, dverí,  /ostení a nadpraži) - Ozn.4</t>
  </si>
  <si>
    <t>-272974712</t>
  </si>
  <si>
    <t>968061115</t>
  </si>
  <si>
    <t>Demontáž okien drevených, 1 bm obvodu, s vyvesením, vybúraním, odprataním do kontajnera - 0,008t</t>
  </si>
  <si>
    <t>1334994862</t>
  </si>
  <si>
    <t>" ozn.1</t>
  </si>
  <si>
    <t>(0,87+0,87+0,42+0,42)*2  " 1 m.č.005</t>
  </si>
  <si>
    <t>(0,85+0,85+0,42+0,42)*2  "m.č.011</t>
  </si>
  <si>
    <t>(1,15+1,15+0,57+0,57)*2  "m.č.016,013</t>
  </si>
  <si>
    <t>Medzisúčet v.č.02 1PP</t>
  </si>
  <si>
    <t>(1,3+1,3+2+2)*(6+6)</t>
  </si>
  <si>
    <t>(2+2+1,25+1,25)*3</t>
  </si>
  <si>
    <t>(1,5+1,5+2,3+2,3)*(6+6)</t>
  </si>
  <si>
    <t>(0,57*0,57+0,8+0,8) *2</t>
  </si>
  <si>
    <t>(1,275+1,275+2,3+2,3)*1</t>
  </si>
  <si>
    <t>(1,9+1,9+1,25+1,25)*3</t>
  </si>
  <si>
    <t>Medzisúčet v.č.03  1NP</t>
  </si>
  <si>
    <t>(1,33+1,33+1,38+1,38)*3 "</t>
  </si>
  <si>
    <t>(2,07+2,07+1,04+1,04)*1 " m.č.209</t>
  </si>
  <si>
    <t>(2,015+2,015+1,04+1,04)*1 " m.č.202</t>
  </si>
  <si>
    <t>Medzisúčet v.č.04  2NP</t>
  </si>
  <si>
    <t>968061116</t>
  </si>
  <si>
    <t>Demontáž dverí drevených vchodových, 1 bm obvodu, s vyvesením, vyburaním, odprataním do kontajnera - 0,012t  -ozn.1</t>
  </si>
  <si>
    <t>-1290613358</t>
  </si>
  <si>
    <t xml:space="preserve">" ozn.1  </t>
  </si>
  <si>
    <t>(2,2+2,2+1,275+1,275)*1 " m.č.126</t>
  </si>
  <si>
    <t>Medzisúčet v.č.03 1NP</t>
  </si>
  <si>
    <t>(2+2+1+1)*1  " m.č.201</t>
  </si>
  <si>
    <t>(2,315+2,315+1,325+1,325)*1 " m.č.210</t>
  </si>
  <si>
    <t>Medzisúčet v.č.04 2NP</t>
  </si>
  <si>
    <t>967031732</t>
  </si>
  <si>
    <t>Prikresanie plošné, muriva z akýchkoľvek tehál pálených na akúkoľvek maltu hr. do 100 mm,  -0,18300t  -ozn.4</t>
  </si>
  <si>
    <t>-1457526823</t>
  </si>
  <si>
    <t>" ozn.4  odstránenie muriva  exist. otvorov</t>
  </si>
  <si>
    <t>0,5*(0,87+0,87+0,42+0,42)*2  " 1 m.č.005</t>
  </si>
  <si>
    <t>0,5*(0,85+0,85+0,42+0,42)*2  "m.č.011</t>
  </si>
  <si>
    <t>0,5*(1,15+1,15+0,57+0,57)*2  "m.č.016,013</t>
  </si>
  <si>
    <t>0,5*(1,3+1,3+2+2)*(6+5)</t>
  </si>
  <si>
    <t>0,5*(2+2+1,25+1,25)*3</t>
  </si>
  <si>
    <t>0,5*(1,5+1,5+2,3+2,3)*(6+6)</t>
  </si>
  <si>
    <t>0,5*(0,57*0,57+0,8+0,8) *2</t>
  </si>
  <si>
    <t>0,5*(1,275+1,275+2,3+2,3)*1</t>
  </si>
  <si>
    <t>0,5*(1,9+1,9+1,25+1,25)*3</t>
  </si>
  <si>
    <t>0,5*(1,33+1,33+1,38+1,38)*3 "</t>
  </si>
  <si>
    <t>0,5*(2,07+2,07+1,04+1,04)*1 " m.č.209</t>
  </si>
  <si>
    <t>0,5*(2,015+2,015+1,04+1,04)*1 " m.č.202</t>
  </si>
  <si>
    <t>1331600708</t>
  </si>
  <si>
    <t>-1924968372</t>
  </si>
  <si>
    <t>-944568559</t>
  </si>
  <si>
    <t>2080687040</t>
  </si>
  <si>
    <t>480659619</t>
  </si>
  <si>
    <t>-1863108799</t>
  </si>
  <si>
    <t>-22443060</t>
  </si>
  <si>
    <t>-1802047424</t>
  </si>
  <si>
    <t>26,057*3 'Prepočítané koeficientom množstva</t>
  </si>
  <si>
    <t>-304500089</t>
  </si>
  <si>
    <t>1656093413</t>
  </si>
  <si>
    <t>26,057*10 'Prepočítané koeficientom množstva</t>
  </si>
  <si>
    <t>979</t>
  </si>
  <si>
    <t>Poplatok za sute</t>
  </si>
  <si>
    <t>979089715</t>
  </si>
  <si>
    <t xml:space="preserve">Prenájom kontajneru 16 m3  - vyburané výplne </t>
  </si>
  <si>
    <t>1142735236</t>
  </si>
  <si>
    <t>"  bežný stavebný odpad zo stavby</t>
  </si>
  <si>
    <t>-1441076322</t>
  </si>
  <si>
    <t>SO01.2C - SO01.2C Výmena  exterierových  otvorov   100,907m2</t>
  </si>
  <si>
    <t xml:space="preserve">    766P - PLASTOVÉ VÝPLNE</t>
  </si>
  <si>
    <t xml:space="preserve">    766 - Konštrukcie stolárske</t>
  </si>
  <si>
    <t>V prípade výskytu obchodných  názvov výrobkov a technológií, tieto  majú informatívny charakter a slúžia ako minimálny štandart.Sú uvedené ako referenčná kvalita a môžu byťnahradené ekvival. výrobkom, ktorý má rovnaké alebo lepšie vlastnosti a parametre.</t>
  </si>
  <si>
    <t>1449931242</t>
  </si>
  <si>
    <t>766P</t>
  </si>
  <si>
    <t>PLASTOVÉ VÝPLNE</t>
  </si>
  <si>
    <t>001</t>
  </si>
  <si>
    <t xml:space="preserve">Pomocný výpočet plocha okien a dverí - ext. výplne </t>
  </si>
  <si>
    <t>1190382143</t>
  </si>
  <si>
    <t>" plastové okna</t>
  </si>
  <si>
    <t>(2,3*1,45)*6  " O1a</t>
  </si>
  <si>
    <t>(2,3*1,45)*6  " O1b</t>
  </si>
  <si>
    <t>(1,95*1,45)*4  " O2</t>
  </si>
  <si>
    <t>(2*1,25)*6  " O3a</t>
  </si>
  <si>
    <t>(2*1,25)*5  " O3b</t>
  </si>
  <si>
    <t>(1,85*1,25)*3 " O4</t>
  </si>
  <si>
    <t>(0,52+0*0,85)*2  " O5</t>
  </si>
  <si>
    <t>(1,25*1,38)*3  " O6</t>
  </si>
  <si>
    <t>(0,55*1,04)*3  " O7a</t>
  </si>
  <si>
    <t>(0,55*1,04)*3  " O7b</t>
  </si>
  <si>
    <t>(1,1*0,57)*2  " O9  1pp</t>
  </si>
  <si>
    <t>(0,8*0,42)*4  " O10  1pp</t>
  </si>
  <si>
    <t>" dvere extrerierové</t>
  </si>
  <si>
    <t xml:space="preserve">(2,315*1,25) " O8  </t>
  </si>
  <si>
    <t>766621400</t>
  </si>
  <si>
    <t>Montáž okien plastových s hydroizolačnými ISO páskami (exteriérová a interiérová) v.č.28</t>
  </si>
  <si>
    <t>1958036337</t>
  </si>
  <si>
    <t>"vr. dopravy a presun na stavenisku</t>
  </si>
  <si>
    <t>"Plastový hranatý rámový systém, súčiniteľ prechodu tepla rámovej konštrukcie  Uf do 1,00W/m3.K</t>
  </si>
  <si>
    <t>" do okenného rámu inštalovať okennú akustickú prívodnú štrbinu</t>
  </si>
  <si>
    <t xml:space="preserve">" pred omietaním bude z vnútornej strany  okno olištované plastovou lištou  - dodávka  s oknom napr. AEROMAT  MIDI HY 42dB Fi SIEGENIA </t>
  </si>
  <si>
    <t>"osadený  do rámu v každej obytnej miestnosti</t>
  </si>
  <si>
    <t>"zasklenie  izolačným 3 sklom Ug=0,6W/m2K, g=57% , prestup svetla Ti=74%</t>
  </si>
  <si>
    <t>" Konštrukčné kotviace prvky - súčasťou  dodávky je osadovací profil pri podlahe resp. parapete</t>
  </si>
  <si>
    <t>" kotviace konštrukčné prvky pod zasklenné steny</t>
  </si>
  <si>
    <t>" skryté celoobvodové kovanie, klučka brúsená nerez (upresní architekT)</t>
  </si>
  <si>
    <t>" vn.parapet  vodeodolná drevotrieska s laminatových povrchom</t>
  </si>
  <si>
    <t>" vonkajší parapet -hliníkový plech hr.2,0mm farba upresní architekt</t>
  </si>
  <si>
    <t>(2,3+2,3+1,45+1,45)*6  " O1a</t>
  </si>
  <si>
    <t>(2,3+2,3+1,45+1,45)*6  " O1b</t>
  </si>
  <si>
    <t>(1,95*1,95+1,45+1,45)*4  " O2</t>
  </si>
  <si>
    <t>(2+2+1,25+1,25)*6  " O3a</t>
  </si>
  <si>
    <t>(2+2+1,25+1,25)*5  " O3b</t>
  </si>
  <si>
    <t>(1,85+1,85+1,25+1,25)*3 " O4</t>
  </si>
  <si>
    <t>(0,52+0,52+0,85+0,85)*2  " O5</t>
  </si>
  <si>
    <t>(1,25+1,25+1,38+1,38)*3  " O6</t>
  </si>
  <si>
    <t>(0,55+0,55+1,04+1,04)*3  " O7a</t>
  </si>
  <si>
    <t>(0,55+0,55+1,04+1,04)*3  " O7b</t>
  </si>
  <si>
    <t>(1,1+1,1+0,57+0,57)*2  " O9  1pp</t>
  </si>
  <si>
    <t>(0,8+0,8+0,42+0,42)*4  " O10  1pp</t>
  </si>
  <si>
    <t>283290005800</t>
  </si>
  <si>
    <t>Tesniaca fólia CX exteriér, š. 70 mm, dĺ. 30 m, pre tesnenie pripájacej škáry okenného rámu a muriva, polymér, ALLMEDIA</t>
  </si>
  <si>
    <t>1721651997</t>
  </si>
  <si>
    <t>263,69*1,05 'Prepočítané koeficientom množstva</t>
  </si>
  <si>
    <t>283290006300</t>
  </si>
  <si>
    <t>Tesniaca fólia CX interiér, š. 90 mm, dĺ. 30 m, pre tesnenie pripájacej škáry okenného rámu a muriva, polymér, ALLMEDIA</t>
  </si>
  <si>
    <t>-1570727921</t>
  </si>
  <si>
    <t>611O1a</t>
  </si>
  <si>
    <t>O1a - Plastové okno 2kr OS, šxv1450x2300mm  mm, izolačné trojsklo, 6 komorový profil, farba RAL6026</t>
  </si>
  <si>
    <t>-1219648652</t>
  </si>
  <si>
    <t>6  "1np</t>
  </si>
  <si>
    <t>611O1b</t>
  </si>
  <si>
    <t>O1b - Plastové okno 2kr OS, šxv1450x2300mm  mm, izolačné trojsklo, 6 komorový profil, farba RAL6026</t>
  </si>
  <si>
    <t>1102866231</t>
  </si>
  <si>
    <t>6  " 1np</t>
  </si>
  <si>
    <t>611O2</t>
  </si>
  <si>
    <t>-1538998269</t>
  </si>
  <si>
    <t>4  " 1np</t>
  </si>
  <si>
    <t>611O3a</t>
  </si>
  <si>
    <t>O3a - Plastové okno 2kr OS, šxv1250x2000mm  mm, izolačné trojsklo, 6 komorový profil, farba RAL6026</t>
  </si>
  <si>
    <t>2064950575</t>
  </si>
  <si>
    <t>611O3b</t>
  </si>
  <si>
    <t>O3b - Plastové okno 2kr OS, šxv1250x2000mm  mm, izolačné trojsklo, 6 komorový profil, farba RAL6026</t>
  </si>
  <si>
    <t>-21125083</t>
  </si>
  <si>
    <t>5  " 1np</t>
  </si>
  <si>
    <t>611O4</t>
  </si>
  <si>
    <t>O4 - Plastové okno 2kr OS, šxv1850x1250mm  mm, izolačné trojsklo, 6 komorový profil, farba RAL6026</t>
  </si>
  <si>
    <t>-698494046</t>
  </si>
  <si>
    <t>3  " 1np</t>
  </si>
  <si>
    <t>611O5</t>
  </si>
  <si>
    <t>O5 - Plastové okno 1kr OS, šxv520x850mm  mm, izolačné trojsklo, 6 komorový profil, farba RAL6026</t>
  </si>
  <si>
    <t>59756655</t>
  </si>
  <si>
    <t>2  " 1np</t>
  </si>
  <si>
    <t>611O6</t>
  </si>
  <si>
    <t>O6 - Plastové okno 2kr OS, šxv1250x1380mm  mm, izolačné trojsklo, 6 komorový profil, farba RAL6026</t>
  </si>
  <si>
    <t>-1597575491</t>
  </si>
  <si>
    <t>3  " 2np</t>
  </si>
  <si>
    <t>611O7a</t>
  </si>
  <si>
    <t>O7a - Plastové okno 1kr OS, šxv550x1040mm  mm, izolačné trojsklo, 6 komorový profil, farba RAL6026</t>
  </si>
  <si>
    <t>946864916</t>
  </si>
  <si>
    <t>611O7b</t>
  </si>
  <si>
    <t>O7b - Plastové okno 1kr OS, šxv550x1040mm  mm, izolačné trojsklo, 6 komorový profil, farba RAL6026</t>
  </si>
  <si>
    <t>1074916666</t>
  </si>
  <si>
    <t>611O9</t>
  </si>
  <si>
    <t>O9 - Plastové okno 1kr OS, šxv1100x570mm  mm, izolačné trojsklo, 6 komorový profil, farba RAL6026</t>
  </si>
  <si>
    <t>-540447575</t>
  </si>
  <si>
    <t>2  " 1PP</t>
  </si>
  <si>
    <t>611O10</t>
  </si>
  <si>
    <t>O10 - Plastové okno 1kr OS, šxv800x420mm  mm, izolačné trojsklo, 6 komorový profil, farba RAL6026</t>
  </si>
  <si>
    <t>833161099</t>
  </si>
  <si>
    <t>4  " 1PP</t>
  </si>
  <si>
    <t>766641071</t>
  </si>
  <si>
    <t>Montáž dverí balkónových plastových s hydroizolačnými ISO páskami (exteriérová a interiérová)</t>
  </si>
  <si>
    <t>1133089917</t>
  </si>
  <si>
    <t xml:space="preserve">(2,315+2,315+1,25+1,25) " O8  </t>
  </si>
  <si>
    <t>-718527677</t>
  </si>
  <si>
    <t>-559853276</t>
  </si>
  <si>
    <t>611O8 -</t>
  </si>
  <si>
    <t>O8- Balkónové dvere plastové 2kr. otváravé šxv 1250x2315mm  izolačné trojsklo, 6 komorový profil, farba RAL6026</t>
  </si>
  <si>
    <t>-1681843955</t>
  </si>
  <si>
    <t>" O8</t>
  </si>
  <si>
    <t>1 " 2np</t>
  </si>
  <si>
    <t>76664107R</t>
  </si>
  <si>
    <t xml:space="preserve">Montáž  intrierových dverí s oblúkovým nadsv.  </t>
  </si>
  <si>
    <t>-949317418</t>
  </si>
  <si>
    <t>" ozn.D1</t>
  </si>
  <si>
    <t>3,3+3,3+2,+2,4</t>
  </si>
  <si>
    <t>611D1</t>
  </si>
  <si>
    <t>ozn.D1 - interirové stena s oblúkovým skleneným nadsv. a bočným svetlikom šxv 2400x3300 s 2kr.dverami 1600x2055+samozatvarač , doraz  - farba biela</t>
  </si>
  <si>
    <t>333166650</t>
  </si>
  <si>
    <t xml:space="preserve">" ozn.D1 </t>
  </si>
  <si>
    <t>1 "m.č.131</t>
  </si>
  <si>
    <t>766Rpol1</t>
  </si>
  <si>
    <t>Montaž a dodávka sietky proti hmyzu a hlodavcom na plastové okna</t>
  </si>
  <si>
    <t>919925305</t>
  </si>
  <si>
    <t>(1,5*1,45+0,73*1,45)*6  " O1a</t>
  </si>
  <si>
    <t>(1,5*1,45+0,73*1,45)*6  " O1b</t>
  </si>
  <si>
    <t>(1*1,45)*2*4  " O2</t>
  </si>
  <si>
    <t>(1,28*1,25+0,65*1,25)*6  " O3a</t>
  </si>
  <si>
    <t>(0,95*1,25)*2*5  " O3b</t>
  </si>
  <si>
    <t>(0,925*1,25*2)*3 " O4</t>
  </si>
  <si>
    <t>0" O5  m.č.130,128  bez žalúzie</t>
  </si>
  <si>
    <t>(0,625*0,85)*2*3  " O6</t>
  </si>
  <si>
    <t>(0)  " O7a  schodisko m.č.202</t>
  </si>
  <si>
    <t>0 " O7b  m.č.209</t>
  </si>
  <si>
    <t>0  " O9  1pp</t>
  </si>
  <si>
    <t>0  " O10  1pp</t>
  </si>
  <si>
    <t>767649192</t>
  </si>
  <si>
    <t>Montáž doplnkov dverí, samozatvárač podlahový D+M</t>
  </si>
  <si>
    <t>-1547967128</t>
  </si>
  <si>
    <t>766694111</t>
  </si>
  <si>
    <t>Montáž parapetnej dosky drevenej šírky do 300 mm, dĺžky do 1000 mm</t>
  </si>
  <si>
    <t>-1774412747</t>
  </si>
  <si>
    <t xml:space="preserve">  " Parapet vo farbe okna je súčasťou  dodávky okien</t>
  </si>
  <si>
    <t>1,45*6</t>
  </si>
  <si>
    <t>1,95*4</t>
  </si>
  <si>
    <t>1,25*6</t>
  </si>
  <si>
    <t>1,25*5</t>
  </si>
  <si>
    <t>1,85*3</t>
  </si>
  <si>
    <t>0,52*2</t>
  </si>
  <si>
    <t>1,25*3</t>
  </si>
  <si>
    <t>0,55*3</t>
  </si>
  <si>
    <t>1,25*1</t>
  </si>
  <si>
    <t>1,1*2</t>
  </si>
  <si>
    <t>0,87*4</t>
  </si>
  <si>
    <t>611550000300</t>
  </si>
  <si>
    <t>Parapetná doska Standard vnútorná, šírka 295 mm, z drevotriesky laminovanej farba biela</t>
  </si>
  <si>
    <t>1255820129</t>
  </si>
  <si>
    <t>59,52*1,05 'Prepočítané koeficientom množstva</t>
  </si>
  <si>
    <t>764410450</t>
  </si>
  <si>
    <t>Oplechovanie parapetov z pozinkovaného farbeného PZf plechu, vrátane rohov r.š. 330 mm</t>
  </si>
  <si>
    <t>-23010240</t>
  </si>
  <si>
    <t>998766102.S</t>
  </si>
  <si>
    <t>Presun hmot pre konštrukcie stolárske v objektoch výšky nad 6 do 12 m</t>
  </si>
  <si>
    <t>-513902209</t>
  </si>
  <si>
    <t>766</t>
  </si>
  <si>
    <t>Konštrukcie stolárske</t>
  </si>
  <si>
    <t>766671003</t>
  </si>
  <si>
    <t>Montáž okna strešného  veľkosť okna  66x140 cm so zatepľovacou sadou, parozábranou a lemovaním (11,088m2)</t>
  </si>
  <si>
    <t>2128001739</t>
  </si>
  <si>
    <t>" ozn.Os01</t>
  </si>
  <si>
    <t>611310005800</t>
  </si>
  <si>
    <t>Strešné okno drevené kyvné šxv 660x1400 mm s kľučkou</t>
  </si>
  <si>
    <t>-2124077657</t>
  </si>
  <si>
    <t>611380003400</t>
  </si>
  <si>
    <t>Lemovanie hliníkové  šxv 660x1400 mm bez zatepľovacej sady, pre profilovanú strešnú krytinu do 120 mm</t>
  </si>
  <si>
    <t>895922274</t>
  </si>
  <si>
    <t>611380008700</t>
  </si>
  <si>
    <t>Manžeta z parotesnej fólie šxv660x1400 mm</t>
  </si>
  <si>
    <t>578633719</t>
  </si>
  <si>
    <t>34</t>
  </si>
  <si>
    <t>766624120</t>
  </si>
  <si>
    <t xml:space="preserve">Montáž žalúzie do strešného okna  </t>
  </si>
  <si>
    <t>-290184310</t>
  </si>
  <si>
    <t>35</t>
  </si>
  <si>
    <t>611530085200</t>
  </si>
  <si>
    <t>Žalúzie interiérové  šxv 660x1400 mm</t>
  </si>
  <si>
    <t>1646299779</t>
  </si>
  <si>
    <t>36</t>
  </si>
  <si>
    <t>76662Rpol</t>
  </si>
  <si>
    <t>Montáž sieťky do strešného okna  +dodávka</t>
  </si>
  <si>
    <t>-1315946893</t>
  </si>
  <si>
    <t>37</t>
  </si>
  <si>
    <t>-733468539</t>
  </si>
  <si>
    <t>demkrytiny</t>
  </si>
  <si>
    <t>demontaž strechy ktrytina plech</t>
  </si>
  <si>
    <t>597,17</t>
  </si>
  <si>
    <t>4 - 4 - OSTATNÉ NÁKLADY</t>
  </si>
  <si>
    <t>SO01.1 - SO01.1 Búracie práce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</si>
  <si>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</si>
  <si>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</si>
  <si>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</si>
  <si>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735 - Ústredné kúrenie - vykurovacie telesá</t>
  </si>
  <si>
    <t xml:space="preserve">    762 - Konštrukcie tesárske</t>
  </si>
  <si>
    <t xml:space="preserve">    764 - Konštrukcie klampiarske</t>
  </si>
  <si>
    <t>1552447175</t>
  </si>
  <si>
    <t>968061125</t>
  </si>
  <si>
    <t>Vyvesenie dreveného dverného krídla do suti plochy do 2 m2, -0,02400t</t>
  </si>
  <si>
    <t>1728048250</t>
  </si>
  <si>
    <t xml:space="preserve">1  " m.č. 201 </t>
  </si>
  <si>
    <t>968071116</t>
  </si>
  <si>
    <t>Demontáž dverí vr. vyburania zárubne 1 bm obvodu - 0,005t</t>
  </si>
  <si>
    <t>-101084127</t>
  </si>
  <si>
    <t>2+2+0,95+0,95  " m.č.201</t>
  </si>
  <si>
    <t>Súčet v.č.04</t>
  </si>
  <si>
    <t>978021191</t>
  </si>
  <si>
    <t>Otlčenie omietok stien vnútorných cementových v rozsahu do 100 %,  -0,06100t</t>
  </si>
  <si>
    <t>979686828</t>
  </si>
  <si>
    <t>" vid techn.správa statika str.4</t>
  </si>
  <si>
    <t>0,3*(18+15,89+18)</t>
  </si>
  <si>
    <t>1605834992</t>
  </si>
  <si>
    <t>-248788908</t>
  </si>
  <si>
    <t>-667305162</t>
  </si>
  <si>
    <t>1893352868</t>
  </si>
  <si>
    <t>1130973958</t>
  </si>
  <si>
    <t>-709449205</t>
  </si>
  <si>
    <t>24,436*3 'Prepočítané koeficientom množstva</t>
  </si>
  <si>
    <t>1197811679</t>
  </si>
  <si>
    <t>1933347991</t>
  </si>
  <si>
    <t>24,436*10 'Prepočítané koeficientom množstva</t>
  </si>
  <si>
    <t>-1214766206</t>
  </si>
  <si>
    <t>731</t>
  </si>
  <si>
    <t>Ústredné kúrenie - kotolne</t>
  </si>
  <si>
    <t>731200826</t>
  </si>
  <si>
    <t>Demontáž kotla plynového atmos. stacionárneho do 50kW</t>
  </si>
  <si>
    <t>-932828962</t>
  </si>
  <si>
    <t>732</t>
  </si>
  <si>
    <t>Ústredné kúrenie - strojovne</t>
  </si>
  <si>
    <t>732212820</t>
  </si>
  <si>
    <t>Demontáž zásobníkového ohrievača objemu 200 l</t>
  </si>
  <si>
    <t>-469804638</t>
  </si>
  <si>
    <t>732214814</t>
  </si>
  <si>
    <t>Demontáž ohrievača zásobníkového, vypustenie vody z ohrievača</t>
  </si>
  <si>
    <t>-1313549648</t>
  </si>
  <si>
    <t>732320812</t>
  </si>
  <si>
    <t>Demontáž expanznej nádoby objemu 50 l</t>
  </si>
  <si>
    <t>-904373565</t>
  </si>
  <si>
    <t>732324812</t>
  </si>
  <si>
    <t>Demontáž expanznej nádoby, vypúšťanie vody z nádrže objemu 50 l</t>
  </si>
  <si>
    <t>-287406344</t>
  </si>
  <si>
    <t>732400000</t>
  </si>
  <si>
    <t>Demontáž dymovodu</t>
  </si>
  <si>
    <t>sub.</t>
  </si>
  <si>
    <t>-66294578</t>
  </si>
  <si>
    <t>732400810</t>
  </si>
  <si>
    <t>Demontáž strojovne</t>
  </si>
  <si>
    <t>-922323121</t>
  </si>
  <si>
    <t>732420811</t>
  </si>
  <si>
    <t xml:space="preserve">Demontáž kotlového čerpadla </t>
  </si>
  <si>
    <t>778700407</t>
  </si>
  <si>
    <t>732420811.</t>
  </si>
  <si>
    <t>Demontáž čerpadla obehového</t>
  </si>
  <si>
    <t>1296563943</t>
  </si>
  <si>
    <t>733</t>
  </si>
  <si>
    <t>Ústredné kúrenie - rozvodné potrubie</t>
  </si>
  <si>
    <t>733110806</t>
  </si>
  <si>
    <t>Demontáž potrubia z oceľových rúrok závitových nad 15 do DN 32,  -0,00320t</t>
  </si>
  <si>
    <t>617500941</t>
  </si>
  <si>
    <t>733110808</t>
  </si>
  <si>
    <t>Demontáž potrubia z oceľových rúrok závitových nad 32 do DN 50,  -0,00532t</t>
  </si>
  <si>
    <t>-1907729805</t>
  </si>
  <si>
    <t>735</t>
  </si>
  <si>
    <t>Ústredné kúrenie - vykurovacie telesá</t>
  </si>
  <si>
    <t>735111810</t>
  </si>
  <si>
    <t>Demontáž radiátorov článkových,  -0,02380t</t>
  </si>
  <si>
    <t>-1310124229</t>
  </si>
  <si>
    <t>762</t>
  </si>
  <si>
    <t>Konštrukcie tesárske</t>
  </si>
  <si>
    <t>762335812</t>
  </si>
  <si>
    <t>Demontáž viazaných konštrukcií krovov z krokví po vlašsky, prierezovej plochy 120 - 224cm2,  -0.01200t  -ozn.10</t>
  </si>
  <si>
    <t>671272072</t>
  </si>
  <si>
    <t xml:space="preserve">" ozn.10 demontaž klieštin </t>
  </si>
  <si>
    <t>" rez B-B</t>
  </si>
  <si>
    <t>(6+2,4*2+4*2)*10</t>
  </si>
  <si>
    <t>Medzisúčet v.č.04  2np</t>
  </si>
  <si>
    <t>762341811</t>
  </si>
  <si>
    <t>Demontáž debnenia striech rovných, oblúkových do 60°, z dosiek hrubých, hobľovaných,  -0.01600t  -ozn.5</t>
  </si>
  <si>
    <t>-553614118</t>
  </si>
  <si>
    <t>762812811</t>
  </si>
  <si>
    <t>Demontáž záklopov stropov vrchných, zapustených z hobľovaných dosiek s olištovaním do 32 mm,  -0.01400t  - ozn.5</t>
  </si>
  <si>
    <t>-1119344467</t>
  </si>
  <si>
    <t>0,6*(18,31+18,405)*2</t>
  </si>
  <si>
    <t>0,6*(15,8)*2</t>
  </si>
  <si>
    <t>7637862R1</t>
  </si>
  <si>
    <t>Demontáž stropnej konštrukcie - vybúranie nového otvoru do drev.tram.stropu hr.630mm/pre nový výlez-ozn.14</t>
  </si>
  <si>
    <t>-437546599</t>
  </si>
  <si>
    <t>" ozn.14 vybúranie nového otvoru do drev.tram.stropu hr630mm/pre nový výlez-ozn.14</t>
  </si>
  <si>
    <t>0,95*0,65</t>
  </si>
  <si>
    <t>Medzisúčet v.č.05</t>
  </si>
  <si>
    <t>764</t>
  </si>
  <si>
    <t>Konštrukcie klampiarske</t>
  </si>
  <si>
    <t>764312822</t>
  </si>
  <si>
    <t>Demontáž krytiny hladkej strešnej z tabúľ 2000 x 670 mm, do 30st.,  -0,00751t  -ozn.5</t>
  </si>
  <si>
    <t>2006260589</t>
  </si>
  <si>
    <t xml:space="preserve">" ozn.5  odstrnenie atrešnej krytiny </t>
  </si>
  <si>
    <t xml:space="preserve">" " odstránenie strešného plášta </t>
  </si>
  <si>
    <t>(12,64*5,4)/2</t>
  </si>
  <si>
    <t>(18,055+12,535)/2*6,325*2</t>
  </si>
  <si>
    <t>Medzisúčet  strecha 1  lava starna</t>
  </si>
  <si>
    <t>(5+5)*14,195</t>
  </si>
  <si>
    <t>Medzisúčet  strecha 2  stred</t>
  </si>
  <si>
    <t>Medzisúčet  strecha 3  pravá strana</t>
  </si>
  <si>
    <t xml:space="preserve">Súčet v.č.06 </t>
  </si>
  <si>
    <t>764339810</t>
  </si>
  <si>
    <t>Demontáž strešných vetracích otovorv  -0,00720t  -ozn.6</t>
  </si>
  <si>
    <t>-648180539</t>
  </si>
  <si>
    <t>"ozn. 6 odstránenie  strešných vetracích otvorov</t>
  </si>
  <si>
    <t xml:space="preserve">0,6*0,6*2 </t>
  </si>
  <si>
    <t>764347841</t>
  </si>
  <si>
    <t>Demontáž ostatných prvkov kusových, strieška, so sklonom do 30° s D nad 75 do 200 mm,  -0,000081t</t>
  </si>
  <si>
    <t>1346931796</t>
  </si>
  <si>
    <t>764351836</t>
  </si>
  <si>
    <t>Demontáž háka so sklonom žľabu do 30°  -0,00009t  -ozn.8</t>
  </si>
  <si>
    <t>-1371114485</t>
  </si>
  <si>
    <t>" ozn.8</t>
  </si>
  <si>
    <t>764352810</t>
  </si>
  <si>
    <t>Demontáž žľabov pododkvapových polkruhových so sklonom do 30st. rš 330 mm,  -0,00330t  - ozn.8</t>
  </si>
  <si>
    <t>2142004285</t>
  </si>
  <si>
    <t>18,31+18,405</t>
  </si>
  <si>
    <t>15,8*2</t>
  </si>
  <si>
    <t>764361810</t>
  </si>
  <si>
    <t>Demontáž strešného okna a poklopu na krytine vlnitej a korýt., alebo hlad. a drážk. do 30st,  -0,02000t  -ozn.6</t>
  </si>
  <si>
    <t>1414182611</t>
  </si>
  <si>
    <t>2  " ozn.6</t>
  </si>
  <si>
    <t>764367800</t>
  </si>
  <si>
    <t>Demontáž strešných otvorov, oplechovanie strešného okienka, so sklonom do 30°  -0.0058t</t>
  </si>
  <si>
    <t>961702715</t>
  </si>
  <si>
    <t>"  neozunančené</t>
  </si>
  <si>
    <t>0,75+0,75+0,6+0,6</t>
  </si>
  <si>
    <t>0,82+0,82+0,45+0,45</t>
  </si>
  <si>
    <t>764410880</t>
  </si>
  <si>
    <t xml:space="preserve">Demontáž oplechovania parapetov rš od 400 do 600 mm,  -0,00287t </t>
  </si>
  <si>
    <t>-394938865</t>
  </si>
  <si>
    <t>0,42*2  " 1 m.č.005</t>
  </si>
  <si>
    <t>0,42*2  "m.č.011</t>
  </si>
  <si>
    <t>0,57*2  "m.č.016,013</t>
  </si>
  <si>
    <t>2*(6+5)</t>
  </si>
  <si>
    <t>2,3*(6+6)</t>
  </si>
  <si>
    <t>0,57 *2</t>
  </si>
  <si>
    <t>2,3*1</t>
  </si>
  <si>
    <t>1,38*3 "</t>
  </si>
  <si>
    <t>1,04*1 " m.č.209</t>
  </si>
  <si>
    <t>1,04*1 " m.č.202</t>
  </si>
  <si>
    <t>38</t>
  </si>
  <si>
    <t>764430850</t>
  </si>
  <si>
    <t>Demontáž oplechovania múrov a nadmuroviek rš 800 mm,  -0,00337t  - ozn.9</t>
  </si>
  <si>
    <t>-2079622086</t>
  </si>
  <si>
    <t>5+5" ozn.9  odstránenie oplechovania atiky  hk +9,63</t>
  </si>
  <si>
    <t>5+5</t>
  </si>
  <si>
    <t>Súčetv.č.06</t>
  </si>
  <si>
    <t>39</t>
  </si>
  <si>
    <t>764454804</t>
  </si>
  <si>
    <t>Demontáž odpadových rúr kruhových, s priemerom 200 mm,  -0,00432t  -ozn.8</t>
  </si>
  <si>
    <t>1601983316</t>
  </si>
  <si>
    <t>4,5*6</t>
  </si>
  <si>
    <t>Súčet  vid pohlady</t>
  </si>
  <si>
    <t>764456852</t>
  </si>
  <si>
    <t>Demontáž odpadového kolena výtokového kruhového, s priemerom 75 a 100 mm,  -0,00069t  -ozn.8</t>
  </si>
  <si>
    <t>-1304623343</t>
  </si>
  <si>
    <t>41</t>
  </si>
  <si>
    <t>764456855</t>
  </si>
  <si>
    <t>Demontáž odpadového kolena výtokového kruhového, s priemerom 120,150 a 200 mm,  -0,00116t  -ozn.8</t>
  </si>
  <si>
    <t>691990960</t>
  </si>
  <si>
    <t>42</t>
  </si>
  <si>
    <t>766411811</t>
  </si>
  <si>
    <t>Demontáž obloženia stien panelmi, veľ. do 1,5 m2,  -0,02465t</t>
  </si>
  <si>
    <t>-165110692</t>
  </si>
  <si>
    <t>" dodávateľ stavby si zameria  pri obhliadke</t>
  </si>
  <si>
    <t>" demontaž  drevených ochranných stienok pred radiátormi</t>
  </si>
  <si>
    <t>1,5*2*3 "m.č.117</t>
  </si>
  <si>
    <t>1,5*1,5*5 "m.č.112</t>
  </si>
  <si>
    <t>1,5*1,5*5 "m.č.18</t>
  </si>
  <si>
    <t xml:space="preserve">Medzisúčet  v.č.03  </t>
  </si>
  <si>
    <t>1,5*1,325*2 "m.č.206</t>
  </si>
  <si>
    <t>Medzisúčet v.č.04</t>
  </si>
  <si>
    <t>43</t>
  </si>
  <si>
    <t>766694980</t>
  </si>
  <si>
    <t>Demontáž parapetnej dosky  šírky do 300 mm, dĺžky do 1600 mm, -0,003t</t>
  </si>
  <si>
    <t>1883702121</t>
  </si>
  <si>
    <t>44</t>
  </si>
  <si>
    <t>767311810</t>
  </si>
  <si>
    <t>Demontáž strešného výlezu všetkých typov, vrátane zasklenia,  -0,21000t - ozn.7</t>
  </si>
  <si>
    <t>-194653328</t>
  </si>
  <si>
    <t>" ozn.7,11  odstránenie strešného výlezu</t>
  </si>
  <si>
    <t>0,61*0,61*2</t>
  </si>
  <si>
    <t>45</t>
  </si>
  <si>
    <t>767996803</t>
  </si>
  <si>
    <t>Demontáž ostatných doplnkov stavieb s hmotnosťou jednotlivých dielov konšt. nad 100 do 250 kg,  -0,00100t - ozn.11</t>
  </si>
  <si>
    <t>-1819119226</t>
  </si>
  <si>
    <t>" DEMONTAž  strešného okna</t>
  </si>
  <si>
    <t>150</t>
  </si>
  <si>
    <t>dlažbajestv</t>
  </si>
  <si>
    <t>jestv. dlažba</t>
  </si>
  <si>
    <t>novadlažba</t>
  </si>
  <si>
    <t>nová dlažba okap.chodník</t>
  </si>
  <si>
    <t>39,888</t>
  </si>
  <si>
    <t>Osteniavnut</t>
  </si>
  <si>
    <t>ostenia vnútorné</t>
  </si>
  <si>
    <t xml:space="preserve">sdk strop </t>
  </si>
  <si>
    <t>126</t>
  </si>
  <si>
    <t>strechaS1</t>
  </si>
  <si>
    <t>383,142</t>
  </si>
  <si>
    <t xml:space="preserve">SO01.2D - SO01.2D Stavebná časť  -krov, krytina a ost.stav.práce  </t>
  </si>
  <si>
    <t>strechaS3</t>
  </si>
  <si>
    <t>strecha S3</t>
  </si>
  <si>
    <t>66,578</t>
  </si>
  <si>
    <t xml:space="preserve">    0004 - Projektové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</si>
  <si>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</si>
  <si>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</si>
  <si>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</si>
  <si>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711 - Izolácie proti vode a vlhkosti</t>
  </si>
  <si>
    <t xml:space="preserve">    712 - Izolácie striech, povlakové krytiny</t>
  </si>
  <si>
    <t xml:space="preserve">    766B - DVERE</t>
  </si>
  <si>
    <t xml:space="preserve">    776 - Podlahy povlakové</t>
  </si>
  <si>
    <t xml:space="preserve">    777 - Podlahy syntetické</t>
  </si>
  <si>
    <t xml:space="preserve">    783 - Nátery</t>
  </si>
  <si>
    <t xml:space="preserve">    784 - Maľby</t>
  </si>
  <si>
    <t>-969542413</t>
  </si>
  <si>
    <t>0004</t>
  </si>
  <si>
    <t>Projektové práce</t>
  </si>
  <si>
    <t>000400022</t>
  </si>
  <si>
    <t>Projektové práce -  náklady na dokumentáciu skutočného zhotovenia stavby</t>
  </si>
  <si>
    <t>eur</t>
  </si>
  <si>
    <t>647682787</t>
  </si>
  <si>
    <t xml:space="preserve">" počas výstavby je dodávateľ povinný  viesť 1sadu  technickej dokumentácie </t>
  </si>
  <si>
    <t>" s vyzančením všetkých zmien vykoanné oproti projektu</t>
  </si>
  <si>
    <t xml:space="preserve">" podla objektovej skladby  </t>
  </si>
  <si>
    <t>001000023</t>
  </si>
  <si>
    <t>Inžinierska činnosť - posudky energetický štítok obálky budovy</t>
  </si>
  <si>
    <t>390548447</t>
  </si>
  <si>
    <t>175101202</t>
  </si>
  <si>
    <t>Obsyp objektov sypaninou z vhodných hornín 1 až 4 s prehodením sypaniny /zateplenie pod terenom</t>
  </si>
  <si>
    <t>567298035</t>
  </si>
  <si>
    <t>"obsyp- mur zateplenie pod terenom /okap.chodník</t>
  </si>
  <si>
    <t>0,5*0,6*(12,07+17,65+1,3+1,1+0,565+0,595+1,1+1,295+17,79)</t>
  </si>
  <si>
    <t>0,5*0,6*(12,075)</t>
  </si>
  <si>
    <t>0,5*0,6*(6,85+0,2+7,195+0,8+1,4+0,8+0,675+2,47+2,315)</t>
  </si>
  <si>
    <t>0,5*0,6*(2,32+2,635+10,885+6,82)</t>
  </si>
  <si>
    <t>0,5*0,6*(12,070)</t>
  </si>
  <si>
    <t>583310001100</t>
  </si>
  <si>
    <t>Kamenivo ťažené hrubé frakcia 4-8 mm, STN EN 13242 + A1</t>
  </si>
  <si>
    <t>-1862978551</t>
  </si>
  <si>
    <t>36,894*1,7 'Prepočítané koeficientom množstva</t>
  </si>
  <si>
    <t>Zvislé a kompletné konštrukcie</t>
  </si>
  <si>
    <t>340238231</t>
  </si>
  <si>
    <t>Zamurovanie otvorov plochy od 0,25 do 1 m2 tvárnicami YTONG (50x599x249)</t>
  </si>
  <si>
    <t>-2036550721</t>
  </si>
  <si>
    <t>0,5*0,42*6</t>
  </si>
  <si>
    <t>0,5*1,04*2 "m.č.209,202</t>
  </si>
  <si>
    <t>0,5*2 "m.č.201</t>
  </si>
  <si>
    <t>Medzisúčet v.č.16  2NP</t>
  </si>
  <si>
    <t>340238233</t>
  </si>
  <si>
    <t>Zamurovanie otvorov plochy od 0,25 do 1 m2 tvárnicami YTONG (100x599x249)</t>
  </si>
  <si>
    <t>-177107512</t>
  </si>
  <si>
    <t>1,2*1,2  "m.č.002</t>
  </si>
  <si>
    <t>0,5*1,45*2  " m.č.117</t>
  </si>
  <si>
    <t>340238235</t>
  </si>
  <si>
    <t>Zamurovanie otvorov plochy od 0,25 do 1 m2 tvárnicami YTONG (150x599x249)</t>
  </si>
  <si>
    <t>-791862753</t>
  </si>
  <si>
    <t>0,45*1,04*4  " m.č.209,202</t>
  </si>
  <si>
    <t>Medzisúčet v.č.16</t>
  </si>
  <si>
    <t>340238236</t>
  </si>
  <si>
    <t>Zamurovanie otvorov plochy od 0,25 do 1 m2 tvárnicami YTONG (200x599x249)</t>
  </si>
  <si>
    <t>810038286</t>
  </si>
  <si>
    <t>0,5*0,2*2  "m.č.125</t>
  </si>
  <si>
    <t>342272102</t>
  </si>
  <si>
    <t>Priečky z tvárnic YTONG hr. 100 mm P2-500 hladkých, na MVC a maltu YTONG (100x249x599)</t>
  </si>
  <si>
    <t>77726078</t>
  </si>
  <si>
    <t xml:space="preserve">" murik hr.100mm v.900m </t>
  </si>
  <si>
    <t>0,9*1,2*2</t>
  </si>
  <si>
    <t>Medzisúčet v.č.19</t>
  </si>
  <si>
    <t>Komunikácie</t>
  </si>
  <si>
    <t>596911221</t>
  </si>
  <si>
    <t>Kladenie betónovej  dlažby pozemných komunikácií hr. 60 mm so zriadením lôžka z kam.drťe hr. 30 mm, vyplnením škár v dlažbe - kamennou drťou fr.0-4mm</t>
  </si>
  <si>
    <t>850779060</t>
  </si>
  <si>
    <t>" ozn.19  betonový okapový chodník hr do10cm/ náhrada za  beton/ nová dlažba</t>
  </si>
  <si>
    <t>592460005400</t>
  </si>
  <si>
    <t>Dlažba betónová  rozmer 300x300x60 mm</t>
  </si>
  <si>
    <t>-1779225697</t>
  </si>
  <si>
    <t>novadlažba*1,05</t>
  </si>
  <si>
    <t>1-0,882</t>
  </si>
  <si>
    <t>564261111</t>
  </si>
  <si>
    <t>Podklad alebo podsyp zo štrkopiesku s rozprestretím, vlhčením a zhutnením, po zhutnení hr. 200 mm</t>
  </si>
  <si>
    <t>237931814</t>
  </si>
  <si>
    <t>novadlažba+0,112</t>
  </si>
  <si>
    <t>Úpravy povrchov, podlahy, osadenie</t>
  </si>
  <si>
    <t>612468552</t>
  </si>
  <si>
    <t xml:space="preserve">Vnútorná omietka stien YTONG tepelnoizolačná ľahčená, hr. 10 mm+penetrácia </t>
  </si>
  <si>
    <t>-993863725</t>
  </si>
  <si>
    <t xml:space="preserve">" Murik v.900mm </t>
  </si>
  <si>
    <t>Súčet  v.č.19</t>
  </si>
  <si>
    <t>632451024</t>
  </si>
  <si>
    <t>Vyrovnávací poter muriva MC 15 zhotovený v páse hr. nad 40 do 50 mm (podkladný)</t>
  </si>
  <si>
    <t>-615992395</t>
  </si>
  <si>
    <t xml:space="preserve">"pod parapety </t>
  </si>
  <si>
    <t>0,5*59,52</t>
  </si>
  <si>
    <t>632452215</t>
  </si>
  <si>
    <t>Cementový poter, pevnosti v tlaku 20 MPa, hr. 30 mm</t>
  </si>
  <si>
    <t>971774337</t>
  </si>
  <si>
    <t xml:space="preserve">0,1*0,9*2  " murik </t>
  </si>
  <si>
    <t>916561111</t>
  </si>
  <si>
    <t>Osadenie záhonového alebo parkového obrubníka betón., do lôžka z bet. pros. tr. C 12/15 s bočnou oporou</t>
  </si>
  <si>
    <t>-1095594220</t>
  </si>
  <si>
    <t>" Záhonový obrubník 100x20x5cm</t>
  </si>
  <si>
    <t>(12,07+17,65+1,3+1,1+0,565+0,595+1,1+1,295+17,79)</t>
  </si>
  <si>
    <t>(12,075)</t>
  </si>
  <si>
    <t>(6,85+0,2+7,195+0,8+1,4+0,8+0,675+2,47+2,315)</t>
  </si>
  <si>
    <t>(2,32+2,635+10,885+6,82)</t>
  </si>
  <si>
    <t>(12,070)</t>
  </si>
  <si>
    <t>0,025</t>
  </si>
  <si>
    <t>Súčet v.č.2</t>
  </si>
  <si>
    <t>592170002900</t>
  </si>
  <si>
    <t>Obrubník  záhonový  110x20x5cm</t>
  </si>
  <si>
    <t>672974457</t>
  </si>
  <si>
    <t>123*1,01 'Prepočítané koeficientom množstva</t>
  </si>
  <si>
    <t>941955002</t>
  </si>
  <si>
    <t>Lešenie ľahké pracovné pomocné, s výškou lešeňovej podlahy nad 1,20 do 1,90 m prenosné</t>
  </si>
  <si>
    <t>996559376</t>
  </si>
  <si>
    <t xml:space="preserve">" pre HSV a PSV  pomocné posuvné lešenia </t>
  </si>
  <si>
    <t>949999</t>
  </si>
  <si>
    <t>Hydraulická zdvíhacia plošina /prenájom</t>
  </si>
  <si>
    <t>den</t>
  </si>
  <si>
    <t>1266645740</t>
  </si>
  <si>
    <t xml:space="preserve">" PSV a HSV  </t>
  </si>
  <si>
    <t>171</t>
  </si>
  <si>
    <t>Žeriav na kolesovom podvozku 28t</t>
  </si>
  <si>
    <t>Sh</t>
  </si>
  <si>
    <t>275307495</t>
  </si>
  <si>
    <t>-866741341</t>
  </si>
  <si>
    <t>711</t>
  </si>
  <si>
    <t>Izolácie proti vode a vlhkosti</t>
  </si>
  <si>
    <t>711113226</t>
  </si>
  <si>
    <t xml:space="preserve">Zhotovenie nástreku kryštalickou izoláciou Xypex na ploche zvislej  </t>
  </si>
  <si>
    <t>260355792</t>
  </si>
  <si>
    <t>"pružný hydroizolačný náter  povrchu stien  soklovej časti pod terenom</t>
  </si>
  <si>
    <t>245640000300</t>
  </si>
  <si>
    <t>Náter izolačný napr. XYPEX CONCENTRATE XC5, kryštalická izolácia,napr. HYDROSTOP</t>
  </si>
  <si>
    <t>877689330</t>
  </si>
  <si>
    <t>711132107</t>
  </si>
  <si>
    <t>Zhotovenie izolácie proti zemnej vlhkosti nopovou fóloiu položenou voľne na ploche zvislej</t>
  </si>
  <si>
    <t>1690037116</t>
  </si>
  <si>
    <t>283230001400</t>
  </si>
  <si>
    <t xml:space="preserve">Profilovaná fólia z PE, výška nopu 8 mm, pevnosť v tlaku 250 kN/m2, pre spodnú stavbu, </t>
  </si>
  <si>
    <t>-1259675425</t>
  </si>
  <si>
    <t>122,975*1,15 'Prepočítané koeficientom množstva</t>
  </si>
  <si>
    <t>998711102</t>
  </si>
  <si>
    <t>Presun hmôt pre izoláciu proti vode v objektoch výšky nad 6 do 12 m</t>
  </si>
  <si>
    <t>212534445</t>
  </si>
  <si>
    <t>712</t>
  </si>
  <si>
    <t>Izolácie striech, povlakové krytiny</t>
  </si>
  <si>
    <t>712431105</t>
  </si>
  <si>
    <t>Zhotovenie povlak. krytiny striech šikmých do 30° samolepiacim asfaltovým pásom  -St1,St2,St3</t>
  </si>
  <si>
    <t>-322260523</t>
  </si>
  <si>
    <t>628420</t>
  </si>
  <si>
    <t>Špeciálny samolepiaci pás  podkladný bitumérový poistný pás na debnenie  stredne ťažký (1,4kg/m2)</t>
  </si>
  <si>
    <t>708811001</t>
  </si>
  <si>
    <t>998712102</t>
  </si>
  <si>
    <t>Presun hmôt pre izoláciu povlakovej krytiny v objektoch výšky nad 6 do 12 m</t>
  </si>
  <si>
    <t>1144017596</t>
  </si>
  <si>
    <t>762333120</t>
  </si>
  <si>
    <t>Montáž viazaných konštrukcií krovov striech nepravidelného pôdorysu z reziva plochy 120-224 cm2</t>
  </si>
  <si>
    <t>-1949936362</t>
  </si>
  <si>
    <t>" vid statika techn.správa str.3</t>
  </si>
  <si>
    <t>" ramci uprav  priestoru   bude potrebné odstrániť klieštiny stolice pod väznicami , pričom sa tietoe nahradia</t>
  </si>
  <si>
    <t>" novou dvoicou klieštin 80/160mm umiestnenými nad väznicami.</t>
  </si>
  <si>
    <t xml:space="preserve">" Dvojice  klieštin  budú doplnené na každú krokvu </t>
  </si>
  <si>
    <t>" klieštiyn budú ku krokvám pripevnené z oboch strán.</t>
  </si>
  <si>
    <t>" spoj klieštin  a krokiev bude zhotovený pomocou oc.svorníkov  pr.16  s dvomi ozubenými hmoždinkami typu Buldog 95.</t>
  </si>
  <si>
    <t>" klieštiny 80/160</t>
  </si>
  <si>
    <t>4,75*31 " Kl1</t>
  </si>
  <si>
    <t>1,91*60 "Kl2</t>
  </si>
  <si>
    <t xml:space="preserve">3,69*24 " Kl3 </t>
  </si>
  <si>
    <t>605120010</t>
  </si>
  <si>
    <t>Výkres- rezivo klieštiny  v.č.19   - Strecha S2</t>
  </si>
  <si>
    <t>923080926</t>
  </si>
  <si>
    <t>0,08*0,16*4,75*31</t>
  </si>
  <si>
    <t>0,08*0,16*1,91*60</t>
  </si>
  <si>
    <t>0,08*0,16*3,69*24</t>
  </si>
  <si>
    <t>4,486*0,1  " prierez na rezivo</t>
  </si>
  <si>
    <t>762341004</t>
  </si>
  <si>
    <t>Montáž debnenia jednoduchých striech, na krokvy a kontralaty z dosiek na zraz</t>
  </si>
  <si>
    <t>609903015</t>
  </si>
  <si>
    <t>"skladba strechy S3</t>
  </si>
  <si>
    <t xml:space="preserve"> " Strešná krytina ral 9006  1mm</t>
  </si>
  <si>
    <t>" podkladová lepenka    2mm</t>
  </si>
  <si>
    <t>" plné drevenné debnenie 30mm</t>
  </si>
  <si>
    <t>" kontrtalaty 60x80mm 60mm</t>
  </si>
  <si>
    <t>" paropriepustná fólia 2mm</t>
  </si>
  <si>
    <t xml:space="preserve">" existujúca krokva 120x150mm </t>
  </si>
  <si>
    <t>" S1+8,08  dk +4,045</t>
  </si>
  <si>
    <t>(13,07*5,5)/2</t>
  </si>
  <si>
    <t>-(3*2)/2</t>
  </si>
  <si>
    <t>(15,6+18,035)/2*2</t>
  </si>
  <si>
    <t>Medzisúčet  strecha S3</t>
  </si>
  <si>
    <t>"skladba strechy S2</t>
  </si>
  <si>
    <t xml:space="preserve"> " Strešná krytina ral 9006</t>
  </si>
  <si>
    <t>" podkladová lepenka2mm</t>
  </si>
  <si>
    <t>" paropriepustná folia   2mm</t>
  </si>
  <si>
    <t xml:space="preserve">" doskový záklop hr.25mm OSB doska </t>
  </si>
  <si>
    <t>" Ti medzi krokvami -fúkaná celulóza 150mm</t>
  </si>
  <si>
    <t xml:space="preserve">" Ti -fúkaná  celulóza +konštrukcia na SD 150mm </t>
  </si>
  <si>
    <t>" výmena časti krokiev   v.č.19</t>
  </si>
  <si>
    <t>" parozábrana 2mm</t>
  </si>
  <si>
    <t>" sadrokarton 10mm</t>
  </si>
  <si>
    <t>(17,885+12,38)/2*6,33*2</t>
  </si>
  <si>
    <t>-0,6*1,4*12   "  Os1</t>
  </si>
  <si>
    <t>(3*2)/2</t>
  </si>
  <si>
    <t>-(15,6+18,035)/2*2</t>
  </si>
  <si>
    <t>Medzisúčet  strecha S2</t>
  </si>
  <si>
    <t>"skladba strechy S1</t>
  </si>
  <si>
    <t>" krokva 120/150 jestv.</t>
  </si>
  <si>
    <t>" stred</t>
  </si>
  <si>
    <t xml:space="preserve">" S1  hk +9,385  dk +7,32  </t>
  </si>
  <si>
    <t>(3,8*2,1)/2*2</t>
  </si>
  <si>
    <t>15*(5+5)</t>
  </si>
  <si>
    <t>"  lava strana</t>
  </si>
  <si>
    <t>(17,645+12,455)/2*6,29*2</t>
  </si>
  <si>
    <t>(13,03*5,5)/2</t>
  </si>
  <si>
    <t>Medzisúčet strecha S1</t>
  </si>
  <si>
    <t>605110000600</t>
  </si>
  <si>
    <t>Dosky a fošne  akosť I hr. 24-32 mm, š. 250-300 mm/pre plné debnenie strechy  ( S1,S2,S3)</t>
  </si>
  <si>
    <t>-746448305</t>
  </si>
  <si>
    <t>strechaS1*0,03*1,09</t>
  </si>
  <si>
    <t>strechaS2*0,03*1,09</t>
  </si>
  <si>
    <t>strechaS3*0,03*1,09</t>
  </si>
  <si>
    <t>762341202</t>
  </si>
  <si>
    <t>Montáž latovania zložitých striech pre sklon do 60°</t>
  </si>
  <si>
    <t>614034305</t>
  </si>
  <si>
    <t>"  S3      latovanie  60/80mm</t>
  </si>
  <si>
    <t>122</t>
  </si>
  <si>
    <t>" S4 laťovanie 80/80mm</t>
  </si>
  <si>
    <t>3020200163</t>
  </si>
  <si>
    <t>Impregnovaná strešná lata 60/80 mm/5 m  - S2</t>
  </si>
  <si>
    <t>725688666</t>
  </si>
  <si>
    <t>"  S2      latovanie  60/80mm</t>
  </si>
  <si>
    <t>122*1,1</t>
  </si>
  <si>
    <t>3020200164</t>
  </si>
  <si>
    <t>Impregnovaná strešná lata 80/80 mm/5 m  - S3</t>
  </si>
  <si>
    <t>1742501606</t>
  </si>
  <si>
    <t>" S3 laťovanie 80/80mm</t>
  </si>
  <si>
    <t>30*1,15 'Prepočítané koeficientom množstva</t>
  </si>
  <si>
    <t>762395000</t>
  </si>
  <si>
    <t>Spojovacie prostriedky pre viazané konštrukcie krovov, debnenie a laťovanie, nadstrešné konštr., spádové kliny - svorky, dosky, klince, pásová oceľ, vruty</t>
  </si>
  <si>
    <t>103716007</t>
  </si>
  <si>
    <t>4,935 "krov-klieštiny</t>
  </si>
  <si>
    <t>19,639  "plné debnenie   S1,S2,S3</t>
  </si>
  <si>
    <t>122*0,06*0,08  " latovanie  S2</t>
  </si>
  <si>
    <t>30*0,08*0,08  " latovanie  S3</t>
  </si>
  <si>
    <t>762810017</t>
  </si>
  <si>
    <t>Záklop stropov z dosiek OSB skrutkovaných na trámy na zraz hr. dosky 25 mm- S2  ( dodávka + montaž)</t>
  </si>
  <si>
    <t>-443337463</t>
  </si>
  <si>
    <t>762895000</t>
  </si>
  <si>
    <t>Spojovacie prostriedky pre záklop, stropnice, podbíjanie - klince, svorky</t>
  </si>
  <si>
    <t>76327771</t>
  </si>
  <si>
    <t>181,497*0,025*1,1</t>
  </si>
  <si>
    <t>762421332</t>
  </si>
  <si>
    <t>Obloženie stropov alebo strešných podhľadov z dosiek CETRIS skrutkovaných na zraz hr. dosky 12 mm</t>
  </si>
  <si>
    <t>-2052682760</t>
  </si>
  <si>
    <t>" vid detail A3 /  Cetris plus hr.12mm, 1x náter, vr. upravy detailov napojenia medzi doskami</t>
  </si>
  <si>
    <t xml:space="preserve">" nosný rošt </t>
  </si>
  <si>
    <t>"  Kota  +4,09</t>
  </si>
  <si>
    <t>(0,5+0,2)*(17,885+13,07+17,675)</t>
  </si>
  <si>
    <t>(0,5+0,2)*(17,645+13,0+17,645)</t>
  </si>
  <si>
    <t>0,156</t>
  </si>
  <si>
    <t>1454596656</t>
  </si>
  <si>
    <t>(0,5+0,2)*(17,885+13,07+17,675)*0,012</t>
  </si>
  <si>
    <t>(0,5+0,2)*(17,645+13,0+17,645)*0,012</t>
  </si>
  <si>
    <t>762712120</t>
  </si>
  <si>
    <t>Montáž priestorových viazaných konštrukcií z reziva hraneného prierezovej plochy 120-224 cm2</t>
  </si>
  <si>
    <t>-1579321179</t>
  </si>
  <si>
    <t>2,595*7 " Tr3  80/200</t>
  </si>
  <si>
    <t>1,675*3 " tr4 80/200</t>
  </si>
  <si>
    <t>3,495*10 " Tr6  80/200</t>
  </si>
  <si>
    <t>3,4*17 " Tr7  80/200</t>
  </si>
  <si>
    <t>3,6*17 " Tr8  80/200</t>
  </si>
  <si>
    <t>3,66*17 " tr9 80/200</t>
  </si>
  <si>
    <t>2,94*10 " Tr11  80/200</t>
  </si>
  <si>
    <t>4,08*5 " Tr13  80/200</t>
  </si>
  <si>
    <t>Medzisúčet v.č.19 vykaz krovu</t>
  </si>
  <si>
    <t>762712140</t>
  </si>
  <si>
    <t>Montáž priestorových viazaných konštrukcií z reziva hraneného prierezovej plochy 280-450 cm2</t>
  </si>
  <si>
    <t>-443923762</t>
  </si>
  <si>
    <t>1,82*1 " tr1  160/200</t>
  </si>
  <si>
    <t>2,23*1  " Tr2  160/200</t>
  </si>
  <si>
    <t>4,995*1 " Tr5  160/200</t>
  </si>
  <si>
    <t>3,115*1 " Tr10  160/200</t>
  </si>
  <si>
    <t>3,165*1 " Tr12  160/200</t>
  </si>
  <si>
    <t>Medzisúčet  v.č.19  výkaz krovu</t>
  </si>
  <si>
    <t>60512009</t>
  </si>
  <si>
    <t>Výkres podlahy Tr1až Tr13 vr. kotvenia zav.tyč pr.15mm v.č.19  (podlaha Pn3,Pn4)</t>
  </si>
  <si>
    <t>1458584567</t>
  </si>
  <si>
    <t>" Tram Tr1 až Tr13</t>
  </si>
  <si>
    <t>0,16*0,2*1,82*1</t>
  </si>
  <si>
    <t>0,16*0,2*2,23</t>
  </si>
  <si>
    <t>0,08*0,2*2,595*7</t>
  </si>
  <si>
    <t>0,08*0,2*1,675*3</t>
  </si>
  <si>
    <t>0,16*0,2*4,995*1</t>
  </si>
  <si>
    <t>0,08*0,2*3,495*10</t>
  </si>
  <si>
    <t>0,08*0,2*3,4*17</t>
  </si>
  <si>
    <t>0,08*0,2*3,6*17</t>
  </si>
  <si>
    <t>0,08*0,2*3,66*17</t>
  </si>
  <si>
    <t>0,16*0,2*3,115*1</t>
  </si>
  <si>
    <t>0,08*0,2*2,94*10</t>
  </si>
  <si>
    <t>0,16*0,2*3,165</t>
  </si>
  <si>
    <t>0,08*0,2*4,08*5</t>
  </si>
  <si>
    <t>5,116*0,1  " prierez na rezivo</t>
  </si>
  <si>
    <t>46</t>
  </si>
  <si>
    <t>762795000</t>
  </si>
  <si>
    <t>Spojovacie prostriedky pre priestorové viazané konštrukcie - klince, svorky, fixačné dosky</t>
  </si>
  <si>
    <t>-1649688663</t>
  </si>
  <si>
    <t>5,628</t>
  </si>
  <si>
    <t>47</t>
  </si>
  <si>
    <t>762123130</t>
  </si>
  <si>
    <t>Montáž drevených stien a priečok z fošní, hranolov,hranolkov s prierezovou plochou 144-224cm2</t>
  </si>
  <si>
    <t>1233341580</t>
  </si>
  <si>
    <t>" S1 stlpik</t>
  </si>
  <si>
    <t>2,2*4</t>
  </si>
  <si>
    <t>605480</t>
  </si>
  <si>
    <t>Hranolčeky sušené 14±2%, hobľované, bez defektov, hniloby, hrčí  - ozn.S1 stlpik</t>
  </si>
  <si>
    <t>-1223595448</t>
  </si>
  <si>
    <t>" S1</t>
  </si>
  <si>
    <t>0,1*0,18*2,2*4*1,1</t>
  </si>
  <si>
    <t>49</t>
  </si>
  <si>
    <t>762123120</t>
  </si>
  <si>
    <t>Montáž drevených stien a priečok z fošní, hranolov,hranolkov s prierezovou plochou 100-144cm2</t>
  </si>
  <si>
    <t>-74865456</t>
  </si>
  <si>
    <t xml:space="preserve">" pomocný rošt 80/160  </t>
  </si>
  <si>
    <t>"pomocné rezivo na ukotvenie OSB dosiek použ. v stenách St2,ST3 na úrovni klieštin</t>
  </si>
  <si>
    <t>1,5*24</t>
  </si>
  <si>
    <t>50</t>
  </si>
  <si>
    <t>60548009</t>
  </si>
  <si>
    <t>Hranolčeky  sušené 14±2%, nehobľované, bez defektov, hniloby, hrčí - pomocný rošt</t>
  </si>
  <si>
    <t>-328288427</t>
  </si>
  <si>
    <t>0,08*0,16*1,5*24*1,1</t>
  </si>
  <si>
    <t>0,507*1,1 'Prepočítané koeficientom množstva</t>
  </si>
  <si>
    <t>51</t>
  </si>
  <si>
    <t>7621451R1</t>
  </si>
  <si>
    <t>Montáž stlpikov STEICO š.pásnice 45mm,  výška 260mm, dl.1,7m - pre stenu St1</t>
  </si>
  <si>
    <t>-1847172285</t>
  </si>
  <si>
    <t xml:space="preserve"> " Skladba steny St1</t>
  </si>
  <si>
    <t xml:space="preserve">0,26*1,7*34  " S2  </t>
  </si>
  <si>
    <t>Medzisúčet v.č.19, v.č.16</t>
  </si>
  <si>
    <t>52</t>
  </si>
  <si>
    <t>231406</t>
  </si>
  <si>
    <t xml:space="preserve">Stlpiky STEICO </t>
  </si>
  <si>
    <t>-1070880368</t>
  </si>
  <si>
    <t>1,7*34  " pre stenu St1</t>
  </si>
  <si>
    <t>53</t>
  </si>
  <si>
    <t>762195000</t>
  </si>
  <si>
    <t>Spojovacie prostriedky pre steny a priečky na hladko alebo tesársky viazané, debnenie stien, pivničné prepážky - klince, svorníky,fixačné dosky</t>
  </si>
  <si>
    <t>425689622</t>
  </si>
  <si>
    <t>0,174</t>
  </si>
  <si>
    <t>0,558</t>
  </si>
  <si>
    <t>15,028*0,45</t>
  </si>
  <si>
    <t>54</t>
  </si>
  <si>
    <t>762512245</t>
  </si>
  <si>
    <t>Položenie podláh pod PVC na drevený podklad z drevotrieskových dosiek priskrutkovaním -Pn3, Pn4</t>
  </si>
  <si>
    <t>222039305</t>
  </si>
  <si>
    <t>" OSB dosky hr.25mm</t>
  </si>
  <si>
    <t>6,5*14   " m.č.211,214</t>
  </si>
  <si>
    <t>Súčet v.č.16</t>
  </si>
  <si>
    <t>55</t>
  </si>
  <si>
    <t>Doska OSB 3 Superfinish ECO P+D nebrúsené hrxlxš 25x2500x1250 mm, NAPR.JAFHOLZ</t>
  </si>
  <si>
    <t>637929832</t>
  </si>
  <si>
    <t>200,105*1,08 'Prepočítané koeficientom množstva</t>
  </si>
  <si>
    <t>56</t>
  </si>
  <si>
    <t>762595000</t>
  </si>
  <si>
    <t>Spojovacie a ochranné prostriedky - klince, skrutky</t>
  </si>
  <si>
    <t>-597560302</t>
  </si>
  <si>
    <t xml:space="preserve">6,5*14  " Pn3  </t>
  </si>
  <si>
    <t>57</t>
  </si>
  <si>
    <t>762712110</t>
  </si>
  <si>
    <t xml:space="preserve">Montáž priestorových viazaných konštrukcií z reziva hraneného prierezovej plochy do 120 cm2  </t>
  </si>
  <si>
    <t>1305760619</t>
  </si>
  <si>
    <t>58</t>
  </si>
  <si>
    <t>605480000800</t>
  </si>
  <si>
    <t>Hranolčeky zo smreku prierez 25-100 cm2, sušené 14±2%, bez defektov, hniloby, hrčí  vr. protihn. náteru</t>
  </si>
  <si>
    <t>92680309</t>
  </si>
  <si>
    <t xml:space="preserve"> 0,05*0,05*(0,61*4)</t>
  </si>
  <si>
    <t>59</t>
  </si>
  <si>
    <t>762810013</t>
  </si>
  <si>
    <t>Záklop stropov z dosiek OSB skrutkovaných na trámy na zraz hr. dosky 15 mm  (dodávka + montaž)   vr. fukanej izolácie hr.610mm</t>
  </si>
  <si>
    <t>-304864897</t>
  </si>
  <si>
    <t>" uprava pôv. otvoru pre  pôv.  výlez</t>
  </si>
  <si>
    <t xml:space="preserve">" Osb doska 610mmx610mm  hr.15mm kotvená na hranol </t>
  </si>
  <si>
    <t>" fúkaná izolácia hr.610mm</t>
  </si>
  <si>
    <t>" OSB doska kotvená ku drev. konštrukcii</t>
  </si>
  <si>
    <t>60</t>
  </si>
  <si>
    <t>998762102</t>
  </si>
  <si>
    <t>Presun hmôt pre konštrukcie tesárske v objektoch výšky do 12 m</t>
  </si>
  <si>
    <t>-2056440124</t>
  </si>
  <si>
    <t>61</t>
  </si>
  <si>
    <t>764171302</t>
  </si>
  <si>
    <t>Krytina falcovaná sklon strechy nad 30° do 45°  / falc/click -farba RAL 9006 biely hliník -montaž</t>
  </si>
  <si>
    <t>-1989920696</t>
  </si>
  <si>
    <t>" bez odpočtov otvorov, budú sa musieť vyrezať</t>
  </si>
  <si>
    <t xml:space="preserve">" S1+8,08  dk +4,045   prava strana   vid rez  D  v.č.23   strecha sa nezatepluje </t>
  </si>
  <si>
    <t>(18,835+12,785)/2*8</t>
  </si>
  <si>
    <t>" S1  hk +9,385  dk +7,32  stredná časť strecha sa nezatepluje  vid rez C-C</t>
  </si>
  <si>
    <t>(3,8*2,1)/2</t>
  </si>
  <si>
    <t>Medzisúčet  strecha S1</t>
  </si>
  <si>
    <t>(18,435+13)/2*7</t>
  </si>
  <si>
    <t xml:space="preserve">Medzisúčet , strecha S2 zatepluje sa  a strecha S3 nezatepluje sa </t>
  </si>
  <si>
    <t>strechakrytina</t>
  </si>
  <si>
    <t>62</t>
  </si>
  <si>
    <t>764900002</t>
  </si>
  <si>
    <t xml:space="preserve">Paropriepustná fólia pod strešnú krytinu </t>
  </si>
  <si>
    <t>-241064867</t>
  </si>
  <si>
    <t>63</t>
  </si>
  <si>
    <t>194M1</t>
  </si>
  <si>
    <t xml:space="preserve">Falcovaná krytina strieborná napr. Maslen </t>
  </si>
  <si>
    <t>-1897910087</t>
  </si>
  <si>
    <t>" napr. CP Maslen 1111190702  zo dňa 31.5.2019</t>
  </si>
  <si>
    <t>" kontakt 0907750290</t>
  </si>
  <si>
    <t>702,872*1,10</t>
  </si>
  <si>
    <t>194M2</t>
  </si>
  <si>
    <t>Nerezová príponka 25 pevná</t>
  </si>
  <si>
    <t>-2025565637</t>
  </si>
  <si>
    <t>1500</t>
  </si>
  <si>
    <t>65</t>
  </si>
  <si>
    <t>194M3</t>
  </si>
  <si>
    <t>Nerezová príponka 25 posuvná</t>
  </si>
  <si>
    <t>505929867</t>
  </si>
  <si>
    <t>3000</t>
  </si>
  <si>
    <t>66</t>
  </si>
  <si>
    <t>194M4</t>
  </si>
  <si>
    <t>Skrutky so zápustnou hlavou ZN4x30(100ks)</t>
  </si>
  <si>
    <t>bal</t>
  </si>
  <si>
    <t>885583814</t>
  </si>
  <si>
    <t>67</t>
  </si>
  <si>
    <t>194M5</t>
  </si>
  <si>
    <t>KOntaktná vysokodifúzna folia Maslen S140g/m2</t>
  </si>
  <si>
    <t>-612503351</t>
  </si>
  <si>
    <t>825</t>
  </si>
  <si>
    <t>194M6</t>
  </si>
  <si>
    <t>Pás proti vtákom 80mm čierny</t>
  </si>
  <si>
    <t>40645855</t>
  </si>
  <si>
    <t>125</t>
  </si>
  <si>
    <t>69</t>
  </si>
  <si>
    <t>194M7</t>
  </si>
  <si>
    <t>Odkvapové lemovanie na falc. 2m rš.310 strieborné -pod krytinu</t>
  </si>
  <si>
    <t>760262085</t>
  </si>
  <si>
    <t>70</t>
  </si>
  <si>
    <t>194M8</t>
  </si>
  <si>
    <t xml:space="preserve">Záveterná lišta na falc 2m rš=250strieborná </t>
  </si>
  <si>
    <t>-1861832020</t>
  </si>
  <si>
    <t>71</t>
  </si>
  <si>
    <t>194M9</t>
  </si>
  <si>
    <t xml:space="preserve">Bočné lemovanie pod krytinu strieborná </t>
  </si>
  <si>
    <t>192958759</t>
  </si>
  <si>
    <t>72</t>
  </si>
  <si>
    <t>194M10</t>
  </si>
  <si>
    <t>Odvetrávací pás hrebeňa napr. maslen čierny</t>
  </si>
  <si>
    <t>-882745968</t>
  </si>
  <si>
    <t>80</t>
  </si>
  <si>
    <t>73</t>
  </si>
  <si>
    <t>194M11</t>
  </si>
  <si>
    <t xml:space="preserve">Vetracia lišta hrebenáča Z0,5m </t>
  </si>
  <si>
    <t>1537715613</t>
  </si>
  <si>
    <t>280</t>
  </si>
  <si>
    <t>74</t>
  </si>
  <si>
    <t>194M12</t>
  </si>
  <si>
    <t>Hrebenáč hladký 2m strieborný rš=410mm</t>
  </si>
  <si>
    <t>2010532155</t>
  </si>
  <si>
    <t>75</t>
  </si>
  <si>
    <t>194M13</t>
  </si>
  <si>
    <t xml:space="preserve">Úžľabie so stredovýmm rozrážačom strieborné </t>
  </si>
  <si>
    <t>-1396922765</t>
  </si>
  <si>
    <t>76</t>
  </si>
  <si>
    <t>194M14</t>
  </si>
  <si>
    <t xml:space="preserve">Tesniaci  pás užľabia /compriband šedý /1m impregnovaný </t>
  </si>
  <si>
    <t>-181386502</t>
  </si>
  <si>
    <t>77</t>
  </si>
  <si>
    <t>194M15</t>
  </si>
  <si>
    <t>Zvistkový plech delený s ochr. foliou strieborný 0,5m</t>
  </si>
  <si>
    <t>-199017432</t>
  </si>
  <si>
    <t>18,75</t>
  </si>
  <si>
    <t>78</t>
  </si>
  <si>
    <t>194M16</t>
  </si>
  <si>
    <t>Lak RAL 9006strieborný 20n</t>
  </si>
  <si>
    <t>65508257</t>
  </si>
  <si>
    <t>79</t>
  </si>
  <si>
    <t>194M17</t>
  </si>
  <si>
    <t>Svorka jednodielna - v jednom rade</t>
  </si>
  <si>
    <t>-1080812143</t>
  </si>
  <si>
    <t>210</t>
  </si>
  <si>
    <t>194M18</t>
  </si>
  <si>
    <t>Tyč do snehovej zábrany Al=6m</t>
  </si>
  <si>
    <t>-934201301</t>
  </si>
  <si>
    <t>81</t>
  </si>
  <si>
    <t>194M19</t>
  </si>
  <si>
    <t xml:space="preserve">Spojka  rúry </t>
  </si>
  <si>
    <t>-400330528</t>
  </si>
  <si>
    <t>82</t>
  </si>
  <si>
    <t>194M20</t>
  </si>
  <si>
    <t xml:space="preserve">Kryka rúry -plastová </t>
  </si>
  <si>
    <t>1318759486</t>
  </si>
  <si>
    <t>83</t>
  </si>
  <si>
    <t>194M21</t>
  </si>
  <si>
    <t>LPL žľab napr. Maslen 150 4m</t>
  </si>
  <si>
    <t>940295675</t>
  </si>
  <si>
    <t>84</t>
  </si>
  <si>
    <t>194M22</t>
  </si>
  <si>
    <t>LPL žľab napr. Maslen 150 2m</t>
  </si>
  <si>
    <t>-564806662</t>
  </si>
  <si>
    <t>85</t>
  </si>
  <si>
    <t>194M23</t>
  </si>
  <si>
    <t xml:space="preserve">LPL žľab roh vonk. 150 napr. Maslen  </t>
  </si>
  <si>
    <t>-1071163357</t>
  </si>
  <si>
    <t>86</t>
  </si>
  <si>
    <t>194M24</t>
  </si>
  <si>
    <t xml:space="preserve">Žľabové čelo 150  napr. Maslen  </t>
  </si>
  <si>
    <t>515837600</t>
  </si>
  <si>
    <t>87</t>
  </si>
  <si>
    <t>194M25</t>
  </si>
  <si>
    <t xml:space="preserve">Hák 150 s plieškom l=300 </t>
  </si>
  <si>
    <t>1572510207</t>
  </si>
  <si>
    <t>140</t>
  </si>
  <si>
    <t>88</t>
  </si>
  <si>
    <t>194M26</t>
  </si>
  <si>
    <t xml:space="preserve">LPL kotlík 150/97 </t>
  </si>
  <si>
    <t>-1246672181</t>
  </si>
  <si>
    <t>89</t>
  </si>
  <si>
    <t>194M27</t>
  </si>
  <si>
    <t>LPL   rúra 97   3m</t>
  </si>
  <si>
    <t>-1261477409</t>
  </si>
  <si>
    <t>90</t>
  </si>
  <si>
    <t>194M28</t>
  </si>
  <si>
    <t>LPL   rúra 97   1m</t>
  </si>
  <si>
    <t>-221542396</t>
  </si>
  <si>
    <t>91</t>
  </si>
  <si>
    <t>194M29</t>
  </si>
  <si>
    <t xml:space="preserve">LPL  koleno 97 lis. </t>
  </si>
  <si>
    <t>1912568832</t>
  </si>
  <si>
    <t>92</t>
  </si>
  <si>
    <t>194M30</t>
  </si>
  <si>
    <t xml:space="preserve">Objímka 97 </t>
  </si>
  <si>
    <t>-705216194</t>
  </si>
  <si>
    <t>93</t>
  </si>
  <si>
    <t>194M31</t>
  </si>
  <si>
    <t xml:space="preserve">Kombiskrutka 8x200 s hmoždinkou </t>
  </si>
  <si>
    <t>-2133238978</t>
  </si>
  <si>
    <t>194M32</t>
  </si>
  <si>
    <t>Nit trhací Al/St 4,0x8  Ral9002</t>
  </si>
  <si>
    <t>-1497052417</t>
  </si>
  <si>
    <t>95</t>
  </si>
  <si>
    <t>194M33</t>
  </si>
  <si>
    <t>Sikaflex Crystal Clear C49 290ml</t>
  </si>
  <si>
    <t>2006736904</t>
  </si>
  <si>
    <t>96</t>
  </si>
  <si>
    <t>764171917</t>
  </si>
  <si>
    <t>Krytina  - vetracia mriežka šírky 8 cm</t>
  </si>
  <si>
    <t>600085731</t>
  </si>
  <si>
    <t>18+16+18</t>
  </si>
  <si>
    <t>764454455</t>
  </si>
  <si>
    <t>Zvodové rúry z pozinkovaného farbeného PZf plechu, kruhové priemer 150 mm/farba biely hliník  - K1až K6  -montaž</t>
  </si>
  <si>
    <t>981894256</t>
  </si>
  <si>
    <t>" K1-K6</t>
  </si>
  <si>
    <t>5,6+5,6+4,5+5,36+5,36+6,145</t>
  </si>
  <si>
    <t>0,435</t>
  </si>
  <si>
    <t>Súčet v.č.28 výkaz klamp. prvky</t>
  </si>
  <si>
    <t>98</t>
  </si>
  <si>
    <t>764352423</t>
  </si>
  <si>
    <t xml:space="preserve">Žľaby z pozinkovaného farbeného PZf plechu, pododkvapové polkruhové r.š. 250 mm/ biely hliník  - K7  - montaž </t>
  </si>
  <si>
    <t>-1431540231</t>
  </si>
  <si>
    <t>118,23  " K7</t>
  </si>
  <si>
    <t>764393440</t>
  </si>
  <si>
    <t xml:space="preserve">Hrebeň strechy z pozinkovaného farbeného PZf plechu, r.š. 500 mm/ biely hliník - K8 - montaž </t>
  </si>
  <si>
    <t>1322363314</t>
  </si>
  <si>
    <t>28,92  " K8</t>
  </si>
  <si>
    <t>100</t>
  </si>
  <si>
    <t>764430430</t>
  </si>
  <si>
    <t>Oplechovanie muriva a atík z pozinkovaného farbeného PZf plechu, vrátane rohov r.š. 400 mm/biely hliník - K9</t>
  </si>
  <si>
    <t>1381913161</t>
  </si>
  <si>
    <t>" oplechovanie štítovej rímsy</t>
  </si>
  <si>
    <t>16,56  " K9</t>
  </si>
  <si>
    <t>101</t>
  </si>
  <si>
    <t>764421450</t>
  </si>
  <si>
    <t>Oplechovanie ríms a ozdobných prvkov z pozinkovaného farbeného PZf plechu, r.š. 330 mm/biely hliník -  K11</t>
  </si>
  <si>
    <t>-1728293808</t>
  </si>
  <si>
    <t>" K11 oplechovanie  ozdobnej rímsy</t>
  </si>
  <si>
    <t>44,0</t>
  </si>
  <si>
    <t>Súčet v.č.28 klamp. výrobky</t>
  </si>
  <si>
    <t>102</t>
  </si>
  <si>
    <t>764421495</t>
  </si>
  <si>
    <t>Oplechovanie ríms a ozdobných prvkov z pozinkovaného farbeného PZf plechu, r.š.945mm/biely hliník - K12</t>
  </si>
  <si>
    <t>-1106873456</t>
  </si>
  <si>
    <t xml:space="preserve">" K12  oplechovanie štítovej atiky </t>
  </si>
  <si>
    <t>22,40</t>
  </si>
  <si>
    <t>103</t>
  </si>
  <si>
    <t>764339410</t>
  </si>
  <si>
    <t>Lemovanie z pozinkovaného farbeného PZf plechu, komínov v ploche, r.š. 400 mm  - K13, K14</t>
  </si>
  <si>
    <t>1856092897</t>
  </si>
  <si>
    <t xml:space="preserve">" K13  oplechovanie komína </t>
  </si>
  <si>
    <t>(0,65+0,4+0,65+0,4+1,02+1,02)</t>
  </si>
  <si>
    <t>" K14</t>
  </si>
  <si>
    <t>(0,8+0,4+0,8+0,4+0,95+0,95)</t>
  </si>
  <si>
    <t>104</t>
  </si>
  <si>
    <t>998764102</t>
  </si>
  <si>
    <t>Presun hmôt pre konštrukcie klampiarske v objektoch výšky nad 6 do 12 m</t>
  </si>
  <si>
    <t>-1193675444</t>
  </si>
  <si>
    <t>766B</t>
  </si>
  <si>
    <t>DVERE</t>
  </si>
  <si>
    <t>105</t>
  </si>
  <si>
    <t>766662113</t>
  </si>
  <si>
    <t xml:space="preserve">Montáž dverového krídla otočného jednokrídlového bezpoldrážkového, do existujúcej zárubne, vrátane kovania, zámku </t>
  </si>
  <si>
    <t>-17888403</t>
  </si>
  <si>
    <t>" 1L</t>
  </si>
  <si>
    <t>1  "   800/1970  m.č.201</t>
  </si>
  <si>
    <t>1  " m.č.214  v stene St3</t>
  </si>
  <si>
    <t>106</t>
  </si>
  <si>
    <t>611620180D1</t>
  </si>
  <si>
    <t>ozn.L1 - Dvere vnútorné jednokrídlové, laminat CLP  plné hladké  800/1970(farba biela)</t>
  </si>
  <si>
    <t>-1773115807</t>
  </si>
  <si>
    <t>" L1</t>
  </si>
  <si>
    <t xml:space="preserve">" dodávka na stavbu, vnutrostaveniskový presun, montaž </t>
  </si>
  <si>
    <t>"   800/1970</t>
  </si>
  <si>
    <t xml:space="preserve">" otočné /otváravé L </t>
  </si>
  <si>
    <t>" stena hr.500mm</t>
  </si>
  <si>
    <t>" drevenné /DTD int. plné hladké</t>
  </si>
  <si>
    <t xml:space="preserve">" rám z masívneho dreva, výpln odľahčená DTD doska </t>
  </si>
  <si>
    <t xml:space="preserve">" Plné bez zasklenia </t>
  </si>
  <si>
    <t>"polodrážka štandart</t>
  </si>
  <si>
    <t>" laminat CPL   hladká biela</t>
  </si>
  <si>
    <t>"ZARUBŇA</t>
  </si>
  <si>
    <t>" Obložková /nosná časť MDF doska  lminat CPL</t>
  </si>
  <si>
    <t>" kovové valcové nastaviteľné 3ks krídlo, farba strieborná</t>
  </si>
  <si>
    <t xml:space="preserve">" klučka -klučka s deleným štitkom , brúsený nerez </t>
  </si>
  <si>
    <t>" zamok klasickýzadlabávací , klúč dozický</t>
  </si>
  <si>
    <t>" bezprahové</t>
  </si>
  <si>
    <t>1+1  " L1</t>
  </si>
  <si>
    <t>Medzisúčet v.č.16   2np, výkaz výplní v.č.28</t>
  </si>
  <si>
    <t>107</t>
  </si>
  <si>
    <t>766702111</t>
  </si>
  <si>
    <t xml:space="preserve">Montáž zárubní obložkových pre dvere jednokrídlové </t>
  </si>
  <si>
    <t>-73140709</t>
  </si>
  <si>
    <t>"L1</t>
  </si>
  <si>
    <t>108</t>
  </si>
  <si>
    <t>6118101200</t>
  </si>
  <si>
    <t>Zárubňa vnútorná obložková PRAKTIK, DTD doska, povrch laminat  rozmer 800/1970 mm, pre stenu hrúbky 500mm pre jednokrídlové dvere</t>
  </si>
  <si>
    <t>2059014810</t>
  </si>
  <si>
    <t>109</t>
  </si>
  <si>
    <t>766241101</t>
  </si>
  <si>
    <t>Montáž dreveného samonosného schodiska so stredovou schodnicou s podstupnicami  D+M  vr. povrch.upravy</t>
  </si>
  <si>
    <t>-681278988</t>
  </si>
  <si>
    <t>" schodisko vyrobiť z ľaťovky hr.30mm podstupnice aj nástupnice</t>
  </si>
  <si>
    <t>1,675*4</t>
  </si>
  <si>
    <t>110</t>
  </si>
  <si>
    <t>767212201</t>
  </si>
  <si>
    <t>Montáž oceľových stropných sklápacích schodov do vopred pripraveného otvoru</t>
  </si>
  <si>
    <t>1230877795</t>
  </si>
  <si>
    <t>" oc. schody sklapacie napr. FAKRO 60x90cm  m.č.320</t>
  </si>
  <si>
    <t xml:space="preserve">1  " </t>
  </si>
  <si>
    <t>111</t>
  </si>
  <si>
    <t>612330</t>
  </si>
  <si>
    <t xml:space="preserve">K10  - Schody stropné sklápacie napr FAKRO LST zateplené, biela doska - 600x900mm s nožnicovým rebríkom s 1 prídavným stupnom  max zaťaženie 200kg </t>
  </si>
  <si>
    <t>-1312429363</t>
  </si>
  <si>
    <t>" Kl21</t>
  </si>
  <si>
    <t>"podkrvoné kovové schody s nosžnicovým rebríkom  s1 prídavným stupňom</t>
  </si>
  <si>
    <t xml:space="preserve">" max.zaťaženie 200kg </t>
  </si>
  <si>
    <t>Súčet klamp.prvkyv.č.28</t>
  </si>
  <si>
    <t>112</t>
  </si>
  <si>
    <t>998766102</t>
  </si>
  <si>
    <t>2041357340</t>
  </si>
  <si>
    <t>113</t>
  </si>
  <si>
    <t>767995105</t>
  </si>
  <si>
    <t>Montáž ostatných atypických kovových stavebných doplnkových konštrukcií nad 50 do 100 kg</t>
  </si>
  <si>
    <t>1321289588</t>
  </si>
  <si>
    <t>" 8ks   dl.10,7m váha 10,6kg/bm  náter 0,372m2/bm</t>
  </si>
  <si>
    <t>8*10,7*10,60</t>
  </si>
  <si>
    <t>114</t>
  </si>
  <si>
    <t>13331000</t>
  </si>
  <si>
    <t>Profil U válcovaný za tepla, DIN 1026-1 vr.povrch. upravy 1xZ,2xV  ( zosilnenie exist. väzného tramu )</t>
  </si>
  <si>
    <t>1672142420</t>
  </si>
  <si>
    <t>8*10,7*10,60*1,05  " 5% prierez</t>
  </si>
  <si>
    <t>115</t>
  </si>
  <si>
    <t>5531</t>
  </si>
  <si>
    <t>uholník 100x100x100 ZINOK BV/Ú 05-01</t>
  </si>
  <si>
    <t>-92723199</t>
  </si>
  <si>
    <t>116</t>
  </si>
  <si>
    <t>767995108</t>
  </si>
  <si>
    <t>Montáž ostatných atypických kovových stavebných doplnkových konštrukcií nad 500 kg/spätná montaž  ozn.3</t>
  </si>
  <si>
    <t>-997945181</t>
  </si>
  <si>
    <t>" ozn.3  spatná montáž jestv. ocelovej konštrukcie po zateplení objektu</t>
  </si>
  <si>
    <t>950  "predpoklad   ext.oc. schodisko so strieškou</t>
  </si>
  <si>
    <t xml:space="preserve">" repasácia konštrukcie - očistenie OK, nový náter, predlženie kotiev podla hr. zateplenia  , spätná montaž </t>
  </si>
  <si>
    <t>117</t>
  </si>
  <si>
    <t>998767102</t>
  </si>
  <si>
    <t>Presun hmôt pre kovové stavebné doplnkové konštrukcie v objektoch výšky nad 6 do 12 m</t>
  </si>
  <si>
    <t>-1353786384</t>
  </si>
  <si>
    <t>776</t>
  </si>
  <si>
    <t>Podlahy povlakové</t>
  </si>
  <si>
    <t>776411000</t>
  </si>
  <si>
    <t>Lepenie podlahových líšt soklových</t>
  </si>
  <si>
    <t>-810669974</t>
  </si>
  <si>
    <t>5,6+5,6+10+10</t>
  </si>
  <si>
    <t>3,435+3,435+5,6+5,6</t>
  </si>
  <si>
    <t>Medzisúčet  pre podlahu Pn3</t>
  </si>
  <si>
    <t>119</t>
  </si>
  <si>
    <t>283410017900</t>
  </si>
  <si>
    <t>Soklová PVC lišta DSL 60, ochranný lem 5 mm</t>
  </si>
  <si>
    <t>-1370531696</t>
  </si>
  <si>
    <t>49,27*1,02 'Prepočítané koeficientom množstva</t>
  </si>
  <si>
    <t>776541100</t>
  </si>
  <si>
    <t>Lepenie povlakových podláh PVC heterogénnych v pásoch  -Pn3</t>
  </si>
  <si>
    <t>485243763</t>
  </si>
  <si>
    <t>"vinylová podlaha hr.3mm</t>
  </si>
  <si>
    <t xml:space="preserve"> "  kročajová izolácia hr.9mm/podklad pod vinyl</t>
  </si>
  <si>
    <t>" Ti fukaná izolácia  medzi trámamai43mm</t>
  </si>
  <si>
    <t>" nová konštrukciaTr1-Tr13</t>
  </si>
  <si>
    <t>"parozábrana hr.2mm</t>
  </si>
  <si>
    <t>" pôvodná stropná konštrukcia hr.300mm</t>
  </si>
  <si>
    <t>63,25 "m.č.211</t>
  </si>
  <si>
    <t>21,74 "m.č.214</t>
  </si>
  <si>
    <t>121</t>
  </si>
  <si>
    <t>2841100029</t>
  </si>
  <si>
    <t>Podlaha vinylová hrúbka 3mm, trieda záťaže 34/43</t>
  </si>
  <si>
    <t>-874077028</t>
  </si>
  <si>
    <t>84,99*1,05 'Prepočítané koeficientom množstva</t>
  </si>
  <si>
    <t>998776102</t>
  </si>
  <si>
    <t>Presun hmôt pre podlahy povlakové v objektoch výšky nad 6 do 12 m</t>
  </si>
  <si>
    <t>-2118871852</t>
  </si>
  <si>
    <t>777</t>
  </si>
  <si>
    <t>Podlahy syntetické</t>
  </si>
  <si>
    <t>123</t>
  </si>
  <si>
    <t>777110010</t>
  </si>
  <si>
    <t>Dekoratívna protišmyková epoxidová podlaha napr.Sika DecoQuartz hr. 3 mm do interiéru, penetrácia, 1x stierka s kremičitým pieskom, uzatvárací náter</t>
  </si>
  <si>
    <t>209091707</t>
  </si>
  <si>
    <t>0,5*0,9+1,675*1,2  "m.č.211  pri schodisku</t>
  </si>
  <si>
    <t>124</t>
  </si>
  <si>
    <t>998777102</t>
  </si>
  <si>
    <t>Presun hmôt pre podlahy syntetické v objektoch výšky nad 6 do 12 m</t>
  </si>
  <si>
    <t>-1806059342</t>
  </si>
  <si>
    <t>783</t>
  </si>
  <si>
    <t>Nátery</t>
  </si>
  <si>
    <t>783103811</t>
  </si>
  <si>
    <t>Odstránenie starých náterov z oceľových konštrukcií ľahkých C alebo veľmi ľahkých CC oškrabaním</t>
  </si>
  <si>
    <t>995658910</t>
  </si>
  <si>
    <t>30+30</t>
  </si>
  <si>
    <t>783241001</t>
  </si>
  <si>
    <t>Nátery kovových stavebných doplnkových konštrukcií vinylové reaktívne jednonásobné - 35µm</t>
  </si>
  <si>
    <t>1583567894</t>
  </si>
  <si>
    <t xml:space="preserve">" nová náter zábradlía vstupov </t>
  </si>
  <si>
    <t>127</t>
  </si>
  <si>
    <t>783782403</t>
  </si>
  <si>
    <t xml:space="preserve">Nátery tesárskych konštrukcií povrchová impregnácia proti hnilobe </t>
  </si>
  <si>
    <t>240537497</t>
  </si>
  <si>
    <t>(0,16+0,2)*2*1,82*1</t>
  </si>
  <si>
    <t>(0,16+0,2)*2*2,23</t>
  </si>
  <si>
    <t>(0,08+0,2)*2*2,595*7</t>
  </si>
  <si>
    <t>(0,08+0,2)*2*1,675*3</t>
  </si>
  <si>
    <t>(0,16+0,2)*2*4,995*1</t>
  </si>
  <si>
    <t>(0,08+0,2)*2*3,495*10</t>
  </si>
  <si>
    <t>(0,0+0,2)*2*3,4*17</t>
  </si>
  <si>
    <t>(0,08+0,2)*2*3,6*17</t>
  </si>
  <si>
    <t>(0,08+0,2)*2*3,66*17</t>
  </si>
  <si>
    <t>(0,16+0,2)*2*3,115*1</t>
  </si>
  <si>
    <t>(0,08+0,2)*2*2,94*10</t>
  </si>
  <si>
    <t>(0,16+0,2)*2*3,165</t>
  </si>
  <si>
    <t>(0,08+0,2)*2*4,08*5</t>
  </si>
  <si>
    <t xml:space="preserve">Medzisúčet  podlaha </t>
  </si>
  <si>
    <t>(0,08+0,16)*2*4,75*31</t>
  </si>
  <si>
    <t>(0,08+0,16)*2*1,91*60</t>
  </si>
  <si>
    <t>(0,08+0,16)*2*3,69*24</t>
  </si>
  <si>
    <t>Medzisúčet  krokvy</t>
  </si>
  <si>
    <t>(0,1+0,18)*2*2,2*4 " stlpik</t>
  </si>
  <si>
    <t>Medzisúčet  stlpik</t>
  </si>
  <si>
    <t xml:space="preserve">(0,08+0,16)*2*24  "pom.rošt </t>
  </si>
  <si>
    <t>Medzisúčet  pom.rošt</t>
  </si>
  <si>
    <t>128</t>
  </si>
  <si>
    <t>783894612</t>
  </si>
  <si>
    <t>Náter farbami ekologickými riediteľnými vodou SADAKRINOM bielym pre náter sadrokartón. stropov 2x</t>
  </si>
  <si>
    <t>281801010</t>
  </si>
  <si>
    <t>129</t>
  </si>
  <si>
    <t>783894622</t>
  </si>
  <si>
    <t>Náter farbami ekologickými riediteľnými vodou SADAKRINOM pre náter sadrokartón. stien 2x</t>
  </si>
  <si>
    <t>-1517634569</t>
  </si>
  <si>
    <t>784</t>
  </si>
  <si>
    <t>Maľby</t>
  </si>
  <si>
    <t>130</t>
  </si>
  <si>
    <t>784410100</t>
  </si>
  <si>
    <t>Penetrovanie jednonásobné jemnozrnných podkladov výšky do 3,80 m</t>
  </si>
  <si>
    <t>-1885257649</t>
  </si>
  <si>
    <t xml:space="preserve">" ostenia  vnútorné  omietky </t>
  </si>
  <si>
    <t>131</t>
  </si>
  <si>
    <t>784410500</t>
  </si>
  <si>
    <t>Prebrúsenie a oprášenie jemnozrnných povrchov výšky do 3,80 m</t>
  </si>
  <si>
    <t>1128909114</t>
  </si>
  <si>
    <t>132</t>
  </si>
  <si>
    <t>784411301</t>
  </si>
  <si>
    <t>Pačokovanie vápenným mliekom jednonásobné jemnozrnných podkladov výšky do 3,80 m</t>
  </si>
  <si>
    <t>-835828017</t>
  </si>
  <si>
    <t>133</t>
  </si>
  <si>
    <t>784430030</t>
  </si>
  <si>
    <t>Maľby akrylátové tónované dvojnásobné, ručne nanášané na jemnozrnný podklad výšky do 3,80 m</t>
  </si>
  <si>
    <t>1275220879</t>
  </si>
  <si>
    <t>" tech.správa   stav.časť</t>
  </si>
  <si>
    <t>" zo strany int. sa  bude  realizovať  vysprávka a maľba</t>
  </si>
  <si>
    <t>SO01.3 - SO01.3 Zdravotechnika</t>
  </si>
  <si>
    <t>Ing.J.Mundier</t>
  </si>
  <si>
    <t xml:space="preserve">    721 - Zdravotech. vnútorná kanalizácia</t>
  </si>
  <si>
    <t xml:space="preserve">    722 - Zdravotechnika - vnútorný vodovod</t>
  </si>
  <si>
    <t>-144720252</t>
  </si>
  <si>
    <t>612401391</t>
  </si>
  <si>
    <t>Omietka jednotlivých malých plôch vnútorných stien akoukoľvek maltou nad 0, 25 do 1 m2</t>
  </si>
  <si>
    <t>Začistenie omietok (s dodaním hmoty) okolo okien, dverí,podláh, obkladov atď.</t>
  </si>
  <si>
    <t>612421121</t>
  </si>
  <si>
    <t>Oprava vnútorných vápenných omietok stien, opravovaná plocha do 5 %,hladká</t>
  </si>
  <si>
    <t>6124234000</t>
  </si>
  <si>
    <t>Maľovka stien po oprave  - 1x pačok + 2x maľba</t>
  </si>
  <si>
    <t>971056004</t>
  </si>
  <si>
    <t>Jadrové vrty diamantovými korunkami do D 50 mm do stien - železobetónových -0,00005t</t>
  </si>
  <si>
    <t>cm</t>
  </si>
  <si>
    <t>974049341</t>
  </si>
  <si>
    <t>Vyrezanie rýh frézovaním v murive z betónu v priestore priľahlom k stropnej konštrukcii hĺbky 2,5 cm, šírky 4 cm -0,00220t</t>
  </si>
  <si>
    <t>713482111</t>
  </si>
  <si>
    <t>Montáž trubíc z PE, hr.do 10 mm,vnút.priemer do 38</t>
  </si>
  <si>
    <t>2837710600</t>
  </si>
  <si>
    <t>izolácia  potrubia- 28/  9"  MIRELON</t>
  </si>
  <si>
    <t>2837710900</t>
  </si>
  <si>
    <t>izolácia  potrubia- 35/  9"  MIRELON</t>
  </si>
  <si>
    <t>713482112</t>
  </si>
  <si>
    <t>Montáž trubíc z PE, hr.do 10 mm,vnút.priemer 42-70</t>
  </si>
  <si>
    <t>2837711100</t>
  </si>
  <si>
    <t>izolácia  potrubia- 42/  9"  MIRELON</t>
  </si>
  <si>
    <t>2837713010</t>
  </si>
  <si>
    <t>MIRELON  lepidlo na spoje</t>
  </si>
  <si>
    <t>721</t>
  </si>
  <si>
    <t>Zdravotech. vnútorná kanalizácia</t>
  </si>
  <si>
    <t>721170905</t>
  </si>
  <si>
    <t>Oprava odpadového potrubia novodurového vsadenie odbočky do potrubia D 50</t>
  </si>
  <si>
    <t>7211711512</t>
  </si>
  <si>
    <t>Potrubie z HT systém  - polypropylén  odpadové hrdlové D 40 mm</t>
  </si>
  <si>
    <t>721194104</t>
  </si>
  <si>
    <t>Zriadenie prípojky na potrubí vyvedenie a upevnenie odpadových výpustiek D 40x1, 8</t>
  </si>
  <si>
    <t>721242152</t>
  </si>
  <si>
    <t>PODOMIETKOVÝ ZÁP. UZÁVER NA KONDENZ HL 138, DN 32mm</t>
  </si>
  <si>
    <t>721290111</t>
  </si>
  <si>
    <t>Ostatné - skúška tesnosti kanalizácie v objektoch vodou do DN 125</t>
  </si>
  <si>
    <t>721300922</t>
  </si>
  <si>
    <t>Prečistenie ležatých zvodov do DN 300</t>
  </si>
  <si>
    <t>998721102</t>
  </si>
  <si>
    <t>Presun hmôt pre vnútornú kanalizáciu v objektoch výšky nad 6 do 12 m</t>
  </si>
  <si>
    <t>722</t>
  </si>
  <si>
    <t>Zdravotechnika - vnútorný vodovod</t>
  </si>
  <si>
    <t>722131114</t>
  </si>
  <si>
    <t>Potrubie z ušlachtilej ocele  d28x1,2mm</t>
  </si>
  <si>
    <t>722131915</t>
  </si>
  <si>
    <t>Oprava vodovodného potrubia závitového vsadenie odbočky do potrubia DN 40</t>
  </si>
  <si>
    <t>súb.</t>
  </si>
  <si>
    <t>722131925</t>
  </si>
  <si>
    <t>Oprava vodovodného potrubia závitového spätná montáž závitového potrubia DN 40</t>
  </si>
  <si>
    <t>722172102</t>
  </si>
  <si>
    <t>Potrubie z plastických rúr PP D32/2.9 - PN10, polyfúznym zváraním - KONDENZ KLÍMY</t>
  </si>
  <si>
    <t>722172103</t>
  </si>
  <si>
    <t>Potrubie z plastických rúr PP D40/3.7 - PN10, polyfúznym zváraním - KONDENZ KLÍMY</t>
  </si>
  <si>
    <t>722172725</t>
  </si>
  <si>
    <t>materiál na upevnenie potrubia</t>
  </si>
  <si>
    <t>722229103</t>
  </si>
  <si>
    <t>Montáž ventilu výtok., plavák.,vypúšť.,odvodňov.,kohút.plniaceho,vypúšťacieho PN 0.6, ventilov G 1</t>
  </si>
  <si>
    <t>55160500413</t>
  </si>
  <si>
    <t>Kohút guľový  so spätnou klapkou, 1"FF, motýlik</t>
  </si>
  <si>
    <t>722259120</t>
  </si>
  <si>
    <t>Požiarne príslušenstvo - montáž hadicových navijákov D 25</t>
  </si>
  <si>
    <t>722259122</t>
  </si>
  <si>
    <t>Požiarne príslušenstvo - Dodávka hadicových navijákov D 25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</si>
  <si>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</si>
  <si>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</si>
  <si>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</si>
  <si>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</si>
  <si>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998722102</t>
  </si>
  <si>
    <t>Presun hmôt pre vnútorný vodovod v objektoch výšky nad 6 do 12 m</t>
  </si>
  <si>
    <t>SO01.4 - SO01.4  Plynoinštalácia</t>
  </si>
  <si>
    <t xml:space="preserve"> </t>
  </si>
  <si>
    <t xml:space="preserve">    723 - Zdravotechnika - vnútorný plynovod</t>
  </si>
  <si>
    <t>M - Práce a dodávky M</t>
  </si>
  <si>
    <t xml:space="preserve">    23-M - Montáže potrubia</t>
  </si>
  <si>
    <t>1630730317</t>
  </si>
  <si>
    <t>723</t>
  </si>
  <si>
    <t>Zdravotechnika - vnútorný plynovod</t>
  </si>
  <si>
    <t>723120202</t>
  </si>
  <si>
    <t>Potrubie z oceľových rúrok závitových čiernych spájaných zvarovaním - akosť 11 353.0 DN 15</t>
  </si>
  <si>
    <t>-781940858</t>
  </si>
  <si>
    <t>723120204</t>
  </si>
  <si>
    <t>Potrubie z oceľových rúrok závitových čiernych spájaných zvarovaním - akosť 11 353.0 DN 25</t>
  </si>
  <si>
    <t>585631157</t>
  </si>
  <si>
    <t>723150315</t>
  </si>
  <si>
    <t>Potrubie z oceľových rúrok hladkých čiernych spájaných zvarov. akosť 11 353.0 D 108/4</t>
  </si>
  <si>
    <t>-1934619800</t>
  </si>
  <si>
    <t>723150354</t>
  </si>
  <si>
    <t>Potrubie z oceľových rúrok hladkých čiernych, redukcia zhotovaná kovaním nad 2 DN DN 80/40</t>
  </si>
  <si>
    <t>2134254665</t>
  </si>
  <si>
    <t>723229102</t>
  </si>
  <si>
    <t>Montáž armatúry závit.sjedným závitom, kohútik hadicový a iné plynovodné armatúry G 1/2</t>
  </si>
  <si>
    <t>1519879716</t>
  </si>
  <si>
    <t>723239201</t>
  </si>
  <si>
    <t>Montáž armatúr plynových s dvoma závitmi G 1/2 ostatné typy</t>
  </si>
  <si>
    <t>-515634389</t>
  </si>
  <si>
    <t>551340010501</t>
  </si>
  <si>
    <t xml:space="preserve">Vzorkovací uzáver plynu priamy  K 858, 1/2" M, páčka, niklovaná mosad - Guľový kohút plyn vzorkovací priamy 1/2" páka Ivar </t>
  </si>
  <si>
    <t>-704699687</t>
  </si>
  <si>
    <t>734421120</t>
  </si>
  <si>
    <t xml:space="preserve">Montáž tlakomera a montáž príslušenstva   </t>
  </si>
  <si>
    <t>-711016523</t>
  </si>
  <si>
    <t>388410000300</t>
  </si>
  <si>
    <t>Tlakomer d 160 mm s rozsahom 0-10 kPa</t>
  </si>
  <si>
    <t>-2068280571</t>
  </si>
  <si>
    <t>551340005900</t>
  </si>
  <si>
    <t>Guľový uzáver na plyn 1/2", FF, páčka, plnoprietokový, niklovaná mosadz, IVAR</t>
  </si>
  <si>
    <t>-1374499600</t>
  </si>
  <si>
    <t>723239203</t>
  </si>
  <si>
    <t>Montáž armatúr plynových s dvoma závitmi G 1 ostatné typy</t>
  </si>
  <si>
    <t>-1156567027</t>
  </si>
  <si>
    <t>551340006100</t>
  </si>
  <si>
    <t>Guľový uzáver na plyn 1", FF, páčka, plnoprietokový, niklovaná mosadz, IVAR</t>
  </si>
  <si>
    <t>-605630515</t>
  </si>
  <si>
    <t>998723102.S</t>
  </si>
  <si>
    <t>Presun hmôt pre vnútorný plynovod v objektoch výšky nad 6 do 12 m</t>
  </si>
  <si>
    <t>-241869951</t>
  </si>
  <si>
    <t>783425350</t>
  </si>
  <si>
    <t>Nátery kov.potr.a armatúr syntet. potrubie do DN 100 mm dvojnás. 1x email a základný náter - 140µm</t>
  </si>
  <si>
    <t>-1070263644</t>
  </si>
  <si>
    <t>Práce a dodávky M</t>
  </si>
  <si>
    <t>23-M</t>
  </si>
  <si>
    <t>Montáže potrubia</t>
  </si>
  <si>
    <t>230170011</t>
  </si>
  <si>
    <t>Skúška tesnosti potrubia podľa STN 13 0020 DN do - 40</t>
  </si>
  <si>
    <t>1126797249</t>
  </si>
  <si>
    <t>230170013</t>
  </si>
  <si>
    <t>Skúška tesnosti potrubia podľa STN 13 0020 DN 100 - 125</t>
  </si>
  <si>
    <t>-1689625890</t>
  </si>
  <si>
    <t>230310050</t>
  </si>
  <si>
    <t>Záves pre potrubie DN100</t>
  </si>
  <si>
    <t>-2069355433</t>
  </si>
  <si>
    <t>230310051</t>
  </si>
  <si>
    <t>Záves pre potrubie DN15</t>
  </si>
  <si>
    <t>-693962883</t>
  </si>
  <si>
    <t>2300</t>
  </si>
  <si>
    <t>Montáž oceľového závesu</t>
  </si>
  <si>
    <t>-1027611273</t>
  </si>
  <si>
    <t>SO01.5 - SO01.5  Vykurovanie</t>
  </si>
  <si>
    <t xml:space="preserve">    734 - Ústredné kúrenie - armatúry</t>
  </si>
  <si>
    <t>170262761</t>
  </si>
  <si>
    <t>713482121</t>
  </si>
  <si>
    <t>Montáž trubíc z PE, hr.15-20 mm,vnút.priemer do 38 mm</t>
  </si>
  <si>
    <t>-1785502074</t>
  </si>
  <si>
    <t>283310002800</t>
  </si>
  <si>
    <t>Izolačná PE trubica TUBOLIT DG 20x13 mm (d potrubia x hr. izolácie), nadrezaná, AZ FLEX</t>
  </si>
  <si>
    <t>-560144817</t>
  </si>
  <si>
    <t>147,058823529412*1,02 'Prepočítané koeficientom množstva</t>
  </si>
  <si>
    <t>283310003000</t>
  </si>
  <si>
    <t>Izolačná PE trubica TUBOLIT DG 25x13 mm (d potrubia x hr. izolácie), nadrezaná, AZ FLEX</t>
  </si>
  <si>
    <t>226824770</t>
  </si>
  <si>
    <t>1107,8431372549*1,02 'Prepočítané koeficientom množstva</t>
  </si>
  <si>
    <t>283310003200</t>
  </si>
  <si>
    <t>Izolačná PE trubica TUBOLIT DG 32x13 mm (d potrubia x hr. izolácie), nadrezaná, AZ FLEX</t>
  </si>
  <si>
    <t>1884717222</t>
  </si>
  <si>
    <t>29,4117647058824*1,02 'Prepočítané koeficientom množstva</t>
  </si>
  <si>
    <t>713482131</t>
  </si>
  <si>
    <t>Montáž trubíc z PE, hr.30 mm,vnút.priemer do 38 mm</t>
  </si>
  <si>
    <t>-1321607465</t>
  </si>
  <si>
    <t>283310006100</t>
  </si>
  <si>
    <t>Izolačná PE trubica TUBOLIT DG 18x30 mm (d potrubia x hr. izolácie), rozrezaná, AZ FLEX</t>
  </si>
  <si>
    <t>-394395951</t>
  </si>
  <si>
    <t>294,117647058824*1,02 'Prepočítané koeficientom množstva</t>
  </si>
  <si>
    <t>283310002700</t>
  </si>
  <si>
    <t>Izolačná PE trubica TUBOLIT DG 18x13 mm (d potrubia x hr. izolácie), nadrezaná, AZ FLEX</t>
  </si>
  <si>
    <t>-1683735223</t>
  </si>
  <si>
    <t>5,88235294117647*1,02 'Prepočítané koeficientom množstva</t>
  </si>
  <si>
    <t>-1319903090</t>
  </si>
  <si>
    <t>98,0392156862745*1,02 'Prepočítané koeficientom množstva</t>
  </si>
  <si>
    <t>998713201</t>
  </si>
  <si>
    <t>Presun hmôt pre izolácie tepelné v objektoch výšky do 6 m</t>
  </si>
  <si>
    <t>%</t>
  </si>
  <si>
    <t>-2028504630</t>
  </si>
  <si>
    <t>722160398</t>
  </si>
  <si>
    <t xml:space="preserve">Montáž rúrky medenej 15x1 </t>
  </si>
  <si>
    <t>783784428</t>
  </si>
  <si>
    <t>722160399</t>
  </si>
  <si>
    <t xml:space="preserve">Montáž rúrky medenej 22x1 </t>
  </si>
  <si>
    <t>322620149</t>
  </si>
  <si>
    <t>722160402</t>
  </si>
  <si>
    <t xml:space="preserve">Rúra medená Sanco tvrdá 15x1 5m WIELAND </t>
  </si>
  <si>
    <t>918605899</t>
  </si>
  <si>
    <t>722160403</t>
  </si>
  <si>
    <t xml:space="preserve">Rúra medená Sanco tvrdá 22x1 5m WIELAND </t>
  </si>
  <si>
    <t>-396659277</t>
  </si>
  <si>
    <t>722221015</t>
  </si>
  <si>
    <t>Montáž guľového kohúta závitového  pre vodu G 3/4</t>
  </si>
  <si>
    <t>1430937152</t>
  </si>
  <si>
    <t>551110013800</t>
  </si>
  <si>
    <t>Guľový uzáver pre vodu3/4" FF, páčka</t>
  </si>
  <si>
    <t>1003472460</t>
  </si>
  <si>
    <t>722221025</t>
  </si>
  <si>
    <t>Montáž guľového kohúta závitového priameho pre vodu G 5/4</t>
  </si>
  <si>
    <t>606661662</t>
  </si>
  <si>
    <t>551110014000</t>
  </si>
  <si>
    <t>Guľový uzáver pre vodu  5/4" FF, páčka</t>
  </si>
  <si>
    <t>157819376</t>
  </si>
  <si>
    <t>722221030</t>
  </si>
  <si>
    <t>Montáž guľového kohúta závitového priameho pre vodu G 6/4</t>
  </si>
  <si>
    <t>1823894705</t>
  </si>
  <si>
    <t>551110014100</t>
  </si>
  <si>
    <t>Guľový uzáver pre vodu 6/4" FF, páčka</t>
  </si>
  <si>
    <t>-288173913</t>
  </si>
  <si>
    <t>722221035</t>
  </si>
  <si>
    <t>Montáž guľového kohúta závitového priameho pre vodu G 2</t>
  </si>
  <si>
    <t>-1990620022</t>
  </si>
  <si>
    <t>551110014200</t>
  </si>
  <si>
    <t>Guľový uzáver pre vodu 2" FF, páčka</t>
  </si>
  <si>
    <t>-420624619</t>
  </si>
  <si>
    <t>722221270</t>
  </si>
  <si>
    <t>Montáž spätného ventilu závitového G 3/4</t>
  </si>
  <si>
    <t>1510971552</t>
  </si>
  <si>
    <t>551110016600</t>
  </si>
  <si>
    <t>Spätný klapka 3/4"</t>
  </si>
  <si>
    <t>892810374</t>
  </si>
  <si>
    <t>722221285</t>
  </si>
  <si>
    <t>Montáž spätného ventilu závitového G 6/4</t>
  </si>
  <si>
    <t>816115879</t>
  </si>
  <si>
    <t>551110016800</t>
  </si>
  <si>
    <t xml:space="preserve">Spätný klapka 6/4" </t>
  </si>
  <si>
    <t>563516008</t>
  </si>
  <si>
    <t>722229101</t>
  </si>
  <si>
    <t>Montáž ventilu výtok., plavák.,vypúšť.,odvodňov.,kohút.plniaceho,vypúšťacieho PN 0.6, ventilov G 1/2</t>
  </si>
  <si>
    <t>930841727</t>
  </si>
  <si>
    <t>551210047100</t>
  </si>
  <si>
    <t xml:space="preserve"> Ventil odvzdušňovací aut.bankový priamy 1/2" Flamco </t>
  </si>
  <si>
    <t>-1768653355</t>
  </si>
  <si>
    <t>731249126K</t>
  </si>
  <si>
    <t>Montáž kotolne</t>
  </si>
  <si>
    <t>-1221739990</t>
  </si>
  <si>
    <t>73120042762</t>
  </si>
  <si>
    <t xml:space="preserve">S2 základná pripoj. sada pre zabudovanie </t>
  </si>
  <si>
    <t>-1010898656</t>
  </si>
  <si>
    <t>59820042765</t>
  </si>
  <si>
    <t>Koleno 87°, Ø 130 mm</t>
  </si>
  <si>
    <t>780183697</t>
  </si>
  <si>
    <t>59820042766</t>
  </si>
  <si>
    <t>Koleno 45°, Ø 130 mm (2 ks)</t>
  </si>
  <si>
    <t>-349428343</t>
  </si>
  <si>
    <t>59820042764</t>
  </si>
  <si>
    <t>Revízny T-kus Ø 130 mm</t>
  </si>
  <si>
    <t>-636037083</t>
  </si>
  <si>
    <t>73210013472</t>
  </si>
  <si>
    <t>MSS Modulárny zásobníkový systém 800 l-zásobník allSTOR exclusiv VPS 800,multiMATIC 700,modul VR71,aquaFLOW VPM 30/35/2W,auroFLOW VPM 20,expanzná nádoba 80 l, predradená nádoba 12 l,solárna kvapalina 60 l</t>
  </si>
  <si>
    <t>-1884459634</t>
  </si>
  <si>
    <t>59820042764.</t>
  </si>
  <si>
    <t>Dištančný držiak Ø 130 mm (7ks)</t>
  </si>
  <si>
    <t>611971183</t>
  </si>
  <si>
    <t>59820042770</t>
  </si>
  <si>
    <t xml:space="preserve">Predĺženie dymovodu Ø 130 mm x 2,0 m </t>
  </si>
  <si>
    <t>1339174195</t>
  </si>
  <si>
    <t>73120042761</t>
  </si>
  <si>
    <t>S1 základná pripoj. sada pre 2 kotly</t>
  </si>
  <si>
    <t>807558856</t>
  </si>
  <si>
    <t>73110013516</t>
  </si>
  <si>
    <t>2x ecoTEC plus VU 486 /4 -5, multiMATIC 700 + modul VR71 na 3 riadené okruhy + 2x kaskádový modul VR32</t>
  </si>
  <si>
    <t>1761567352</t>
  </si>
  <si>
    <t>731360101D</t>
  </si>
  <si>
    <t>Montáž dymovodu</t>
  </si>
  <si>
    <t>640991495</t>
  </si>
  <si>
    <t>998731201</t>
  </si>
  <si>
    <t>Presun hmôt pre kotolne umiestnené vo výške (hĺbke) do 6 m</t>
  </si>
  <si>
    <t>-627849555</t>
  </si>
  <si>
    <t>732219246</t>
  </si>
  <si>
    <t>Montáž strojovne</t>
  </si>
  <si>
    <t>-2095240202</t>
  </si>
  <si>
    <t>732307597</t>
  </si>
  <si>
    <t>Rozdelovač pre 3 okruhy, izolácia, rozstup 120 mm</t>
  </si>
  <si>
    <t>85534442</t>
  </si>
  <si>
    <t>73220191817</t>
  </si>
  <si>
    <t>Čerpadlová skupina VDM 10 priama, s vysokoúčinným elektronickým čerpadlom, triedy A, 230 V, dva kruhové teplomery, izolácia, rozstup 120 mm</t>
  </si>
  <si>
    <t>súb</t>
  </si>
  <si>
    <t>1623996295</t>
  </si>
  <si>
    <t>73210015144</t>
  </si>
  <si>
    <t>Sada s cirkulačným čerpadlom VPM../2 W</t>
  </si>
  <si>
    <t>1502454043</t>
  </si>
  <si>
    <t>484630006600</t>
  </si>
  <si>
    <t>Nádoba expanzná  80 l</t>
  </si>
  <si>
    <t>-908320251</t>
  </si>
  <si>
    <t>732610100</t>
  </si>
  <si>
    <t>Montáž solárnych kolektorov plochých na šikmú strechu</t>
  </si>
  <si>
    <t>-870162549</t>
  </si>
  <si>
    <t>48420194018</t>
  </si>
  <si>
    <t>Kolektorové pole - základ-šikmá strecha - 2 ks ploché kolektory VFK 145 V, plechová krytina</t>
  </si>
  <si>
    <t>2021685174</t>
  </si>
  <si>
    <t>48420194026</t>
  </si>
  <si>
    <t>Kolektorové pole - rozšírenie-šikmá strecha - 1 ks plochý kolektor VFK 145 V, plechová krytina</t>
  </si>
  <si>
    <t>1067166148</t>
  </si>
  <si>
    <t>998732201</t>
  </si>
  <si>
    <t>Presun hmôt pre strojovne v objektoch výšky do 6 m</t>
  </si>
  <si>
    <t>2033700912</t>
  </si>
  <si>
    <t>7331013432</t>
  </si>
  <si>
    <t xml:space="preserve">Uponor MLC rúrka (plastohliník) (tyč) 16x2,0 </t>
  </si>
  <si>
    <t>-299409163</t>
  </si>
  <si>
    <t>7331013438</t>
  </si>
  <si>
    <t xml:space="preserve">Uponor MLC rúrka (plastohliník) (tyč) 20x2,25 </t>
  </si>
  <si>
    <t>1262270731</t>
  </si>
  <si>
    <t>7331013442</t>
  </si>
  <si>
    <t xml:space="preserve">Uponor MLC rúrka (plastohliník) (tyč) 25x2,5 </t>
  </si>
  <si>
    <t>-1971150689</t>
  </si>
  <si>
    <t>7331013444</t>
  </si>
  <si>
    <t>Uponor MLC rúrka (plastohliník) (tyč) 32x3,0</t>
  </si>
  <si>
    <t>-371832878</t>
  </si>
  <si>
    <t>7331022741</t>
  </si>
  <si>
    <t>Uponor PPSU spojka MLC 25-16</t>
  </si>
  <si>
    <t>-1322509680</t>
  </si>
  <si>
    <t>7331022743</t>
  </si>
  <si>
    <t>Uponor PPSU spojka MLC 32-25</t>
  </si>
  <si>
    <t>-1983519095</t>
  </si>
  <si>
    <t>7331022718</t>
  </si>
  <si>
    <t>Uponor PPSU T-kus MLC 16-16-16</t>
  </si>
  <si>
    <t>-324604645</t>
  </si>
  <si>
    <t>7331022723</t>
  </si>
  <si>
    <t>Uponor PPSU T-kus MLC 20-16-16</t>
  </si>
  <si>
    <t>-54071907</t>
  </si>
  <si>
    <t>7331022725</t>
  </si>
  <si>
    <t>Uponor PPSU T-kus MLC 20-20-16</t>
  </si>
  <si>
    <t>790083580</t>
  </si>
  <si>
    <t>7331022724</t>
  </si>
  <si>
    <t>Uponor PPSU T-kus MLC 20-16-20</t>
  </si>
  <si>
    <t>-1999085193</t>
  </si>
  <si>
    <t>7331022728</t>
  </si>
  <si>
    <t>Uponor PPSU T-kus MLC 25-16-20</t>
  </si>
  <si>
    <t>285470670</t>
  </si>
  <si>
    <t>7331022729</t>
  </si>
  <si>
    <t>Uponor PPSU T-kus MLC 25-16-25</t>
  </si>
  <si>
    <t>1146879920</t>
  </si>
  <si>
    <t>7331022720</t>
  </si>
  <si>
    <t>Uponor PPSU T-kus MLC 25-25-25</t>
  </si>
  <si>
    <t>1752179463</t>
  </si>
  <si>
    <t>7331022732</t>
  </si>
  <si>
    <t>Uponor PPSU T-kus MLC 32-16-32</t>
  </si>
  <si>
    <t>-230643713</t>
  </si>
  <si>
    <t>7331022735</t>
  </si>
  <si>
    <t>Uponor PPSU T-kus MLC 32-25-32</t>
  </si>
  <si>
    <t>1646121657</t>
  </si>
  <si>
    <t>7331022721</t>
  </si>
  <si>
    <t>Uponor PPSU T-kus MLC 32-32-32</t>
  </si>
  <si>
    <t>1707857257</t>
  </si>
  <si>
    <t>7331022726</t>
  </si>
  <si>
    <t>Uponor PPSU T-kus MLC 20-25-20</t>
  </si>
  <si>
    <t>936618194</t>
  </si>
  <si>
    <t>733167080</t>
  </si>
  <si>
    <t>Montáž tvaroviek</t>
  </si>
  <si>
    <t>492033052</t>
  </si>
  <si>
    <t>733167096</t>
  </si>
  <si>
    <t>Montáž plasthliníkového potrubia D 32x3,0</t>
  </si>
  <si>
    <t>237288582</t>
  </si>
  <si>
    <t>733167097</t>
  </si>
  <si>
    <t>Montáž plasthliníkového potrubia D 25x2,5</t>
  </si>
  <si>
    <t>1330104231</t>
  </si>
  <si>
    <t>733167098</t>
  </si>
  <si>
    <t>Montáž plasthliníkového potrubia D 20x2,25</t>
  </si>
  <si>
    <t>1768657973</t>
  </si>
  <si>
    <t>733167099</t>
  </si>
  <si>
    <t>Montáž plasthliníkového potrubia D 16,2x2,0</t>
  </si>
  <si>
    <t>1045662285</t>
  </si>
  <si>
    <t>733191201</t>
  </si>
  <si>
    <t>Tlaková skúška medeného potrubia do D 35 mm</t>
  </si>
  <si>
    <t>1315774173</t>
  </si>
  <si>
    <t>733191301</t>
  </si>
  <si>
    <t>Tlaková skúška plastového potrubia do 32 mm</t>
  </si>
  <si>
    <t>407586378</t>
  </si>
  <si>
    <t>73319VS001</t>
  </si>
  <si>
    <t>Vykurovacia skúška</t>
  </si>
  <si>
    <t>1845882389</t>
  </si>
  <si>
    <t>998733201</t>
  </si>
  <si>
    <t>Presun hmôt pre rozvody potrubia v objektoch výšky do 6 m</t>
  </si>
  <si>
    <t>-1073819444</t>
  </si>
  <si>
    <t>734</t>
  </si>
  <si>
    <t>Ústredné kúrenie - armatúry</t>
  </si>
  <si>
    <t>734222110</t>
  </si>
  <si>
    <t>Montáž regulačného kohúta guľového 3-cestného DN 50</t>
  </si>
  <si>
    <t>-8758274</t>
  </si>
  <si>
    <t>551240011850</t>
  </si>
  <si>
    <t>Prepínací ventil 3-cestný, VRG231, DN 50, vnútorný závit 2", kv 40 ESBE + Servopohon ESBE typ ARA641 230V, 30 sek, 6Nm, 3 bodový ESBE</t>
  </si>
  <si>
    <t>-559924206</t>
  </si>
  <si>
    <t>551280001200</t>
  </si>
  <si>
    <t>Termostatická hlavica K so zabudovaným snímačom biela ( 10 )</t>
  </si>
  <si>
    <t>-1377812790</t>
  </si>
  <si>
    <t>551280000000</t>
  </si>
  <si>
    <t>Multilux priamy pre dvojrúrkové sústavy Rp1/2</t>
  </si>
  <si>
    <t>-2105803086</t>
  </si>
  <si>
    <t>734223000</t>
  </si>
  <si>
    <t>Montáž Multilux  Rp1/2</t>
  </si>
  <si>
    <t>1034425808</t>
  </si>
  <si>
    <t>734223208</t>
  </si>
  <si>
    <t>Montáž termostatickej hlavice kvapalinovej jednoduchej</t>
  </si>
  <si>
    <t>2043340860</t>
  </si>
  <si>
    <t>998734201</t>
  </si>
  <si>
    <t>Presun hmôt pre armatúry v objektoch výšky do 6 m</t>
  </si>
  <si>
    <t>-533283060</t>
  </si>
  <si>
    <t>735154112</t>
  </si>
  <si>
    <t>Montáž vykurovacieho telesa panelového dvojradového výšky 300 mm/ dĺžky 1000-1200 mm</t>
  </si>
  <si>
    <t>-1037671540</t>
  </si>
  <si>
    <t>484532131200</t>
  </si>
  <si>
    <t>RADIK 21 VK  300/1200 (White RAL 9016)</t>
  </si>
  <si>
    <t>-1991519996</t>
  </si>
  <si>
    <t>735154140</t>
  </si>
  <si>
    <t>Montáž vykurovacieho telesa panelového dvojradového výšky 600 mm/ dĺžky 400-600 mm</t>
  </si>
  <si>
    <t>-640711979</t>
  </si>
  <si>
    <t>2060052620</t>
  </si>
  <si>
    <t>484532160600</t>
  </si>
  <si>
    <t>RADIK 21 VK  600/600 (White RAL 9016)</t>
  </si>
  <si>
    <t>-2044694395</t>
  </si>
  <si>
    <t>484532160700</t>
  </si>
  <si>
    <t>RADIK 21 VK  600/700 (White RAL 9016)</t>
  </si>
  <si>
    <t>-1166200619</t>
  </si>
  <si>
    <t>484532160800</t>
  </si>
  <si>
    <t>RADIK 21 VK  600/800 (White RAL 9016)</t>
  </si>
  <si>
    <t>813659380</t>
  </si>
  <si>
    <t>484532160900</t>
  </si>
  <si>
    <t>RADIK 21 VK  600/900 (White RAL 9016)</t>
  </si>
  <si>
    <t>1761259369</t>
  </si>
  <si>
    <t>484532161000</t>
  </si>
  <si>
    <t>RADIK 21 VK  600/1000 (White RAL 9016)</t>
  </si>
  <si>
    <t>-67650150</t>
  </si>
  <si>
    <t>484532161200</t>
  </si>
  <si>
    <t>RADIK 21 VK  600/1200 (White RAL 9016)</t>
  </si>
  <si>
    <t>-1022445512</t>
  </si>
  <si>
    <t>484532161400</t>
  </si>
  <si>
    <t>RADIK 21 VK  600/1400 (White RAL 9016)</t>
  </si>
  <si>
    <t>417526655</t>
  </si>
  <si>
    <t>484532161600</t>
  </si>
  <si>
    <t>RADIK 21 VK  600/1600 (White RAL 9016)</t>
  </si>
  <si>
    <t>-1898053474</t>
  </si>
  <si>
    <t>484532190500</t>
  </si>
  <si>
    <t>RADIK 21 VK  900/500 (White RAL 9016)</t>
  </si>
  <si>
    <t>1962735770</t>
  </si>
  <si>
    <t>484532291200</t>
  </si>
  <si>
    <t>RADIK 22 VK  900/1200 (White RAL 9016)</t>
  </si>
  <si>
    <t>924286503</t>
  </si>
  <si>
    <t>484532260400</t>
  </si>
  <si>
    <t>RADIK 22 VK  600/400 (White RAL 9016)</t>
  </si>
  <si>
    <t>-1038876545</t>
  </si>
  <si>
    <t>484532261000</t>
  </si>
  <si>
    <t>RADIK 22 VK  600/1000 (White RAL 9016)</t>
  </si>
  <si>
    <t>271580498</t>
  </si>
  <si>
    <t>484532261200</t>
  </si>
  <si>
    <t>RADIK 22 VK  600/1200 (White RAL 9016)</t>
  </si>
  <si>
    <t>968164679</t>
  </si>
  <si>
    <t>484532261600</t>
  </si>
  <si>
    <t>RADIK 22 VK  600/1600 (White RAL 9016)</t>
  </si>
  <si>
    <t>-1639461055</t>
  </si>
  <si>
    <t>735154141</t>
  </si>
  <si>
    <t>Montáž vykurovacieho telesa panelového dvojradového výšky 600 mm/ dĺžky 700-900 mm</t>
  </si>
  <si>
    <t>-858142241</t>
  </si>
  <si>
    <t>735154142</t>
  </si>
  <si>
    <t>Montáž vykurovacieho telesa panelového dvojradového výšky 600 mm/ dĺžky 1000-1200 mm</t>
  </si>
  <si>
    <t>-1692657446</t>
  </si>
  <si>
    <t>735154143</t>
  </si>
  <si>
    <t>Montáž vykurovacieho telesa panelového dvojradového výšky 600 mm/ dĺžky 1400-1800 mm</t>
  </si>
  <si>
    <t>1232030078</t>
  </si>
  <si>
    <t>735154150</t>
  </si>
  <si>
    <t>Montáž vykurovacieho telesa panelového dvojradového výšky 900 mm/ dĺžky 400-600 mm</t>
  </si>
  <si>
    <t>-356996297</t>
  </si>
  <si>
    <t>735154152</t>
  </si>
  <si>
    <t>Montáž vykurovacieho telesa panelového dvojradového výšky 900 mm/ dĺžky 1000-1200 mm</t>
  </si>
  <si>
    <t>1603099988</t>
  </si>
  <si>
    <t>735158120</t>
  </si>
  <si>
    <t>Vykurovacie telesá panelové, tlaková skúška telesa vodou U. S. Steel Košice dvojradového</t>
  </si>
  <si>
    <t>805885409</t>
  </si>
  <si>
    <t>998735201</t>
  </si>
  <si>
    <t>Presun hmôt pre vykurovacie telesá v objektoch výšky do 6 m</t>
  </si>
  <si>
    <t>1964541803</t>
  </si>
  <si>
    <t>SO01.6 - SO01.6 Elektroinštalácia</t>
  </si>
  <si>
    <t>1263</t>
  </si>
  <si>
    <t xml:space="preserve">    2 - Zakladanie</t>
  </si>
  <si>
    <t xml:space="preserve">    21-M - Elektromontáže</t>
  </si>
  <si>
    <t xml:space="preserve">    46-M - Zemné práce pri extr.mont.prácach</t>
  </si>
  <si>
    <t>V prípade  výskytu obchodných  názvov výrobkov a technoloógií, tieto  majú informatívny charakter a slúžia ako minimálny štandart.Sú uvedené ako referenčná kvalita a môžu byťnahradené ekvival. výrobkom, ktorý má rovnaké alebo lepšie vlastnosti a parametre</t>
  </si>
  <si>
    <t>-1456553924</t>
  </si>
  <si>
    <t>Zakladanie</t>
  </si>
  <si>
    <t>275313711</t>
  </si>
  <si>
    <t>Betón základových pätiek, prostý tr.C 25/30</t>
  </si>
  <si>
    <t>-1241693026</t>
  </si>
  <si>
    <t>275313821</t>
  </si>
  <si>
    <t xml:space="preserve">Betónovanie základových pätiek, betón prostý </t>
  </si>
  <si>
    <t>-1429386701</t>
  </si>
  <si>
    <t>971055001</t>
  </si>
  <si>
    <t xml:space="preserve">Rezanie asfaltu 80mm </t>
  </si>
  <si>
    <t>-389893997</t>
  </si>
  <si>
    <t>973031616</t>
  </si>
  <si>
    <t>Vysekanie kapsy pre klátiky a krabice, veľkosti do 100x100x50 mm,  -0,00100t</t>
  </si>
  <si>
    <t>-1553505566</t>
  </si>
  <si>
    <t>974082112</t>
  </si>
  <si>
    <t>Vysekanie rýh pre vodiče v omietke stien, v š. do 50 mm,  -0,00200t</t>
  </si>
  <si>
    <t>-539252096</t>
  </si>
  <si>
    <t>974082114</t>
  </si>
  <si>
    <t>Vysekanie rýh pre vodiče v omietke stien, v š. do 100 mm,  -0,00300t</t>
  </si>
  <si>
    <t>-889876316</t>
  </si>
  <si>
    <t>974082116</t>
  </si>
  <si>
    <t>Vysekanie rýh pre vodiče v omietke stien, v š. nad 50 mm,  -0,00500t</t>
  </si>
  <si>
    <t>2036828298</t>
  </si>
  <si>
    <t>21-M</t>
  </si>
  <si>
    <t>Elektromontáže</t>
  </si>
  <si>
    <t>210010042</t>
  </si>
  <si>
    <t>Rúrka elektroinšt. ohybná, kovová "Kopex", uložená pevne typ 2416, 16 mm</t>
  </si>
  <si>
    <t>298905227</t>
  </si>
  <si>
    <t>3450710710</t>
  </si>
  <si>
    <t>Rúrka ohybná bezhalogénová, 320N/5cm, -25až105°C, PP, HFX 16</t>
  </si>
  <si>
    <t>-697850232</t>
  </si>
  <si>
    <t>600,000*1,05</t>
  </si>
  <si>
    <t>210010043</t>
  </si>
  <si>
    <t>Rúrka elektroinšt. ohybná, kovová "Kopex", uložená pevne typ 2423, 23 mm</t>
  </si>
  <si>
    <t>-1457310781</t>
  </si>
  <si>
    <t>3450716011</t>
  </si>
  <si>
    <t>Rúrka ohybná bezhalogénová, 320N/5cm, -25až105°C, PP, HFX 20</t>
  </si>
  <si>
    <t>-1631012383</t>
  </si>
  <si>
    <t>300,000*1,05</t>
  </si>
  <si>
    <t>210010045</t>
  </si>
  <si>
    <t>Rúrka elektroinšt. ohybná, kovová "Kopex", uložená pevne typ 2436, 36 mm</t>
  </si>
  <si>
    <t>-1005036839</t>
  </si>
  <si>
    <t>3450716223</t>
  </si>
  <si>
    <t xml:space="preserve">Rúrka ohybná bezhalogénová, 320N/5cm, -25až105°C, PP, HFX 32 ,biela </t>
  </si>
  <si>
    <t>1569669723</t>
  </si>
  <si>
    <t>200,000*1,05</t>
  </si>
  <si>
    <t>210010046</t>
  </si>
  <si>
    <t>Rúrka elektroinšt. ohybná, kovová "Kopex", uložená pevne typ 2448, 48 mm</t>
  </si>
  <si>
    <t>-1308911199</t>
  </si>
  <si>
    <t>3450716311</t>
  </si>
  <si>
    <t xml:space="preserve">Rúrka ohybná bezhalogénová, 320N/5cm, -25až105°C, PP, HFX 50 ,biela </t>
  </si>
  <si>
    <t>1487978487</t>
  </si>
  <si>
    <t>210010083</t>
  </si>
  <si>
    <t>Rúrka elektroinšt. pancierová z PH uložená pevne typ 8021, 21 mm</t>
  </si>
  <si>
    <t>-2023669960</t>
  </si>
  <si>
    <t>3450708333</t>
  </si>
  <si>
    <t>I-Rúrka  pev. bezhalog. s rozšír. konc.,320N/5cm, -25až105°C,.HFIRM 20 IEC LG napr.(UNIVOLT)</t>
  </si>
  <si>
    <t>-1714022285</t>
  </si>
  <si>
    <t>210010084</t>
  </si>
  <si>
    <t>Rúrka elektroinšt. pancierová z PH uložená pevne typ 8029, 29 mm</t>
  </si>
  <si>
    <t>1127567365</t>
  </si>
  <si>
    <t>3450709941</t>
  </si>
  <si>
    <t>Rúra  pev. bezhalog. s rozšír. konc.,320N/5cm, -25až105°C, HFIRM 32 IEC LG napr.(UNIVOLT)</t>
  </si>
  <si>
    <t>541106347</t>
  </si>
  <si>
    <t>210010136</t>
  </si>
  <si>
    <t>Rúrka ochranná z PE, novoduru ap., uložená pevne vnútorná do D 100 mm</t>
  </si>
  <si>
    <t>418738896</t>
  </si>
  <si>
    <t>3450719432</t>
  </si>
  <si>
    <t>Rúrka  dvojplastová napr.KOPOFLEX, priem. 90mm, BA (kat.zn.-KF 09090),</t>
  </si>
  <si>
    <t>1370704387</t>
  </si>
  <si>
    <t>15*1,05</t>
  </si>
  <si>
    <t>210010301</t>
  </si>
  <si>
    <t>Krabica prístrojová bez zapojenia (1901, KP 68, KZ 3)</t>
  </si>
  <si>
    <t>-299953201</t>
  </si>
  <si>
    <t>3450906512</t>
  </si>
  <si>
    <t>Krabica  KP 67/2</t>
  </si>
  <si>
    <t>-1309269714</t>
  </si>
  <si>
    <t>210010321</t>
  </si>
  <si>
    <t>Krabica odbočná s viečkom, svorkovnicou vrátane zapojenia (1903, KR 68) kruhová</t>
  </si>
  <si>
    <t>993098447</t>
  </si>
  <si>
    <t>3450907010</t>
  </si>
  <si>
    <t>Krabica  KU 68-1902</t>
  </si>
  <si>
    <t>-1837745742</t>
  </si>
  <si>
    <t>3450632811</t>
  </si>
  <si>
    <t>Svorka napr.WAGO 273-104 3x2,5mm</t>
  </si>
  <si>
    <t>1753425553</t>
  </si>
  <si>
    <t>3450633166</t>
  </si>
  <si>
    <t>Svorka napr. WAGO 273-255 5x2,5mm</t>
  </si>
  <si>
    <t>-2020021348</t>
  </si>
  <si>
    <t>210010322</t>
  </si>
  <si>
    <t>Krabica odbočná s viečkom, svorkovnicou vrátane zapojenia (KR 97) kruhová</t>
  </si>
  <si>
    <t>78928240</t>
  </si>
  <si>
    <t>3450911000</t>
  </si>
  <si>
    <t>Krabica  KR-97</t>
  </si>
  <si>
    <t>-1601682152</t>
  </si>
  <si>
    <t>210010351</t>
  </si>
  <si>
    <t>Škatuľová rozvodka z lisov. izolantu vrátane ukončenia káblov a zapojenia vodičov typ 6455-11 do 4 mm2</t>
  </si>
  <si>
    <t>1021071522</t>
  </si>
  <si>
    <t>3450927000</t>
  </si>
  <si>
    <t>Krabica 6455-11 acid</t>
  </si>
  <si>
    <t>-1821223832</t>
  </si>
  <si>
    <t>210020780</t>
  </si>
  <si>
    <t>Protipožiarna stenová prepážka z protipožiarnych vložiek typu PTV hrúbka prepážky do 400 mm</t>
  </si>
  <si>
    <t>-234680158</t>
  </si>
  <si>
    <t>3438013555</t>
  </si>
  <si>
    <t xml:space="preserve">napr. OBO systém požiarnych prestupov min E90 (PYROSIT® NG protipožiarna pena, malta PYRMIX®, minerálne bloky PYROPLATE®) _x000D_
</t>
  </si>
  <si>
    <t>797532441</t>
  </si>
  <si>
    <t>210100001</t>
  </si>
  <si>
    <t>Ukončenie vodičov v rozvádzač. vrátane zapojenia a vodičovej koncovky do 2.5 mm2</t>
  </si>
  <si>
    <t>-1040393721</t>
  </si>
  <si>
    <t>210100002</t>
  </si>
  <si>
    <t>Ukončenie vodičov v rozvádzač. vrátane zapojenia a vodičovej koncovky do 6 mm2</t>
  </si>
  <si>
    <t>-210051432</t>
  </si>
  <si>
    <t>210100004</t>
  </si>
  <si>
    <t>Ukončenie vodičov v rozvádzač. vrátane zapojenia a vodičovej koncovky do 25 mm2</t>
  </si>
  <si>
    <t>1919331910</t>
  </si>
  <si>
    <t>3452107500</t>
  </si>
  <si>
    <t>G-Káblové oko CU  25x 6 KU</t>
  </si>
  <si>
    <t>581660273</t>
  </si>
  <si>
    <t>210100006</t>
  </si>
  <si>
    <t>Ukončenie vodičov v rozvádzač. vrátane zapojenia a vodičovej koncovky do 50 mm2</t>
  </si>
  <si>
    <t>1040094319</t>
  </si>
  <si>
    <t>3452109500</t>
  </si>
  <si>
    <t>G-Káblové oko CU  50x 8 KU</t>
  </si>
  <si>
    <t>591261323</t>
  </si>
  <si>
    <t>210100253</t>
  </si>
  <si>
    <t>Ukončenie celoplastových káblov zmrašť. záklopkou alebo páskou do 4 x 50 mm2</t>
  </si>
  <si>
    <t>1600226462</t>
  </si>
  <si>
    <t>2830132500</t>
  </si>
  <si>
    <t>Bužírka zmrštovacia cierna 9,5-4,8 mm  typ:  ZS095</t>
  </si>
  <si>
    <t>1747464698</t>
  </si>
  <si>
    <t>2830133000</t>
  </si>
  <si>
    <t>Bužírka zmrštovacia hnedá 9,5-4,8 mm  typ:  ZS095B</t>
  </si>
  <si>
    <t>-114412421</t>
  </si>
  <si>
    <t>2830136500</t>
  </si>
  <si>
    <t>Bužírka zmrštovacia zeleno žltá 9,5-4,8 mm  typ:  ZS095ZS</t>
  </si>
  <si>
    <t>-351861950</t>
  </si>
  <si>
    <t>2830166000</t>
  </si>
  <si>
    <t>Zmrštovacia káblová koncovka 4 x   35 4 x 50 mm2  typ:  VE4021</t>
  </si>
  <si>
    <t>242915878</t>
  </si>
  <si>
    <t>210110001</t>
  </si>
  <si>
    <t>Spínač nástenný pre prostredie obyčajné alebo vlhké vrátane zapojenia jednopólový - radenie 1</t>
  </si>
  <si>
    <t>1226940228</t>
  </si>
  <si>
    <t>34502012710</t>
  </si>
  <si>
    <t xml:space="preserve">VAL-SPÍNAČ Č.1 IP44 </t>
  </si>
  <si>
    <t>752241318</t>
  </si>
  <si>
    <t>3450204911</t>
  </si>
  <si>
    <t>L-Jednorámček  napr. VALENA  biely</t>
  </si>
  <si>
    <t>1632195793</t>
  </si>
  <si>
    <t>210110004</t>
  </si>
  <si>
    <t>Spínač nástenný pre prostredie obyčajné alebo vlhké vrátane zapojenia striedavý prep. -radenie 6</t>
  </si>
  <si>
    <t>800567520</t>
  </si>
  <si>
    <t>34502012713</t>
  </si>
  <si>
    <t>VAL-SPÍNAČ Č.6 IP44 napr.VALENA BIELA</t>
  </si>
  <si>
    <t>1278440236</t>
  </si>
  <si>
    <t>-1833274726</t>
  </si>
  <si>
    <t>210110041</t>
  </si>
  <si>
    <t>Spínače polozapustené a zapustené vrátane zapojenia jednopólový - radenie 1</t>
  </si>
  <si>
    <t>-718226166</t>
  </si>
  <si>
    <t>148775776</t>
  </si>
  <si>
    <t>3450201271</t>
  </si>
  <si>
    <t>L-SPÍNAČ Č. 1 BIELY -napr. VALENA</t>
  </si>
  <si>
    <t>1846431951</t>
  </si>
  <si>
    <t>210110043</t>
  </si>
  <si>
    <t xml:space="preserve">Spínač polozapustený a zapustený vrátane zapojenia sériový prep.stried. - radenie 5 </t>
  </si>
  <si>
    <t>2069774092</t>
  </si>
  <si>
    <t>3450201431</t>
  </si>
  <si>
    <t>L-SPÍNAČ Č.5 BIELY  napr. VALENA</t>
  </si>
  <si>
    <t>-640412707</t>
  </si>
  <si>
    <t>-110384548</t>
  </si>
  <si>
    <t>210110044</t>
  </si>
  <si>
    <t>Spínač polozapustený a zapustený vrátane zapojenia dvojitý prep.stried. - radenie 5 B</t>
  </si>
  <si>
    <t>-1880689227</t>
  </si>
  <si>
    <t>3450204029</t>
  </si>
  <si>
    <t>VAL-DVOJITÝ STRIED.PREPÍNAČ BIELY</t>
  </si>
  <si>
    <t>1749880593</t>
  </si>
  <si>
    <t>3450204912</t>
  </si>
  <si>
    <t>Jednorámček  napr.VALENA  biely</t>
  </si>
  <si>
    <t>-1533199853</t>
  </si>
  <si>
    <t>210110045</t>
  </si>
  <si>
    <t>Spínač polozapustený a zapustený vrátane zapojenia stried.prep.- radenie 6</t>
  </si>
  <si>
    <t>1686058956</t>
  </si>
  <si>
    <t>3450201201</t>
  </si>
  <si>
    <t>L-SPÍNAČ Č. 6  BIELY  napr. VALENA</t>
  </si>
  <si>
    <t>-855588363</t>
  </si>
  <si>
    <t>1659969144</t>
  </si>
  <si>
    <t>210110046</t>
  </si>
  <si>
    <t>Spínač polozapustený a zapustený vrátane zapojenia krížový prep.- radenie 7</t>
  </si>
  <si>
    <t>1344470303</t>
  </si>
  <si>
    <t>345020162</t>
  </si>
  <si>
    <t>Prepínač 7  biely-Valena</t>
  </si>
  <si>
    <t>-711199404</t>
  </si>
  <si>
    <t>2876886</t>
  </si>
  <si>
    <t>210110071</t>
  </si>
  <si>
    <t xml:space="preserve">Spínač špeciálny vrátane zapojenia, spínač osvetlenia </t>
  </si>
  <si>
    <t>-977583272</t>
  </si>
  <si>
    <t>3450233722</t>
  </si>
  <si>
    <t>Spínač-senzor prítomnosti 360° IP20, PIR, NO, biela, napr.LUXOMAT® PD4-1C-M-SM (B.E.G.)</t>
  </si>
  <si>
    <t>-772546800</t>
  </si>
  <si>
    <t>210110082</t>
  </si>
  <si>
    <t>Sporáková prípojka typ 39563 - 23C, pre zapuste nú montáž vrátane tlejivky</t>
  </si>
  <si>
    <t>-552062972</t>
  </si>
  <si>
    <t>3450663620</t>
  </si>
  <si>
    <t>Šporáková prípojka    39563-23    do steny</t>
  </si>
  <si>
    <t>1787352406</t>
  </si>
  <si>
    <t>210110511</t>
  </si>
  <si>
    <t>Prepínač vačkový v kryte S 25 VP, VL 01, 02</t>
  </si>
  <si>
    <t>-993222753</t>
  </si>
  <si>
    <t>3580241600</t>
  </si>
  <si>
    <t>Spínac S  16 JP   9552 A6</t>
  </si>
  <si>
    <t>-392904289</t>
  </si>
  <si>
    <t>210110513</t>
  </si>
  <si>
    <t>Prepínač vačkový v kryte S 63 VP, VL 01,02,</t>
  </si>
  <si>
    <t>-1862131858</t>
  </si>
  <si>
    <t>3580272000</t>
  </si>
  <si>
    <t>Spínač vačkový S40 JPD 1103 A6 3pól. čierna páčka (0 - 1) IP65</t>
  </si>
  <si>
    <t>1229477250</t>
  </si>
  <si>
    <t>210111011</t>
  </si>
  <si>
    <t>Domová zásuvka polozapustená alebo zapustená vrátane zapojenia 10/16 A 250 V 2P + Z</t>
  </si>
  <si>
    <t>-1183612837</t>
  </si>
  <si>
    <t>3450330301</t>
  </si>
  <si>
    <t>L-ZÁSUVKA 2P+E 16A S D.O.BIELA napr.VALENA</t>
  </si>
  <si>
    <t>-6055746</t>
  </si>
  <si>
    <t>1661497848</t>
  </si>
  <si>
    <t>210111022</t>
  </si>
  <si>
    <t>Domová zásuvka v krabici 10/16 A 250 V, 2P + Z 2 x zapojenie</t>
  </si>
  <si>
    <t>1289746</t>
  </si>
  <si>
    <t>3450330311</t>
  </si>
  <si>
    <t>RÁMIK IP 44 BIELY</t>
  </si>
  <si>
    <t>2141599653</t>
  </si>
  <si>
    <t>-556927191</t>
  </si>
  <si>
    <t>210190002</t>
  </si>
  <si>
    <t>Montáž oceľolechovej rozvodnice do váhy 50 kg</t>
  </si>
  <si>
    <t>1405553341</t>
  </si>
  <si>
    <t>3570105802</t>
  </si>
  <si>
    <t>Rozvádzač R01</t>
  </si>
  <si>
    <t>1259616384</t>
  </si>
  <si>
    <t>3570105949</t>
  </si>
  <si>
    <t>Rozvádzač RO2</t>
  </si>
  <si>
    <t>993374568</t>
  </si>
  <si>
    <t>210190003</t>
  </si>
  <si>
    <t>Montáž oceľolechovej rozvodnice do váhy 100 kg</t>
  </si>
  <si>
    <t>1335965986</t>
  </si>
  <si>
    <t>3570105801</t>
  </si>
  <si>
    <t>Rozvádzač RHO</t>
  </si>
  <si>
    <t>-907643701</t>
  </si>
  <si>
    <t>3570105803</t>
  </si>
  <si>
    <t>Rozvádzač R03</t>
  </si>
  <si>
    <t>-866428241</t>
  </si>
  <si>
    <t>210190004</t>
  </si>
  <si>
    <t>Montáž oceľolechovej rozvodnice do váhy 150 kg</t>
  </si>
  <si>
    <t>1764259665</t>
  </si>
  <si>
    <t>3570101988</t>
  </si>
  <si>
    <t>ROZVÁDZAČ napr.HASMA ER1.0 F533 125A (PLHT) P2 PILIER 2</t>
  </si>
  <si>
    <t>498516751</t>
  </si>
  <si>
    <t>210201059</t>
  </si>
  <si>
    <t>Svietidlo LED</t>
  </si>
  <si>
    <t>-535483120</t>
  </si>
  <si>
    <t>3480208233</t>
  </si>
  <si>
    <t>Svietidlo -Panel LED zapustený RC132V W30L120 OC 36W 3600lm 4000K IP20/44 strieborná</t>
  </si>
  <si>
    <t>-1683912204</t>
  </si>
  <si>
    <t>210201077</t>
  </si>
  <si>
    <t>2040602533</t>
  </si>
  <si>
    <t>3480162347</t>
  </si>
  <si>
    <t xml:space="preserve">Svietidlo napr.AMI- BEATA LED, I1487BEATA-LED2/4LED,2x24 W,6400lm, 4000K, 1170x146x58 mm	_x000D_
</t>
  </si>
  <si>
    <t>-718212716</t>
  </si>
  <si>
    <t>3480162374</t>
  </si>
  <si>
    <t>LED SVIETIDLO 22W, 2000 lm,napr. EGLO FUEVA 1 96169 na povrchovú montáž</t>
  </si>
  <si>
    <t>-1441611359</t>
  </si>
  <si>
    <t>210205400</t>
  </si>
  <si>
    <t>Núdzové orientačné svietidlo NOO 1/MM</t>
  </si>
  <si>
    <t>-357914563</t>
  </si>
  <si>
    <t>3480119556</t>
  </si>
  <si>
    <t xml:space="preserve">Svietidlo napr. AMI -INFINITY B  I1019IFB-1SE LED 1x3,2W 1hod, len núdzový režim </t>
  </si>
  <si>
    <t>-959119162</t>
  </si>
  <si>
    <t>210220321</t>
  </si>
  <si>
    <t>Svorka na potrub."Bernard" vrát. pásika(bez vodiča a prípoj. vodiča)</t>
  </si>
  <si>
    <t>1331474560</t>
  </si>
  <si>
    <t>3540402711</t>
  </si>
  <si>
    <t xml:space="preserve">Bernard sv.zem. ZS 4 pl, ZSA 16 potr+med.pásik </t>
  </si>
  <si>
    <t>-1812879144</t>
  </si>
  <si>
    <t>210220392</t>
  </si>
  <si>
    <t>Svorkovnica ekvipotencionálna</t>
  </si>
  <si>
    <t>KUS</t>
  </si>
  <si>
    <t>-495544989</t>
  </si>
  <si>
    <t>3450600402</t>
  </si>
  <si>
    <t xml:space="preserve">napr. OBO-Ekvipotencionálna svorkovnica 1809 NR,Lišta potenciál. vyrovnania_x000D_
</t>
  </si>
  <si>
    <t>1044710041</t>
  </si>
  <si>
    <t>210290751</t>
  </si>
  <si>
    <t>Montáž motorického spotrebiča, ventilátora do 1.5 kW</t>
  </si>
  <si>
    <t>-1881840074</t>
  </si>
  <si>
    <t>4290010000</t>
  </si>
  <si>
    <t>Ventilátor napr. DALAP 150 BFAZ, úsporný motor - 150 mm, časový dobeh</t>
  </si>
  <si>
    <t>-246047805</t>
  </si>
  <si>
    <t>210800646</t>
  </si>
  <si>
    <t>Vodič  medený  NN a VN pevne uložený CYA 6</t>
  </si>
  <si>
    <t>-1149419860</t>
  </si>
  <si>
    <t>3410413810</t>
  </si>
  <si>
    <t>Vodic CH-R 1x6 RE  žltozelený</t>
  </si>
  <si>
    <t>-637229234</t>
  </si>
  <si>
    <t>450,000*1,05</t>
  </si>
  <si>
    <t>210800647</t>
  </si>
  <si>
    <t>Vodič  medený  NN a VN pevne uložený CYA 10</t>
  </si>
  <si>
    <t>182471581</t>
  </si>
  <si>
    <t>3410414300</t>
  </si>
  <si>
    <t>Vodic medený CH-R 10,0  žltozelený</t>
  </si>
  <si>
    <t>823351603</t>
  </si>
  <si>
    <t>100*1,05 'Prepočítané koeficientom množstva</t>
  </si>
  <si>
    <t>210800649</t>
  </si>
  <si>
    <t>Vodič  medený  NN a VN pevne uložený CYA 25</t>
  </si>
  <si>
    <t>1315300761</t>
  </si>
  <si>
    <t>3410416000</t>
  </si>
  <si>
    <t>Vodic medený CH-R 25,0  žltozelený</t>
  </si>
  <si>
    <t>929521232</t>
  </si>
  <si>
    <t>200*1,05 'Prepočítané koeficientom množstva</t>
  </si>
  <si>
    <t>210802468</t>
  </si>
  <si>
    <t>Šnúra a banský kábel medený /v mm2/ pevne uložené CGSG 5x2.50</t>
  </si>
  <si>
    <t>359100647</t>
  </si>
  <si>
    <t>3410531200</t>
  </si>
  <si>
    <t>Šnúra medená  CGSG 5x2,5 (5Cx2,5) =H07RN-F 5G2,5</t>
  </si>
  <si>
    <t>1978757751</t>
  </si>
  <si>
    <t>15*1,05 'Prepočítané koeficientom množstva</t>
  </si>
  <si>
    <t>210802469</t>
  </si>
  <si>
    <t>Šnúra a banský kábel medený /v mm2/ pevne uložené CGSG 5x4</t>
  </si>
  <si>
    <t>-222812257</t>
  </si>
  <si>
    <t>3410531300</t>
  </si>
  <si>
    <t>Šnúra medená CGSG 5x4 (5Cx4) =H07RN-F 5G4</t>
  </si>
  <si>
    <t>416380151</t>
  </si>
  <si>
    <t>210802470</t>
  </si>
  <si>
    <t>Šnúra a banský kábel medený /v mm2/ pevne uložené CGSG 5x6</t>
  </si>
  <si>
    <t>229292592</t>
  </si>
  <si>
    <t>3410531400</t>
  </si>
  <si>
    <t>Šnúra medená CGSG 5x6 (5Cx6) =H07RN-F 5G6</t>
  </si>
  <si>
    <t>-1635326572</t>
  </si>
  <si>
    <t>210802471</t>
  </si>
  <si>
    <t>Šnúra a banský kábel medený /v mm2/ pevne uložené CGSG 5x10</t>
  </si>
  <si>
    <t>-12441617</t>
  </si>
  <si>
    <t>3410531000</t>
  </si>
  <si>
    <t>Šnúra medená CGSG 5x10 =H07RN-F 5G10 /napr. TITANEX</t>
  </si>
  <si>
    <t>1696524270</t>
  </si>
  <si>
    <t>210802472</t>
  </si>
  <si>
    <t>Šnúra a banský kábel medený /v mm2/ pevne uložené CGSG 5x16</t>
  </si>
  <si>
    <t>-168344542</t>
  </si>
  <si>
    <t>3410531100</t>
  </si>
  <si>
    <t>Šnúra medená CGSG 5x16 (5Cx16) =H07RN-F 5G16</t>
  </si>
  <si>
    <t>-1667363470</t>
  </si>
  <si>
    <t>210810045</t>
  </si>
  <si>
    <t>Silový kábel medený 750 - 1000 V /mm2/ pevne uložený CYKY-CYKYm 750 V 3x1.5</t>
  </si>
  <si>
    <t>1639447661</t>
  </si>
  <si>
    <t>3411403831</t>
  </si>
  <si>
    <t xml:space="preserve">Nehorlavý Kábel  1-CXKE-R-J 3x1,5 (3Cx1,5) nehorľavý bezhalog. </t>
  </si>
  <si>
    <t>-1092113191</t>
  </si>
  <si>
    <t>1100*1,05 'Prepočítané koeficientom množstva</t>
  </si>
  <si>
    <t>-1552049984</t>
  </si>
  <si>
    <t>3411403832</t>
  </si>
  <si>
    <t xml:space="preserve">Nehorlavý Kábel  1-CXKE-R-O 3x1,5 (3Cx1,5) nehorľavý bezhalog. </t>
  </si>
  <si>
    <t>-850369278</t>
  </si>
  <si>
    <t>400*1,05</t>
  </si>
  <si>
    <t>420*1,05 'Prepočítané koeficientom množstva</t>
  </si>
  <si>
    <t>-1113970523</t>
  </si>
  <si>
    <t>3410106988</t>
  </si>
  <si>
    <t>Kábel NHXH-J 3x1,5 FE180/E90</t>
  </si>
  <si>
    <t>1186862839</t>
  </si>
  <si>
    <t>210810046</t>
  </si>
  <si>
    <t>Silový kábel medený 750 - 1000 V /mm2/ pevne uložený CYKY-CYKYm 750 V 3x2.5</t>
  </si>
  <si>
    <t>-954171173</t>
  </si>
  <si>
    <t>3410106500</t>
  </si>
  <si>
    <t>Kábel  1-CXKE-R 3x2,5 (3Cx2,5) nehorľavý</t>
  </si>
  <si>
    <t>-1853628325</t>
  </si>
  <si>
    <t>1750*1,05 'Prepočítané koeficientom množstva</t>
  </si>
  <si>
    <t>210810053</t>
  </si>
  <si>
    <t>Silový kábel medený 750 - 1000 V /mm2/ pevne uložený CYKY-CYKYm 750 V 5x10</t>
  </si>
  <si>
    <t>1513619753</t>
  </si>
  <si>
    <t>3410108900</t>
  </si>
  <si>
    <t>Kábel 1-CXKE-R-J 5x10 (CXKH, CHKH)</t>
  </si>
  <si>
    <t>1896279023</t>
  </si>
  <si>
    <t>30*1,05 'Prepočítané koeficientom množstva</t>
  </si>
  <si>
    <t>210810055</t>
  </si>
  <si>
    <t>Silový kábel medený 750 - 1000 V /mm2/ pevne uložený CYKY-CYKYm 750 V 5x1.5</t>
  </si>
  <si>
    <t>1451358625</t>
  </si>
  <si>
    <t>3410110200</t>
  </si>
  <si>
    <t>Kábel 1-CXKE-R 5x1,5 (5Cx1,5) nehorľavý</t>
  </si>
  <si>
    <t>-1837364295</t>
  </si>
  <si>
    <t>150*1,05 'Prepočítané koeficientom množstva</t>
  </si>
  <si>
    <t>210810056</t>
  </si>
  <si>
    <t>Silový kábel medený 750 - 1000 V /mm2/ pevne uložený CYKY-CYKYm 750 V 5x2.5</t>
  </si>
  <si>
    <t>-2059865337</t>
  </si>
  <si>
    <t>3410109300</t>
  </si>
  <si>
    <t>Kábel  1-CXKE-R 5x2,5 (5Cx2,5) nehorľavý</t>
  </si>
  <si>
    <t>1094225548</t>
  </si>
  <si>
    <t>210810110</t>
  </si>
  <si>
    <t>Silový kábel medený 750 - 1000 V /mm2/ pevne uložený CYKY-CYKYm 1 kV 5x35</t>
  </si>
  <si>
    <t>-1003262547</t>
  </si>
  <si>
    <t>3410107200</t>
  </si>
  <si>
    <t>Kábel 1-CXKE-R-J 5x35 (CXKH, CHKH)</t>
  </si>
  <si>
    <t>-532818440</t>
  </si>
  <si>
    <t>134</t>
  </si>
  <si>
    <t>210810111</t>
  </si>
  <si>
    <t>Silový kábel medený 750 - 1000 V /mm2/ pevne uložený CYKY-CYKYm 1 kV 4x50</t>
  </si>
  <si>
    <t>-1382641755</t>
  </si>
  <si>
    <t>135</t>
  </si>
  <si>
    <t>3410107300</t>
  </si>
  <si>
    <t>Kábel 1-CXKE-R-J 4x50 (CXKH, CHKH)</t>
  </si>
  <si>
    <t>1092280857</t>
  </si>
  <si>
    <t>20*1,05 'Prepočítané koeficientom množstva</t>
  </si>
  <si>
    <t>136</t>
  </si>
  <si>
    <t>MD</t>
  </si>
  <si>
    <t>Mimostavenisková doprava</t>
  </si>
  <si>
    <t>1390984248</t>
  </si>
  <si>
    <t>137</t>
  </si>
  <si>
    <t>MV</t>
  </si>
  <si>
    <t>Murárske výpomoci</t>
  </si>
  <si>
    <t>-2139585516</t>
  </si>
  <si>
    <t>138</t>
  </si>
  <si>
    <t>PD</t>
  </si>
  <si>
    <t>Presun dodávok</t>
  </si>
  <si>
    <t>1785888112</t>
  </si>
  <si>
    <t>139</t>
  </si>
  <si>
    <t>PM</t>
  </si>
  <si>
    <t>Podružný materiál</t>
  </si>
  <si>
    <t>285859879</t>
  </si>
  <si>
    <t>PPV.1</t>
  </si>
  <si>
    <t>Podiel pridružených výkonov</t>
  </si>
  <si>
    <t>-1139357742</t>
  </si>
  <si>
    <t>46-M</t>
  </si>
  <si>
    <t>Zemné práce pri extr.mont.prácach</t>
  </si>
  <si>
    <t>141</t>
  </si>
  <si>
    <t>460200163</t>
  </si>
  <si>
    <t>Hĺbenie káblovej ryhy 35 cm širokej a 80 cm hlbokej, v zemine triedy 3</t>
  </si>
  <si>
    <t>-1917143913</t>
  </si>
  <si>
    <t>142</t>
  </si>
  <si>
    <t>460490012</t>
  </si>
  <si>
    <t>Rozvinutie a uloženie výstražnej fólie z PVC do ryhy, šírka 33 cm</t>
  </si>
  <si>
    <t>-166768360</t>
  </si>
  <si>
    <t>143</t>
  </si>
  <si>
    <t>2830002000</t>
  </si>
  <si>
    <t>Fólia cervená v m</t>
  </si>
  <si>
    <t>-218774367</t>
  </si>
  <si>
    <t>144</t>
  </si>
  <si>
    <t>460560163</t>
  </si>
  <si>
    <t>Ručný zásyp nezap. káblovej ryhy bez zhutn. zeminy, 35 cm širokej, 80 cm hlbokej v zemine tr. 3</t>
  </si>
  <si>
    <t>-1856811005</t>
  </si>
  <si>
    <t>145</t>
  </si>
  <si>
    <t>PPV</t>
  </si>
  <si>
    <t>-966792999</t>
  </si>
  <si>
    <t>146</t>
  </si>
  <si>
    <t>HZS000114</t>
  </si>
  <si>
    <t>Stavebno montážne práce náročné - prehliadky pracoviska a revízie (Tr 4) v rozsahu viac ako 8 hodín</t>
  </si>
  <si>
    <t>512</t>
  </si>
  <si>
    <t>-146657037</t>
  </si>
  <si>
    <t>147</t>
  </si>
  <si>
    <t>HZS00112</t>
  </si>
  <si>
    <t>Projekt skutočného vyhotovenia</t>
  </si>
  <si>
    <t>128446764</t>
  </si>
  <si>
    <t>148</t>
  </si>
  <si>
    <t>Demontáž existujúcej elektroinštalácie</t>
  </si>
  <si>
    <t>1594985654</t>
  </si>
  <si>
    <t>SO01.7 - SO01.7 Bleskozvod</t>
  </si>
  <si>
    <t>-37463791</t>
  </si>
  <si>
    <t>210220021</t>
  </si>
  <si>
    <t>Uzemňovacie vedenie v zemi včít. svoriek, prepojenia, izolácie spojov FeZn do 120 mm2</t>
  </si>
  <si>
    <t>990715145</t>
  </si>
  <si>
    <t>3544112022</t>
  </si>
  <si>
    <t xml:space="preserve">napr.OBO-5052 30X3.5,Pásová oceľ_x000D_
</t>
  </si>
  <si>
    <t>-580381929</t>
  </si>
  <si>
    <t>140*1,05</t>
  </si>
  <si>
    <t>3543807111</t>
  </si>
  <si>
    <t xml:space="preserve">napr.OBO-Páska samolepiaca 356 50,Antikorózna páska_x000D_
</t>
  </si>
  <si>
    <t>-204552431</t>
  </si>
  <si>
    <t>210220022</t>
  </si>
  <si>
    <t>Uzemňovacie vedenie v zemi včít. svoriek, prepojenia, izolácie spojov FeZn D 8 - 10 mm</t>
  </si>
  <si>
    <t>94956183</t>
  </si>
  <si>
    <t>3540402622</t>
  </si>
  <si>
    <t xml:space="preserve">napr.OBO-RD 10-PVC,Kruhový vodič s plášťom z PVC_x000D_
</t>
  </si>
  <si>
    <t>1409580697</t>
  </si>
  <si>
    <t>40,000*1,05</t>
  </si>
  <si>
    <t>210220101</t>
  </si>
  <si>
    <t>Zvodový vodič včítane podpery FeZn do D 10 mm, A1 D 10 mm Cu D 8 mm</t>
  </si>
  <si>
    <t>-1438471646</t>
  </si>
  <si>
    <t>3540402644</t>
  </si>
  <si>
    <t xml:space="preserve">napr.OBO -RD 8-ALU-T,Kruhový vodič,Krutová kvalita_x000D_
</t>
  </si>
  <si>
    <t>79433751</t>
  </si>
  <si>
    <t>125*1,05</t>
  </si>
  <si>
    <t>3540403944</t>
  </si>
  <si>
    <t>HR-Podpera 132 P VA,Strešné držiaky vedenia</t>
  </si>
  <si>
    <t>1078060182</t>
  </si>
  <si>
    <t>3540404046</t>
  </si>
  <si>
    <t xml:space="preserve">napr.OBO-270 8-10 VA,Lemová svorka_x000D_
</t>
  </si>
  <si>
    <t>-1646841451</t>
  </si>
  <si>
    <t>3540402655</t>
  </si>
  <si>
    <t xml:space="preserve">napr.OBO-RD 8-PVC,Kruhový vodič ALU,s PVC opláštením_x000D_
</t>
  </si>
  <si>
    <t>-1709889748</t>
  </si>
  <si>
    <t>40*1,05</t>
  </si>
  <si>
    <t>210220201</t>
  </si>
  <si>
    <t>Zachyt.tyč včít.upevnenia na strešný hrebeň do 3 m dľžky tyče</t>
  </si>
  <si>
    <t>-529241154</t>
  </si>
  <si>
    <t>3540200633</t>
  </si>
  <si>
    <t xml:space="preserve">napr.OBO-Držiak ISO-A-500,Dištančný držiak ISO_x000D_
</t>
  </si>
  <si>
    <t>-634245391</t>
  </si>
  <si>
    <t>3540300411</t>
  </si>
  <si>
    <t xml:space="preserve">napr.OBO-Zberná tyc 101 VL2000,zúžená_x000D_
</t>
  </si>
  <si>
    <t>1689934368</t>
  </si>
  <si>
    <t>3540402000</t>
  </si>
  <si>
    <t>HR-Ochranná strieška OS 02</t>
  </si>
  <si>
    <t>1835252471</t>
  </si>
  <si>
    <t>210220302</t>
  </si>
  <si>
    <t>Bleskozvodová svorka nad 2 skrutky (ST, SJ, SK, SZ, SR 01, 02)</t>
  </si>
  <si>
    <t>-812321153</t>
  </si>
  <si>
    <t>3540408333</t>
  </si>
  <si>
    <t xml:space="preserve">napr.OBO-Svorka 5002 N-VA,skúšobná svorka,pre dva kruhové vodiče_x000D_
</t>
  </si>
  <si>
    <t>1872278328</t>
  </si>
  <si>
    <t>3540408122</t>
  </si>
  <si>
    <t xml:space="preserve">napr.OBO-Svorka  univerzálna 249 B ST	</t>
  </si>
  <si>
    <t>372178372</t>
  </si>
  <si>
    <t>3540406200</t>
  </si>
  <si>
    <t xml:space="preserve">napr.OBO-Svorka  RK-FIX,Odkvapová svorka s pružinou_x000D_
</t>
  </si>
  <si>
    <t>-189877920</t>
  </si>
  <si>
    <t>3540406523</t>
  </si>
  <si>
    <t>napr.OBO-Svorka 255 A-FL30 FT</t>
  </si>
  <si>
    <t>-1764264038</t>
  </si>
  <si>
    <t>3540406135</t>
  </si>
  <si>
    <t xml:space="preserve">napr.OBO-Svorka 253 8-10 V4A,Krížová svorka_x000D_
</t>
  </si>
  <si>
    <t>-83770768</t>
  </si>
  <si>
    <t>210220422</t>
  </si>
  <si>
    <t>Revízne dvierka_x000D_
-montáž</t>
  </si>
  <si>
    <t>-408798458</t>
  </si>
  <si>
    <t>3543800049</t>
  </si>
  <si>
    <t xml:space="preserve">napr.OBO-5800 VZ,Revízne dvierka_x000D_
</t>
  </si>
  <si>
    <t>-236170213</t>
  </si>
  <si>
    <t>210220401</t>
  </si>
  <si>
    <t>Označenie zvodov štítkami smaltované, z umelej hmoty</t>
  </si>
  <si>
    <t>1193642056</t>
  </si>
  <si>
    <t>5489511000</t>
  </si>
  <si>
    <t xml:space="preserve">KS-S ES, označovací štítok_x000D_
</t>
  </si>
  <si>
    <t>313740399</t>
  </si>
  <si>
    <t>142815361</t>
  </si>
  <si>
    <t>-1580837500</t>
  </si>
  <si>
    <t>347755696</t>
  </si>
  <si>
    <t>648380798</t>
  </si>
  <si>
    <t xml:space="preserve">SO01.8 - SO01.8  Vetranie </t>
  </si>
  <si>
    <t>Ing.M.Marko</t>
  </si>
  <si>
    <t xml:space="preserve">    1Z - ZARIADENIE č.1 m.č.1.27</t>
  </si>
  <si>
    <t xml:space="preserve">    2Z - ZARIADENIE č.2  m.č.1.12</t>
  </si>
  <si>
    <t xml:space="preserve">    3Z - ZARIADENIE č.3  m.č.1.17</t>
  </si>
  <si>
    <t xml:space="preserve">    4Z - ZARIADENIE č.4  stredný trakt 2np</t>
  </si>
  <si>
    <t xml:space="preserve">    5Z - ZARIADENIE č.5  m.č.2.11</t>
  </si>
  <si>
    <t>HZS - Hodinové zúčtovacie sadzby</t>
  </si>
  <si>
    <t>375397406</t>
  </si>
  <si>
    <t>Lešenie ľahké pracovné pomocné s výškou lešeňovej podlahy nad 1,20 do 1,90 m</t>
  </si>
  <si>
    <t>484162599</t>
  </si>
  <si>
    <t>30*1</t>
  </si>
  <si>
    <t>1Z</t>
  </si>
  <si>
    <t>ZARIADENIE č.1 m.č.1.27</t>
  </si>
  <si>
    <t>769052015</t>
  </si>
  <si>
    <t>Montáž rekuperačnej jednotky na stenu prietok 480 m3/h</t>
  </si>
  <si>
    <t>-133162650</t>
  </si>
  <si>
    <t>7100606.4</t>
  </si>
  <si>
    <t>Vetracia jednotka napr.CWL napr.Excellent 400 4/0R*, KKH WOLF, vzuchový výkon max.400m3/h,150Pa s elektroohrevom 1kW a ovládačom BML</t>
  </si>
  <si>
    <t>-1012406346</t>
  </si>
  <si>
    <t>769021599</t>
  </si>
  <si>
    <t>Montaž prívodnej vetracej hlavice  SHK 180(farebná uprava strešnej krytiny)</t>
  </si>
  <si>
    <t>-1543420940</t>
  </si>
  <si>
    <t>555</t>
  </si>
  <si>
    <t>Prívodná strešná vetracia hlavica SHK 180</t>
  </si>
  <si>
    <t>-1900770933</t>
  </si>
  <si>
    <t>769021499</t>
  </si>
  <si>
    <t>Montaž odvodnej vetracej hlavice VHO 180  (farebná uprava strešnej krytiny)</t>
  </si>
  <si>
    <t>-186588024</t>
  </si>
  <si>
    <t>429720009999</t>
  </si>
  <si>
    <t>Odvodná vetracia strešná hlavica VHO 180</t>
  </si>
  <si>
    <t>-1898974723</t>
  </si>
  <si>
    <t>769037027</t>
  </si>
  <si>
    <t>Montáž tanierového ventilu kovového priemeru 125 mm</t>
  </si>
  <si>
    <t>1022476717</t>
  </si>
  <si>
    <t>60919</t>
  </si>
  <si>
    <t>EFF 125 RAL9010, prívodný kovový ventil, nastaviteľná štrbina (odhlučnená polyuretánovou penou), RAL9010</t>
  </si>
  <si>
    <t>1796847641</t>
  </si>
  <si>
    <t>1190350059</t>
  </si>
  <si>
    <t>6091</t>
  </si>
  <si>
    <t>TFF 125 RAL9010, prívodný kovový ventil, nastaviteľná štrbina (odhlučnená polyuretánovou penou), RAL9010</t>
  </si>
  <si>
    <t>1532098524</t>
  </si>
  <si>
    <t>769035030</t>
  </si>
  <si>
    <t>Montáž mriežky na odvod vzduchu do prierezu 0.078 m2</t>
  </si>
  <si>
    <t>-333866467</t>
  </si>
  <si>
    <t>429720211999</t>
  </si>
  <si>
    <t>Mriežka  vetracia NOVA-D2-400x150-UR2</t>
  </si>
  <si>
    <t>-998991304</t>
  </si>
  <si>
    <t>769021003</t>
  </si>
  <si>
    <t>Montáž spiro potrubia DN 125-140</t>
  </si>
  <si>
    <t>455567196</t>
  </si>
  <si>
    <t>429810000300</t>
  </si>
  <si>
    <t xml:space="preserve">Potrubie kruhové spiro DN 125, dĺžka 1000 mm, </t>
  </si>
  <si>
    <t>-1141228232</t>
  </si>
  <si>
    <t>769021006</t>
  </si>
  <si>
    <t>Montáž spiro potrubia DN 160-180</t>
  </si>
  <si>
    <t>484521113</t>
  </si>
  <si>
    <t>429810000500</t>
  </si>
  <si>
    <t>Potrubie kruhové spiro DN 160, dĺžka 1000 mm,</t>
  </si>
  <si>
    <t>1248516018</t>
  </si>
  <si>
    <t>769021319</t>
  </si>
  <si>
    <t>Montáž kolena 90° na spiro potrubie DN 80-150</t>
  </si>
  <si>
    <t>-299951701</t>
  </si>
  <si>
    <t>429850007800</t>
  </si>
  <si>
    <t xml:space="preserve">Koleno KS 90˚ DN 125 pre kruhové spiro potrubie, </t>
  </si>
  <si>
    <t>472021746</t>
  </si>
  <si>
    <t>769021289</t>
  </si>
  <si>
    <t>Montáž kolena 45° na spiro potrubie DN 80-150</t>
  </si>
  <si>
    <t>448520207</t>
  </si>
  <si>
    <t>429850002800</t>
  </si>
  <si>
    <t xml:space="preserve">Koleno KS 45˚ DN 125 pre kruhové spiro potrubie, </t>
  </si>
  <si>
    <t>1768571798</t>
  </si>
  <si>
    <t>769021322</t>
  </si>
  <si>
    <t>Montáž kolena 90° na spiro potrubie DN 160-250</t>
  </si>
  <si>
    <t>163348173</t>
  </si>
  <si>
    <t>429850008200</t>
  </si>
  <si>
    <t xml:space="preserve">Koleno KS 90˚ DN 180 pre kruhové spiro potrubie, </t>
  </si>
  <si>
    <t>237401191</t>
  </si>
  <si>
    <t>769021292</t>
  </si>
  <si>
    <t>Montáž kolena 45° na spiro potrubie DN 160-250</t>
  </si>
  <si>
    <t>-1777226521</t>
  </si>
  <si>
    <t>429850003200</t>
  </si>
  <si>
    <t xml:space="preserve">Koleno KS 45˚ DN 180 pre kruhové spiro potrubie, </t>
  </si>
  <si>
    <t>952785891</t>
  </si>
  <si>
    <t>769021445</t>
  </si>
  <si>
    <t>Montáž nadstavca kruhového na kruhové potrubie DN 150-200</t>
  </si>
  <si>
    <t>920341982</t>
  </si>
  <si>
    <t>4298509991</t>
  </si>
  <si>
    <t>Prechodka PPR180-125   pre kruhové spiro potrubie</t>
  </si>
  <si>
    <t>-1212934275</t>
  </si>
  <si>
    <t>769021442</t>
  </si>
  <si>
    <t>Montáž nadstavca kruhového na kruhové potrubie DN 80-140</t>
  </si>
  <si>
    <t>1364725356</t>
  </si>
  <si>
    <t>429850024410</t>
  </si>
  <si>
    <t xml:space="preserve">Objímka OBJ 125-125   pre kruhové spiro potrubie, </t>
  </si>
  <si>
    <t>-114141031</t>
  </si>
  <si>
    <t>64064567</t>
  </si>
  <si>
    <t>429850024811</t>
  </si>
  <si>
    <t>Objímka OBJ 180-125   pre kruhové spiro potrubie</t>
  </si>
  <si>
    <t>-1991147325</t>
  </si>
  <si>
    <t>713483010</t>
  </si>
  <si>
    <t>Montáž technickej izolácie samolepiacej rohože hr. 20 mm na potrubia s rovnou plochou</t>
  </si>
  <si>
    <t>2144180099</t>
  </si>
  <si>
    <t>17+12</t>
  </si>
  <si>
    <t>Medzisúčet zariadenie č.1</t>
  </si>
  <si>
    <t>2831</t>
  </si>
  <si>
    <t>napr.Armaflex  AC hr.13mm tepelná izolácia</t>
  </si>
  <si>
    <t>-1476168803</t>
  </si>
  <si>
    <t>2832</t>
  </si>
  <si>
    <t>Tepelná izolácia napr.K-FLEX CLAD hr.16mm</t>
  </si>
  <si>
    <t>-1433747832</t>
  </si>
  <si>
    <t>713491117</t>
  </si>
  <si>
    <t>Izolácia tepelná - závesy a objímky</t>
  </si>
  <si>
    <t>-713232251</t>
  </si>
  <si>
    <t>138110005900</t>
  </si>
  <si>
    <t>Plech hladký pozinkovaný hr. 0,60 mm, min. 285 g/m2, ozn. 10 004.20, podľa EN S185</t>
  </si>
  <si>
    <t>-875319673</t>
  </si>
  <si>
    <t>20*0,285*0,001</t>
  </si>
  <si>
    <t>2Z</t>
  </si>
  <si>
    <t>ZARIADENIE č.2  m.č.1.12</t>
  </si>
  <si>
    <t>1354404431</t>
  </si>
  <si>
    <t>7100609</t>
  </si>
  <si>
    <t>Vetracia jednotka napr.CWL Excellent 400 2/2L, vzduchový výkon max.400m3/h,150Pa , s ohrevom 1kW a ovládačom BML</t>
  </si>
  <si>
    <t>-1396817760</t>
  </si>
  <si>
    <t>-484048185</t>
  </si>
  <si>
    <t>-1800419661</t>
  </si>
  <si>
    <t>1866905173</t>
  </si>
  <si>
    <t>1546512086</t>
  </si>
  <si>
    <t>-2042163848</t>
  </si>
  <si>
    <t>1296941651</t>
  </si>
  <si>
    <t>1626434603</t>
  </si>
  <si>
    <t>-334689514</t>
  </si>
  <si>
    <t>1281214122</t>
  </si>
  <si>
    <t>2140055042</t>
  </si>
  <si>
    <t>552586051</t>
  </si>
  <si>
    <t>-301106414</t>
  </si>
  <si>
    <t>505992727</t>
  </si>
  <si>
    <t>2045539116</t>
  </si>
  <si>
    <t>429810000600</t>
  </si>
  <si>
    <t>Potrubie kruhové spiro DN 180, dĺžka 1000 mm,</t>
  </si>
  <si>
    <t>2108296429</t>
  </si>
  <si>
    <t>301140913</t>
  </si>
  <si>
    <t>357401829</t>
  </si>
  <si>
    <t>1044814997</t>
  </si>
  <si>
    <t>429850003100</t>
  </si>
  <si>
    <t>Koleno KS 45˚ DN 160 pre kruhové spiro potrubie,</t>
  </si>
  <si>
    <t>-1088414193</t>
  </si>
  <si>
    <t>-1761016939</t>
  </si>
  <si>
    <t>-604470226</t>
  </si>
  <si>
    <t>-2097410799</t>
  </si>
  <si>
    <t>769021382</t>
  </si>
  <si>
    <t>Montáž prechodu symetrického na spiro potrubie DN 150-200</t>
  </si>
  <si>
    <t>-60528184</t>
  </si>
  <si>
    <t>2+3</t>
  </si>
  <si>
    <t>429850018991</t>
  </si>
  <si>
    <t xml:space="preserve">Prechod symetrický  PPR 180/160 pre kruhové spiro potrubie, </t>
  </si>
  <si>
    <t>661261352</t>
  </si>
  <si>
    <t>429850018992</t>
  </si>
  <si>
    <t xml:space="preserve">Prechod symetrický  PPR 160/125 pre kruhové spiro potrubie, </t>
  </si>
  <si>
    <t>-1807691577</t>
  </si>
  <si>
    <t>280589246</t>
  </si>
  <si>
    <t>-1608013970</t>
  </si>
  <si>
    <t>-1133854774</t>
  </si>
  <si>
    <t>2+1+2</t>
  </si>
  <si>
    <t>429850025922</t>
  </si>
  <si>
    <t>Objímka OBJ 160-125   pre kruhové spiro potrubie</t>
  </si>
  <si>
    <t>395640399</t>
  </si>
  <si>
    <t>429850025862</t>
  </si>
  <si>
    <t>Objímka OBJ 160-160   pre kruhové spiro potrubie</t>
  </si>
  <si>
    <t>2040686261</t>
  </si>
  <si>
    <t>429850024458</t>
  </si>
  <si>
    <t>Objímka OBJ 180-160  pre kruhové spiro potrubie</t>
  </si>
  <si>
    <t>-1732497682</t>
  </si>
  <si>
    <t>-1851951968</t>
  </si>
  <si>
    <t>22+12</t>
  </si>
  <si>
    <t>Medzisúčet zariadenie č.2</t>
  </si>
  <si>
    <t>620738322</t>
  </si>
  <si>
    <t>1340441831</t>
  </si>
  <si>
    <t>-1291193851</t>
  </si>
  <si>
    <t>1185091457</t>
  </si>
  <si>
    <t>3Z</t>
  </si>
  <si>
    <t>ZARIADENIE č.3  m.č.1.17</t>
  </si>
  <si>
    <t>17559435</t>
  </si>
  <si>
    <t>440351852</t>
  </si>
  <si>
    <t>-1809411500</t>
  </si>
  <si>
    <t>-214109361</t>
  </si>
  <si>
    <t>264706405</t>
  </si>
  <si>
    <t>-1185824659</t>
  </si>
  <si>
    <t>1303569609</t>
  </si>
  <si>
    <t>440633814</t>
  </si>
  <si>
    <t>313748861</t>
  </si>
  <si>
    <t>-2124593247</t>
  </si>
  <si>
    <t>-1323726399</t>
  </si>
  <si>
    <t>900055095</t>
  </si>
  <si>
    <t>859332072</t>
  </si>
  <si>
    <t>-1044507706</t>
  </si>
  <si>
    <t>1381871938</t>
  </si>
  <si>
    <t>2060325098</t>
  </si>
  <si>
    <t>-1808804994</t>
  </si>
  <si>
    <t>1229726118</t>
  </si>
  <si>
    <t>2126253312</t>
  </si>
  <si>
    <t>-271014810</t>
  </si>
  <si>
    <t>909085117</t>
  </si>
  <si>
    <t>-750876129</t>
  </si>
  <si>
    <t>2+2+3</t>
  </si>
  <si>
    <t>1722795775</t>
  </si>
  <si>
    <t>77923247</t>
  </si>
  <si>
    <t>1883987544</t>
  </si>
  <si>
    <t>-51887461</t>
  </si>
  <si>
    <t>-1883659059</t>
  </si>
  <si>
    <t>957704250</t>
  </si>
  <si>
    <t>42985009956</t>
  </si>
  <si>
    <t>Objímka OBJ 180-180   pre kruhové spiro potrubie</t>
  </si>
  <si>
    <t>811983142</t>
  </si>
  <si>
    <t>2083393493</t>
  </si>
  <si>
    <t>Medzisúčet zariadenie č.3</t>
  </si>
  <si>
    <t>-718258656</t>
  </si>
  <si>
    <t>-810924636</t>
  </si>
  <si>
    <t>-692480180</t>
  </si>
  <si>
    <t>855374670</t>
  </si>
  <si>
    <t>4Z</t>
  </si>
  <si>
    <t>ZARIADENIE č.4  stredný trakt 2np</t>
  </si>
  <si>
    <t>-1357994378</t>
  </si>
  <si>
    <t>402993130</t>
  </si>
  <si>
    <t>-356720052</t>
  </si>
  <si>
    <t>144534018</t>
  </si>
  <si>
    <t>-670820965</t>
  </si>
  <si>
    <t>-315354700</t>
  </si>
  <si>
    <t>387358843</t>
  </si>
  <si>
    <t>-612081829</t>
  </si>
  <si>
    <t>769037024</t>
  </si>
  <si>
    <t>Montáž tanierového ventilu kovového priemeru 100 mm</t>
  </si>
  <si>
    <t>-196855751</t>
  </si>
  <si>
    <t>6090</t>
  </si>
  <si>
    <t>TFF 100RAL9010, prívodný kovový ventil, nastaviteľná štrbina (odhlučnená polyuretánovou penou), RAL9010</t>
  </si>
  <si>
    <t>-1730668702</t>
  </si>
  <si>
    <t>-1736281318</t>
  </si>
  <si>
    <t>429720345976</t>
  </si>
  <si>
    <t>1155735512</t>
  </si>
  <si>
    <t>-153537855</t>
  </si>
  <si>
    <t>1450869614</t>
  </si>
  <si>
    <t>769021000</t>
  </si>
  <si>
    <t>Montáž spiro potrubia do DN 100</t>
  </si>
  <si>
    <t>-402582793</t>
  </si>
  <si>
    <t>429810000200</t>
  </si>
  <si>
    <t>Potrubie kruhové spiro DN 100, dĺžka 1000 mm,</t>
  </si>
  <si>
    <t>770379596</t>
  </si>
  <si>
    <t>2086959720</t>
  </si>
  <si>
    <t>1257288476</t>
  </si>
  <si>
    <t>1400458259</t>
  </si>
  <si>
    <t>11+20</t>
  </si>
  <si>
    <t>-574088805</t>
  </si>
  <si>
    <t>1479563420</t>
  </si>
  <si>
    <t>-316248814</t>
  </si>
  <si>
    <t>429850007700</t>
  </si>
  <si>
    <t xml:space="preserve">Koleno KS 90˚ DN 100 pre kruhové spiro potrubie, </t>
  </si>
  <si>
    <t>1629817866</t>
  </si>
  <si>
    <t>-301452473</t>
  </si>
  <si>
    <t>1469840297</t>
  </si>
  <si>
    <t>1321025690</t>
  </si>
  <si>
    <t>4+2+2</t>
  </si>
  <si>
    <t>-709008532</t>
  </si>
  <si>
    <t>476578016</t>
  </si>
  <si>
    <t>429850008100</t>
  </si>
  <si>
    <t xml:space="preserve">Koleno KS 90˚ DN 160 pre kruhové spiro potrubie, </t>
  </si>
  <si>
    <t>-680268256</t>
  </si>
  <si>
    <t>-1878977686</t>
  </si>
  <si>
    <t>1846643224</t>
  </si>
  <si>
    <t>769021379</t>
  </si>
  <si>
    <t>Montáž prechodu symetrického na spiro potrubie DN 80-140</t>
  </si>
  <si>
    <t>1284239348</t>
  </si>
  <si>
    <t>429850017800</t>
  </si>
  <si>
    <t xml:space="preserve">Prechod symetrický DN 125/100 pre kruhové spiro potrubie, </t>
  </si>
  <si>
    <t>1323521458</t>
  </si>
  <si>
    <t>-1898612418</t>
  </si>
  <si>
    <t>42985001478</t>
  </si>
  <si>
    <t>Prechod symetrický DN 160/100 pre kruhové spiro potrubie,</t>
  </si>
  <si>
    <t>-1805248010</t>
  </si>
  <si>
    <t>-1828404912</t>
  </si>
  <si>
    <t>300183795</t>
  </si>
  <si>
    <t>464299025</t>
  </si>
  <si>
    <t>717584612</t>
  </si>
  <si>
    <t>149</t>
  </si>
  <si>
    <t>-624572145</t>
  </si>
  <si>
    <t>4298509253410</t>
  </si>
  <si>
    <t xml:space="preserve">Objímka OBJ 125-100   pre kruhové spiro potrubie, </t>
  </si>
  <si>
    <t>-1215436801</t>
  </si>
  <si>
    <t>151</t>
  </si>
  <si>
    <t>262645727</t>
  </si>
  <si>
    <t>3+1+1</t>
  </si>
  <si>
    <t>152</t>
  </si>
  <si>
    <t>238698248</t>
  </si>
  <si>
    <t>153</t>
  </si>
  <si>
    <t>-1673318280</t>
  </si>
  <si>
    <t>154</t>
  </si>
  <si>
    <t>4298500255596</t>
  </si>
  <si>
    <t>-52785325</t>
  </si>
  <si>
    <t>155</t>
  </si>
  <si>
    <t>-2140212214</t>
  </si>
  <si>
    <t>Medzisúčet zariadenie č.4</t>
  </si>
  <si>
    <t>156</t>
  </si>
  <si>
    <t>-210045372</t>
  </si>
  <si>
    <t>157</t>
  </si>
  <si>
    <t>-2015081503</t>
  </si>
  <si>
    <t>158</t>
  </si>
  <si>
    <t>-1754028904</t>
  </si>
  <si>
    <t>5Z</t>
  </si>
  <si>
    <t>ZARIADENIE č.5  m.č.2.11</t>
  </si>
  <si>
    <t>159</t>
  </si>
  <si>
    <t>-1457309449</t>
  </si>
  <si>
    <t>160</t>
  </si>
  <si>
    <t>7100608</t>
  </si>
  <si>
    <t>Vetracia jednotka napr.CWL Excellent 400 Exc 4/0L, KKH WOLF, vzduchový výkon max.400m3/h,150Pa, s elektroohrevom 1kW a ovládačom BML</t>
  </si>
  <si>
    <t>-1005656794</t>
  </si>
  <si>
    <t>161</t>
  </si>
  <si>
    <t>-1665533855</t>
  </si>
  <si>
    <t>162</t>
  </si>
  <si>
    <t>-744334342</t>
  </si>
  <si>
    <t>163</t>
  </si>
  <si>
    <t>-882873022</t>
  </si>
  <si>
    <t>164</t>
  </si>
  <si>
    <t>316359550</t>
  </si>
  <si>
    <t>165</t>
  </si>
  <si>
    <t>707287268</t>
  </si>
  <si>
    <t>166</t>
  </si>
  <si>
    <t>-791825640</t>
  </si>
  <si>
    <t>167</t>
  </si>
  <si>
    <t>196166380</t>
  </si>
  <si>
    <t>168</t>
  </si>
  <si>
    <t>2014607669</t>
  </si>
  <si>
    <t>169</t>
  </si>
  <si>
    <t>769035078</t>
  </si>
  <si>
    <t>Montáž krycej mriežky hranatej do prierezu 0.100 m2</t>
  </si>
  <si>
    <t>-2086248990</t>
  </si>
  <si>
    <t>170</t>
  </si>
  <si>
    <t>429720198400</t>
  </si>
  <si>
    <t>Mriežka krycia SG200</t>
  </si>
  <si>
    <t>-241431571</t>
  </si>
  <si>
    <t>-889920686</t>
  </si>
  <si>
    <t>172</t>
  </si>
  <si>
    <t>27141213</t>
  </si>
  <si>
    <t>173</t>
  </si>
  <si>
    <t>-323683269</t>
  </si>
  <si>
    <t>4+13</t>
  </si>
  <si>
    <t>174</t>
  </si>
  <si>
    <t>755454701</t>
  </si>
  <si>
    <t>175</t>
  </si>
  <si>
    <t>-1777691876</t>
  </si>
  <si>
    <t>176</t>
  </si>
  <si>
    <t>-2015345721</t>
  </si>
  <si>
    <t>177</t>
  </si>
  <si>
    <t>1063929776</t>
  </si>
  <si>
    <t>178</t>
  </si>
  <si>
    <t>-2089585388</t>
  </si>
  <si>
    <t>179</t>
  </si>
  <si>
    <t>-300295305</t>
  </si>
  <si>
    <t>180</t>
  </si>
  <si>
    <t>-518031669</t>
  </si>
  <si>
    <t>181</t>
  </si>
  <si>
    <t>2044762746</t>
  </si>
  <si>
    <t>182</t>
  </si>
  <si>
    <t>-2059442075</t>
  </si>
  <si>
    <t>183</t>
  </si>
  <si>
    <t>541538971</t>
  </si>
  <si>
    <t>2+1</t>
  </si>
  <si>
    <t>184</t>
  </si>
  <si>
    <t>-1792283320</t>
  </si>
  <si>
    <t>185</t>
  </si>
  <si>
    <t>-2009542785</t>
  </si>
  <si>
    <t>186</t>
  </si>
  <si>
    <t>767133183</t>
  </si>
  <si>
    <t>Medzisúčet zariadenie č.5</t>
  </si>
  <si>
    <t>187</t>
  </si>
  <si>
    <t>-2055814226</t>
  </si>
  <si>
    <t>188</t>
  </si>
  <si>
    <t>-65668456</t>
  </si>
  <si>
    <t>189</t>
  </si>
  <si>
    <t>177191327</t>
  </si>
  <si>
    <t>HZS</t>
  </si>
  <si>
    <t>Hodinové zúčtovacie sadzby</t>
  </si>
  <si>
    <t>190</t>
  </si>
  <si>
    <t>HZS-016</t>
  </si>
  <si>
    <t>Dokumentácia skutočného vyhotovenia po montážnych prácach</t>
  </si>
  <si>
    <t>-1839314031</t>
  </si>
  <si>
    <t>191</t>
  </si>
  <si>
    <t>HZS-017</t>
  </si>
  <si>
    <t>Vypracovanie dielenskej projektovej dokumentácie</t>
  </si>
  <si>
    <t>1732814900</t>
  </si>
  <si>
    <t>192</t>
  </si>
  <si>
    <t>HZS-018</t>
  </si>
  <si>
    <t>Osvedčenie konštrukčnej dokumentácie TI SR; vrátane vydania osvedčenia</t>
  </si>
  <si>
    <t>-115841234</t>
  </si>
  <si>
    <t>193</t>
  </si>
  <si>
    <t>HZS-019</t>
  </si>
  <si>
    <t>Technicko - právna dokumentácia, doklady, protokoly</t>
  </si>
  <si>
    <t>1336119299</t>
  </si>
  <si>
    <t>194</t>
  </si>
  <si>
    <t>HZS-041</t>
  </si>
  <si>
    <t>Odborná prehliadka a odborná skúška</t>
  </si>
  <si>
    <t>181266839</t>
  </si>
  <si>
    <t>195</t>
  </si>
  <si>
    <t>HZS-042</t>
  </si>
  <si>
    <t>Kompletné vyskúšanie systému po montáži</t>
  </si>
  <si>
    <t>540053740</t>
  </si>
  <si>
    <t>196</t>
  </si>
  <si>
    <t>HZS-043</t>
  </si>
  <si>
    <t>Tlaková a tesnostná skúška potrubia systému</t>
  </si>
  <si>
    <t>-688889642</t>
  </si>
  <si>
    <t>197</t>
  </si>
  <si>
    <t>HZS-062</t>
  </si>
  <si>
    <t>Spustenie systému do prevádzky</t>
  </si>
  <si>
    <t>544080511</t>
  </si>
  <si>
    <t>198</t>
  </si>
  <si>
    <t>HZS-063</t>
  </si>
  <si>
    <t>Zaškolenie obsluhy systému</t>
  </si>
  <si>
    <t>-555264052</t>
  </si>
  <si>
    <t>ZOZNAM FIGÚR</t>
  </si>
  <si>
    <t>Výmera</t>
  </si>
  <si>
    <t xml:space="preserve"> 1/ SO01.1</t>
  </si>
  <si>
    <t>Použitie figúry:</t>
  </si>
  <si>
    <t xml:space="preserve"> 1/ SO01.2A</t>
  </si>
  <si>
    <t xml:space="preserve"> 2/ SO01.2B</t>
  </si>
  <si>
    <t>strcha krytina</t>
  </si>
  <si>
    <t xml:space="preserve"> 3/ SO01.1.3</t>
  </si>
  <si>
    <t xml:space="preserve"> 4/ SO01.1</t>
  </si>
  <si>
    <t xml:space="preserve"> 4/ SO01.2D</t>
  </si>
  <si>
    <t>CHODNIKbet</t>
  </si>
  <si>
    <t>chodnik beton</t>
  </si>
  <si>
    <t>VJAZDYbeton</t>
  </si>
  <si>
    <t>vjazdy beton</t>
  </si>
  <si>
    <t>VjazdyChodniky</t>
  </si>
  <si>
    <t>vjazdy a chodníky</t>
  </si>
  <si>
    <t>ZATEPextsteny</t>
  </si>
  <si>
    <t xml:space="preserve">Súťažné podklady - zadanie stavby s výkazom výmer </t>
  </si>
  <si>
    <t>SO01.2B Zatepl.streš.plášťa  stropu v podkroví 661,617m2</t>
  </si>
  <si>
    <t>O2 - Plastové okno 2kr OS, šxv1950x1450mm  mm, izolačné trojsklo, 6 komorový profil, farba RAL6026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</si>
</sst>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28" fillId="0" borderId="0" xfId="0" applyNumberFormat="1" applyFont="1" applyAlignment="1">
      <alignment horizontal="right" vertical="center"/>
    </xf>
    <xf numFmtId="0" fontId="23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3"/>
  <sheetViews>
    <sheetView showGridLines="0" tabSelected="1" workbookViewId="0">
      <selection activeCell="AH13" sqref="AH13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29" width="2.75" style="1" customWidth="1"/>
    <col min="30" max="30" width="13.75" style="1" customWidth="1"/>
    <col min="31" max="31" width="8" style="1" customWidth="1"/>
    <col min="32" max="33" width="4.25" style="1" customWidth="1"/>
    <col min="34" max="34" width="3.25" style="1" customWidth="1"/>
    <col min="35" max="35" width="25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57" t="s">
        <v>5</v>
      </c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41" t="s">
        <v>3595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R5" s="21"/>
      <c r="BE5" s="238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243" t="s">
        <v>16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R6" s="21"/>
      <c r="BE6" s="239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39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/>
      <c r="AR8" s="21"/>
      <c r="BE8" s="239"/>
      <c r="BS8" s="18" t="s">
        <v>6</v>
      </c>
    </row>
    <row r="9" spans="1:74" s="1" customFormat="1" ht="14.5" customHeight="1">
      <c r="B9" s="21"/>
      <c r="AR9" s="21"/>
      <c r="BE9" s="239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39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39"/>
      <c r="BS11" s="18" t="s">
        <v>6</v>
      </c>
    </row>
    <row r="12" spans="1:74" s="1" customFormat="1" ht="7" customHeight="1">
      <c r="B12" s="21"/>
      <c r="AR12" s="21"/>
      <c r="BE12" s="239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39"/>
      <c r="BS13" s="18" t="s">
        <v>6</v>
      </c>
    </row>
    <row r="14" spans="1:74" ht="13">
      <c r="B14" s="21"/>
      <c r="E14" s="244" t="s">
        <v>27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8" t="s">
        <v>25</v>
      </c>
      <c r="AN14" s="30" t="s">
        <v>27</v>
      </c>
      <c r="AR14" s="21"/>
      <c r="BE14" s="239"/>
      <c r="BS14" s="18" t="s">
        <v>6</v>
      </c>
    </row>
    <row r="15" spans="1:74" s="1" customFormat="1" ht="7" customHeight="1">
      <c r="B15" s="21"/>
      <c r="AR15" s="21"/>
      <c r="BE15" s="239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39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39"/>
      <c r="BS17" s="18" t="s">
        <v>30</v>
      </c>
    </row>
    <row r="18" spans="1:71" s="1" customFormat="1" ht="7" customHeight="1">
      <c r="B18" s="21"/>
      <c r="AR18" s="21"/>
      <c r="BE18" s="239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39"/>
      <c r="BS19" s="18" t="s">
        <v>6</v>
      </c>
    </row>
    <row r="20" spans="1:71" s="1" customFormat="1" ht="18.5" customHeight="1">
      <c r="B20" s="21"/>
      <c r="E20" s="26" t="s">
        <v>32</v>
      </c>
      <c r="AK20" s="28" t="s">
        <v>25</v>
      </c>
      <c r="AN20" s="26" t="s">
        <v>1</v>
      </c>
      <c r="AR20" s="21"/>
      <c r="BE20" s="239"/>
      <c r="BS20" s="18" t="s">
        <v>30</v>
      </c>
    </row>
    <row r="21" spans="1:71" s="1" customFormat="1" ht="7" customHeight="1">
      <c r="B21" s="21"/>
      <c r="AR21" s="21"/>
      <c r="BE21" s="239"/>
    </row>
    <row r="22" spans="1:71" s="1" customFormat="1" ht="12" customHeight="1">
      <c r="B22" s="21"/>
      <c r="D22" s="28" t="s">
        <v>33</v>
      </c>
      <c r="AR22" s="21"/>
      <c r="BE22" s="239"/>
    </row>
    <row r="23" spans="1:71" s="1" customFormat="1" ht="35.25" customHeight="1">
      <c r="B23" s="21"/>
      <c r="E23" s="246" t="s">
        <v>34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21"/>
      <c r="BE23" s="239"/>
    </row>
    <row r="24" spans="1:71" s="1" customFormat="1" ht="7" customHeight="1">
      <c r="B24" s="21"/>
      <c r="AR24" s="21"/>
      <c r="BE24" s="239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9"/>
    </row>
    <row r="26" spans="1:71" s="2" customFormat="1" ht="26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7">
        <f>ROUND(AG94,2)</f>
        <v>0</v>
      </c>
      <c r="AL26" s="248"/>
      <c r="AM26" s="248"/>
      <c r="AN26" s="248"/>
      <c r="AO26" s="248"/>
      <c r="AP26" s="33"/>
      <c r="AQ26" s="33"/>
      <c r="AR26" s="34"/>
      <c r="BE26" s="239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39"/>
    </row>
    <row r="28" spans="1:71" s="2" customFormat="1" ht="13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9" t="s">
        <v>36</v>
      </c>
      <c r="M28" s="249"/>
      <c r="N28" s="249"/>
      <c r="O28" s="249"/>
      <c r="P28" s="249"/>
      <c r="Q28" s="33"/>
      <c r="R28" s="33"/>
      <c r="S28" s="33"/>
      <c r="T28" s="33"/>
      <c r="U28" s="33"/>
      <c r="V28" s="33"/>
      <c r="W28" s="249" t="s">
        <v>37</v>
      </c>
      <c r="X28" s="249"/>
      <c r="Y28" s="249"/>
      <c r="Z28" s="249"/>
      <c r="AA28" s="249"/>
      <c r="AB28" s="249"/>
      <c r="AC28" s="249"/>
      <c r="AD28" s="249"/>
      <c r="AE28" s="249"/>
      <c r="AF28" s="33"/>
      <c r="AG28" s="33"/>
      <c r="AH28" s="33"/>
      <c r="AI28" s="33"/>
      <c r="AJ28" s="33"/>
      <c r="AK28" s="249" t="s">
        <v>38</v>
      </c>
      <c r="AL28" s="249"/>
      <c r="AM28" s="249"/>
      <c r="AN28" s="249"/>
      <c r="AO28" s="249"/>
      <c r="AP28" s="33"/>
      <c r="AQ28" s="33"/>
      <c r="AR28" s="34"/>
      <c r="BE28" s="239"/>
    </row>
    <row r="29" spans="1:71" s="3" customFormat="1" ht="14.5" customHeight="1">
      <c r="B29" s="38"/>
      <c r="D29" s="28" t="s">
        <v>39</v>
      </c>
      <c r="F29" s="28" t="s">
        <v>40</v>
      </c>
      <c r="L29" s="252">
        <v>0.2</v>
      </c>
      <c r="M29" s="251"/>
      <c r="N29" s="251"/>
      <c r="O29" s="251"/>
      <c r="P29" s="251"/>
      <c r="W29" s="250">
        <f>ROUND(AZ94, 2)</f>
        <v>0</v>
      </c>
      <c r="X29" s="251"/>
      <c r="Y29" s="251"/>
      <c r="Z29" s="251"/>
      <c r="AA29" s="251"/>
      <c r="AB29" s="251"/>
      <c r="AC29" s="251"/>
      <c r="AD29" s="251"/>
      <c r="AE29" s="251"/>
      <c r="AK29" s="250">
        <f>ROUND(AV94, 2)</f>
        <v>0</v>
      </c>
      <c r="AL29" s="251"/>
      <c r="AM29" s="251"/>
      <c r="AN29" s="251"/>
      <c r="AO29" s="251"/>
      <c r="AR29" s="38"/>
      <c r="BE29" s="240"/>
    </row>
    <row r="30" spans="1:71" s="3" customFormat="1" ht="14.5" customHeight="1">
      <c r="B30" s="38"/>
      <c r="F30" s="28" t="s">
        <v>41</v>
      </c>
      <c r="L30" s="252">
        <v>0.2</v>
      </c>
      <c r="M30" s="251"/>
      <c r="N30" s="251"/>
      <c r="O30" s="251"/>
      <c r="P30" s="251"/>
      <c r="W30" s="250">
        <f>ROUND(BA94, 2)</f>
        <v>0</v>
      </c>
      <c r="X30" s="251"/>
      <c r="Y30" s="251"/>
      <c r="Z30" s="251"/>
      <c r="AA30" s="251"/>
      <c r="AB30" s="251"/>
      <c r="AC30" s="251"/>
      <c r="AD30" s="251"/>
      <c r="AE30" s="251"/>
      <c r="AK30" s="250">
        <f>ROUND(AW94, 2)</f>
        <v>0</v>
      </c>
      <c r="AL30" s="251"/>
      <c r="AM30" s="251"/>
      <c r="AN30" s="251"/>
      <c r="AO30" s="251"/>
      <c r="AR30" s="38"/>
      <c r="BE30" s="240"/>
    </row>
    <row r="31" spans="1:71" s="3" customFormat="1" ht="14.5" hidden="1" customHeight="1">
      <c r="B31" s="38"/>
      <c r="F31" s="28" t="s">
        <v>42</v>
      </c>
      <c r="L31" s="252">
        <v>0.2</v>
      </c>
      <c r="M31" s="251"/>
      <c r="N31" s="251"/>
      <c r="O31" s="251"/>
      <c r="P31" s="251"/>
      <c r="W31" s="250">
        <f>ROUND(BB94, 2)</f>
        <v>0</v>
      </c>
      <c r="X31" s="251"/>
      <c r="Y31" s="251"/>
      <c r="Z31" s="251"/>
      <c r="AA31" s="251"/>
      <c r="AB31" s="251"/>
      <c r="AC31" s="251"/>
      <c r="AD31" s="251"/>
      <c r="AE31" s="251"/>
      <c r="AK31" s="250">
        <v>0</v>
      </c>
      <c r="AL31" s="251"/>
      <c r="AM31" s="251"/>
      <c r="AN31" s="251"/>
      <c r="AO31" s="251"/>
      <c r="AR31" s="38"/>
      <c r="BE31" s="240"/>
    </row>
    <row r="32" spans="1:71" s="3" customFormat="1" ht="14.5" hidden="1" customHeight="1">
      <c r="B32" s="38"/>
      <c r="F32" s="28" t="s">
        <v>43</v>
      </c>
      <c r="L32" s="252">
        <v>0.2</v>
      </c>
      <c r="M32" s="251"/>
      <c r="N32" s="251"/>
      <c r="O32" s="251"/>
      <c r="P32" s="251"/>
      <c r="W32" s="250">
        <f>ROUND(BC94, 2)</f>
        <v>0</v>
      </c>
      <c r="X32" s="251"/>
      <c r="Y32" s="251"/>
      <c r="Z32" s="251"/>
      <c r="AA32" s="251"/>
      <c r="AB32" s="251"/>
      <c r="AC32" s="251"/>
      <c r="AD32" s="251"/>
      <c r="AE32" s="251"/>
      <c r="AK32" s="250">
        <v>0</v>
      </c>
      <c r="AL32" s="251"/>
      <c r="AM32" s="251"/>
      <c r="AN32" s="251"/>
      <c r="AO32" s="251"/>
      <c r="AR32" s="38"/>
      <c r="BE32" s="240"/>
    </row>
    <row r="33" spans="1:57" s="3" customFormat="1" ht="14.5" hidden="1" customHeight="1">
      <c r="B33" s="38"/>
      <c r="F33" s="28" t="s">
        <v>44</v>
      </c>
      <c r="L33" s="252">
        <v>0</v>
      </c>
      <c r="M33" s="251"/>
      <c r="N33" s="251"/>
      <c r="O33" s="251"/>
      <c r="P33" s="251"/>
      <c r="W33" s="250">
        <f>ROUND(BD94, 2)</f>
        <v>0</v>
      </c>
      <c r="X33" s="251"/>
      <c r="Y33" s="251"/>
      <c r="Z33" s="251"/>
      <c r="AA33" s="251"/>
      <c r="AB33" s="251"/>
      <c r="AC33" s="251"/>
      <c r="AD33" s="251"/>
      <c r="AE33" s="251"/>
      <c r="AK33" s="250">
        <v>0</v>
      </c>
      <c r="AL33" s="251"/>
      <c r="AM33" s="251"/>
      <c r="AN33" s="251"/>
      <c r="AO33" s="251"/>
      <c r="AR33" s="38"/>
      <c r="BE33" s="240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39"/>
    </row>
    <row r="35" spans="1:57" s="2" customFormat="1" ht="26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56" t="s">
        <v>47</v>
      </c>
      <c r="Y35" s="254"/>
      <c r="Z35" s="254"/>
      <c r="AA35" s="254"/>
      <c r="AB35" s="254"/>
      <c r="AC35" s="41"/>
      <c r="AD35" s="41"/>
      <c r="AE35" s="41"/>
      <c r="AF35" s="41"/>
      <c r="AG35" s="41"/>
      <c r="AH35" s="41"/>
      <c r="AI35" s="41"/>
      <c r="AJ35" s="41"/>
      <c r="AK35" s="253">
        <f>SUM(AK26:AK33)</f>
        <v>0</v>
      </c>
      <c r="AL35" s="254"/>
      <c r="AM35" s="254"/>
      <c r="AN35" s="254"/>
      <c r="AO35" s="255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5" customHeight="1">
      <c r="B38" s="21"/>
      <c r="AR38" s="21"/>
    </row>
    <row r="39" spans="1:57" s="1" customFormat="1" ht="14.5" customHeight="1">
      <c r="B39" s="21"/>
      <c r="AR39" s="21"/>
    </row>
    <row r="40" spans="1:57" s="1" customFormat="1" ht="14.5" customHeight="1">
      <c r="B40" s="21"/>
      <c r="AR40" s="21"/>
    </row>
    <row r="41" spans="1:57" s="1" customFormat="1" ht="14.5" customHeight="1">
      <c r="B41" s="21"/>
      <c r="AR41" s="21"/>
    </row>
    <row r="42" spans="1:57" s="1" customFormat="1" ht="14.5" customHeight="1">
      <c r="B42" s="21"/>
      <c r="AR42" s="21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2" customFormat="1" ht="14.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 xml:space="preserve">Súťažné podklady - zadanie stavby s výkazom výmer </v>
      </c>
      <c r="AR84" s="52"/>
    </row>
    <row r="85" spans="1:91" s="5" customFormat="1" ht="37" customHeight="1">
      <c r="B85" s="53"/>
      <c r="C85" s="54" t="s">
        <v>15</v>
      </c>
      <c r="L85" s="228" t="str">
        <f>K6</f>
        <v>RP  PRE ZNÍŽENIE ENERGETICKEJ NÁROČNOSTI BUDOVY MŠ Fraňa Kráľa - 19.7.2021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p.č.707/1 k.ú.Čadca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60" t="str">
        <f>IF(AN8= "","",AN8)</f>
        <v/>
      </c>
      <c r="AN87" s="260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Čadca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61" t="str">
        <f>IF(E17="","",E17)</f>
        <v>MEB Consulting Ing.Arch.E.Babuliaková</v>
      </c>
      <c r="AN89" s="262"/>
      <c r="AO89" s="262"/>
      <c r="AP89" s="262"/>
      <c r="AQ89" s="33"/>
      <c r="AR89" s="34"/>
      <c r="AS89" s="265" t="s">
        <v>55</v>
      </c>
      <c r="AT89" s="266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61" t="str">
        <f>IF(E20="","",E20)</f>
        <v>K.Šinská</v>
      </c>
      <c r="AN90" s="262"/>
      <c r="AO90" s="262"/>
      <c r="AP90" s="262"/>
      <c r="AQ90" s="33"/>
      <c r="AR90" s="34"/>
      <c r="AS90" s="267"/>
      <c r="AT90" s="268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1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7"/>
      <c r="AT91" s="268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36" t="s">
        <v>56</v>
      </c>
      <c r="D92" s="235"/>
      <c r="E92" s="235"/>
      <c r="F92" s="235"/>
      <c r="G92" s="235"/>
      <c r="H92" s="61"/>
      <c r="I92" s="234" t="s">
        <v>57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59" t="s">
        <v>58</v>
      </c>
      <c r="AH92" s="235"/>
      <c r="AI92" s="235"/>
      <c r="AJ92" s="235"/>
      <c r="AK92" s="235"/>
      <c r="AL92" s="235"/>
      <c r="AM92" s="235"/>
      <c r="AN92" s="234" t="s">
        <v>59</v>
      </c>
      <c r="AO92" s="235"/>
      <c r="AP92" s="263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1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5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7">
        <f>ROUND(AG95+AG98+AG100+AG103,2)</f>
        <v>0</v>
      </c>
      <c r="AH94" s="237"/>
      <c r="AI94" s="237"/>
      <c r="AJ94" s="237"/>
      <c r="AK94" s="237"/>
      <c r="AL94" s="237"/>
      <c r="AM94" s="237"/>
      <c r="AN94" s="264">
        <f t="shared" ref="AN94:AN111" si="0">SUM(AG94,AT94)</f>
        <v>0</v>
      </c>
      <c r="AO94" s="264"/>
      <c r="AP94" s="264"/>
      <c r="AQ94" s="73" t="s">
        <v>1</v>
      </c>
      <c r="AR94" s="69"/>
      <c r="AS94" s="74">
        <f>ROUND(AS95+AS98+AS100+AS103,2)</f>
        <v>0</v>
      </c>
      <c r="AT94" s="75">
        <f t="shared" ref="AT94:AT111" si="1">ROUND(SUM(AV94:AW94),2)</f>
        <v>0</v>
      </c>
      <c r="AU94" s="76">
        <f>ROUND(AU95+AU98+AU100+AU103,5)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ROUND(AZ95+AZ98+AZ100+AZ103,2)</f>
        <v>0</v>
      </c>
      <c r="BA94" s="75">
        <f>ROUND(BA95+BA98+BA100+BA103,2)</f>
        <v>0</v>
      </c>
      <c r="BB94" s="75">
        <f>ROUND(BB95+BB98+BB100+BB103,2)</f>
        <v>0</v>
      </c>
      <c r="BC94" s="75">
        <f>ROUND(BC95+BC98+BC100+BC103,2)</f>
        <v>0</v>
      </c>
      <c r="BD94" s="77">
        <f>ROUND(BD95+BD98+BD100+BD103,2)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24.75" customHeight="1">
      <c r="B95" s="80"/>
      <c r="C95" s="81"/>
      <c r="D95" s="226" t="s">
        <v>79</v>
      </c>
      <c r="E95" s="226"/>
      <c r="F95" s="226"/>
      <c r="G95" s="226"/>
      <c r="H95" s="226"/>
      <c r="I95" s="82"/>
      <c r="J95" s="226" t="s">
        <v>80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58">
        <f>ROUND(SUM(AG96:AG97),2)</f>
        <v>0</v>
      </c>
      <c r="AH95" s="233"/>
      <c r="AI95" s="233"/>
      <c r="AJ95" s="233"/>
      <c r="AK95" s="233"/>
      <c r="AL95" s="233"/>
      <c r="AM95" s="233"/>
      <c r="AN95" s="232">
        <f t="shared" si="0"/>
        <v>0</v>
      </c>
      <c r="AO95" s="233"/>
      <c r="AP95" s="233"/>
      <c r="AQ95" s="83" t="s">
        <v>81</v>
      </c>
      <c r="AR95" s="80"/>
      <c r="AS95" s="84">
        <f>ROUND(SUM(AS96:AS97),2)</f>
        <v>0</v>
      </c>
      <c r="AT95" s="85">
        <f t="shared" si="1"/>
        <v>0</v>
      </c>
      <c r="AU95" s="86">
        <f>ROUND(SUM(AU96:AU97),5)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ROUND(SUM(AZ96:AZ97),2)</f>
        <v>0</v>
      </c>
      <c r="BA95" s="85">
        <f>ROUND(SUM(BA96:BA97),2)</f>
        <v>0</v>
      </c>
      <c r="BB95" s="85">
        <f>ROUND(SUM(BB96:BB97),2)</f>
        <v>0</v>
      </c>
      <c r="BC95" s="85">
        <f>ROUND(SUM(BC96:BC97),2)</f>
        <v>0</v>
      </c>
      <c r="BD95" s="87">
        <f>ROUND(SUM(BD96:BD97),2)</f>
        <v>0</v>
      </c>
      <c r="BS95" s="88" t="s">
        <v>74</v>
      </c>
      <c r="BT95" s="88" t="s">
        <v>79</v>
      </c>
      <c r="BU95" s="88" t="s">
        <v>76</v>
      </c>
      <c r="BV95" s="88" t="s">
        <v>77</v>
      </c>
      <c r="BW95" s="88" t="s">
        <v>82</v>
      </c>
      <c r="BX95" s="88" t="s">
        <v>4</v>
      </c>
      <c r="CL95" s="88" t="s">
        <v>1</v>
      </c>
      <c r="CM95" s="88" t="s">
        <v>75</v>
      </c>
    </row>
    <row r="96" spans="1:91" s="4" customFormat="1" ht="23.25" customHeight="1">
      <c r="A96" s="89" t="s">
        <v>83</v>
      </c>
      <c r="B96" s="52"/>
      <c r="C96" s="10"/>
      <c r="D96" s="10"/>
      <c r="E96" s="227" t="s">
        <v>84</v>
      </c>
      <c r="F96" s="227"/>
      <c r="G96" s="227"/>
      <c r="H96" s="227"/>
      <c r="I96" s="227"/>
      <c r="J96" s="10"/>
      <c r="K96" s="227" t="s">
        <v>85</v>
      </c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30">
        <f>'SO01.1 - SO01.1 Búracie p...'!J32</f>
        <v>0</v>
      </c>
      <c r="AH96" s="231"/>
      <c r="AI96" s="231"/>
      <c r="AJ96" s="231"/>
      <c r="AK96" s="231"/>
      <c r="AL96" s="231"/>
      <c r="AM96" s="231"/>
      <c r="AN96" s="230">
        <f t="shared" si="0"/>
        <v>0</v>
      </c>
      <c r="AO96" s="231"/>
      <c r="AP96" s="231"/>
      <c r="AQ96" s="90" t="s">
        <v>86</v>
      </c>
      <c r="AR96" s="52"/>
      <c r="AS96" s="91">
        <v>0</v>
      </c>
      <c r="AT96" s="92">
        <f t="shared" si="1"/>
        <v>0</v>
      </c>
      <c r="AU96" s="93">
        <f>'SO01.1 - SO01.1 Búracie p...'!P129</f>
        <v>0</v>
      </c>
      <c r="AV96" s="92">
        <f>'SO01.1 - SO01.1 Búracie p...'!J35</f>
        <v>0</v>
      </c>
      <c r="AW96" s="92">
        <f>'SO01.1 - SO01.1 Búracie p...'!J36</f>
        <v>0</v>
      </c>
      <c r="AX96" s="92">
        <f>'SO01.1 - SO01.1 Búracie p...'!J37</f>
        <v>0</v>
      </c>
      <c r="AY96" s="92">
        <f>'SO01.1 - SO01.1 Búracie p...'!J38</f>
        <v>0</v>
      </c>
      <c r="AZ96" s="92">
        <f>'SO01.1 - SO01.1 Búracie p...'!F35</f>
        <v>0</v>
      </c>
      <c r="BA96" s="92">
        <f>'SO01.1 - SO01.1 Búracie p...'!F36</f>
        <v>0</v>
      </c>
      <c r="BB96" s="92">
        <f>'SO01.1 - SO01.1 Búracie p...'!F37</f>
        <v>0</v>
      </c>
      <c r="BC96" s="92">
        <f>'SO01.1 - SO01.1 Búracie p...'!F38</f>
        <v>0</v>
      </c>
      <c r="BD96" s="94">
        <f>'SO01.1 - SO01.1 Búracie p...'!F39</f>
        <v>0</v>
      </c>
      <c r="BT96" s="26" t="s">
        <v>87</v>
      </c>
      <c r="BV96" s="26" t="s">
        <v>77</v>
      </c>
      <c r="BW96" s="26" t="s">
        <v>88</v>
      </c>
      <c r="BX96" s="26" t="s">
        <v>82</v>
      </c>
      <c r="CL96" s="26" t="s">
        <v>1</v>
      </c>
    </row>
    <row r="97" spans="1:91" s="4" customFormat="1" ht="23.25" customHeight="1">
      <c r="A97" s="89" t="s">
        <v>83</v>
      </c>
      <c r="B97" s="52"/>
      <c r="C97" s="10"/>
      <c r="D97" s="10"/>
      <c r="E97" s="227" t="s">
        <v>89</v>
      </c>
      <c r="F97" s="227"/>
      <c r="G97" s="227"/>
      <c r="H97" s="227"/>
      <c r="I97" s="227"/>
      <c r="J97" s="10"/>
      <c r="K97" s="227" t="s">
        <v>90</v>
      </c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30">
        <f>'SO01.2A - SO01.2A Zateple...'!J32</f>
        <v>0</v>
      </c>
      <c r="AH97" s="231"/>
      <c r="AI97" s="231"/>
      <c r="AJ97" s="231"/>
      <c r="AK97" s="231"/>
      <c r="AL97" s="231"/>
      <c r="AM97" s="231"/>
      <c r="AN97" s="230">
        <f t="shared" si="0"/>
        <v>0</v>
      </c>
      <c r="AO97" s="231"/>
      <c r="AP97" s="231"/>
      <c r="AQ97" s="90" t="s">
        <v>86</v>
      </c>
      <c r="AR97" s="52"/>
      <c r="AS97" s="91">
        <v>0</v>
      </c>
      <c r="AT97" s="92">
        <f t="shared" si="1"/>
        <v>0</v>
      </c>
      <c r="AU97" s="93">
        <f>'SO01.2A - SO01.2A Zateple...'!P127</f>
        <v>0</v>
      </c>
      <c r="AV97" s="92">
        <f>'SO01.2A - SO01.2A Zateple...'!J35</f>
        <v>0</v>
      </c>
      <c r="AW97" s="92">
        <f>'SO01.2A - SO01.2A Zateple...'!J36</f>
        <v>0</v>
      </c>
      <c r="AX97" s="92">
        <f>'SO01.2A - SO01.2A Zateple...'!J37</f>
        <v>0</v>
      </c>
      <c r="AY97" s="92">
        <f>'SO01.2A - SO01.2A Zateple...'!J38</f>
        <v>0</v>
      </c>
      <c r="AZ97" s="92">
        <f>'SO01.2A - SO01.2A Zateple...'!F35</f>
        <v>0</v>
      </c>
      <c r="BA97" s="92">
        <f>'SO01.2A - SO01.2A Zateple...'!F36</f>
        <v>0</v>
      </c>
      <c r="BB97" s="92">
        <f>'SO01.2A - SO01.2A Zateple...'!F37</f>
        <v>0</v>
      </c>
      <c r="BC97" s="92">
        <f>'SO01.2A - SO01.2A Zateple...'!F38</f>
        <v>0</v>
      </c>
      <c r="BD97" s="94">
        <f>'SO01.2A - SO01.2A Zateple...'!F39</f>
        <v>0</v>
      </c>
      <c r="BT97" s="26" t="s">
        <v>87</v>
      </c>
      <c r="BV97" s="26" t="s">
        <v>77</v>
      </c>
      <c r="BW97" s="26" t="s">
        <v>91</v>
      </c>
      <c r="BX97" s="26" t="s">
        <v>82</v>
      </c>
      <c r="CL97" s="26" t="s">
        <v>1</v>
      </c>
    </row>
    <row r="98" spans="1:91" s="7" customFormat="1" ht="24.75" customHeight="1">
      <c r="B98" s="80"/>
      <c r="C98" s="81"/>
      <c r="D98" s="226" t="s">
        <v>87</v>
      </c>
      <c r="E98" s="226"/>
      <c r="F98" s="226"/>
      <c r="G98" s="226"/>
      <c r="H98" s="226"/>
      <c r="I98" s="82"/>
      <c r="J98" s="226" t="s">
        <v>92</v>
      </c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26"/>
      <c r="AE98" s="226"/>
      <c r="AF98" s="226"/>
      <c r="AG98" s="258">
        <f>ROUND(AG99,2)</f>
        <v>0</v>
      </c>
      <c r="AH98" s="233"/>
      <c r="AI98" s="233"/>
      <c r="AJ98" s="233"/>
      <c r="AK98" s="233"/>
      <c r="AL98" s="233"/>
      <c r="AM98" s="233"/>
      <c r="AN98" s="232">
        <f t="shared" si="0"/>
        <v>0</v>
      </c>
      <c r="AO98" s="233"/>
      <c r="AP98" s="233"/>
      <c r="AQ98" s="83" t="s">
        <v>81</v>
      </c>
      <c r="AR98" s="80"/>
      <c r="AS98" s="84">
        <f>ROUND(AS99,2)</f>
        <v>0</v>
      </c>
      <c r="AT98" s="85">
        <f t="shared" si="1"/>
        <v>0</v>
      </c>
      <c r="AU98" s="86">
        <f>ROUND(AU99,5)</f>
        <v>0</v>
      </c>
      <c r="AV98" s="85">
        <f>ROUND(AZ98*L29,2)</f>
        <v>0</v>
      </c>
      <c r="AW98" s="85">
        <f>ROUND(BA98*L30,2)</f>
        <v>0</v>
      </c>
      <c r="AX98" s="85">
        <f>ROUND(BB98*L29,2)</f>
        <v>0</v>
      </c>
      <c r="AY98" s="85">
        <f>ROUND(BC98*L30,2)</f>
        <v>0</v>
      </c>
      <c r="AZ98" s="85">
        <f>ROUND(AZ99,2)</f>
        <v>0</v>
      </c>
      <c r="BA98" s="85">
        <f>ROUND(BA99,2)</f>
        <v>0</v>
      </c>
      <c r="BB98" s="85">
        <f>ROUND(BB99,2)</f>
        <v>0</v>
      </c>
      <c r="BC98" s="85">
        <f>ROUND(BC99,2)</f>
        <v>0</v>
      </c>
      <c r="BD98" s="87">
        <f>ROUND(BD99,2)</f>
        <v>0</v>
      </c>
      <c r="BS98" s="88" t="s">
        <v>74</v>
      </c>
      <c r="BT98" s="88" t="s">
        <v>79</v>
      </c>
      <c r="BU98" s="88" t="s">
        <v>76</v>
      </c>
      <c r="BV98" s="88" t="s">
        <v>77</v>
      </c>
      <c r="BW98" s="88" t="s">
        <v>93</v>
      </c>
      <c r="BX98" s="88" t="s">
        <v>4</v>
      </c>
      <c r="CL98" s="88" t="s">
        <v>1</v>
      </c>
      <c r="CM98" s="88" t="s">
        <v>75</v>
      </c>
    </row>
    <row r="99" spans="1:91" s="4" customFormat="1" ht="23.25" customHeight="1">
      <c r="A99" s="89" t="s">
        <v>83</v>
      </c>
      <c r="B99" s="52"/>
      <c r="C99" s="10"/>
      <c r="D99" s="10"/>
      <c r="E99" s="227" t="s">
        <v>94</v>
      </c>
      <c r="F99" s="227"/>
      <c r="G99" s="227"/>
      <c r="H99" s="227"/>
      <c r="I99" s="227"/>
      <c r="J99" s="10"/>
      <c r="K99" s="227" t="s">
        <v>3596</v>
      </c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30">
        <f>'SO01.2B - SO01.2B Zatepl....'!J32</f>
        <v>0</v>
      </c>
      <c r="AH99" s="231"/>
      <c r="AI99" s="231"/>
      <c r="AJ99" s="231"/>
      <c r="AK99" s="231"/>
      <c r="AL99" s="231"/>
      <c r="AM99" s="231"/>
      <c r="AN99" s="230">
        <f t="shared" si="0"/>
        <v>0</v>
      </c>
      <c r="AO99" s="231"/>
      <c r="AP99" s="231"/>
      <c r="AQ99" s="90" t="s">
        <v>86</v>
      </c>
      <c r="AR99" s="52"/>
      <c r="AS99" s="91">
        <v>0</v>
      </c>
      <c r="AT99" s="92">
        <f t="shared" si="1"/>
        <v>0</v>
      </c>
      <c r="AU99" s="93">
        <f>'SO01.2B - SO01.2B Zatepl....'!P123</f>
        <v>0</v>
      </c>
      <c r="AV99" s="92">
        <f>'SO01.2B - SO01.2B Zatepl....'!J35</f>
        <v>0</v>
      </c>
      <c r="AW99" s="92">
        <f>'SO01.2B - SO01.2B Zatepl....'!J36</f>
        <v>0</v>
      </c>
      <c r="AX99" s="92">
        <f>'SO01.2B - SO01.2B Zatepl....'!J37</f>
        <v>0</v>
      </c>
      <c r="AY99" s="92">
        <f>'SO01.2B - SO01.2B Zatepl....'!J38</f>
        <v>0</v>
      </c>
      <c r="AZ99" s="92">
        <f>'SO01.2B - SO01.2B Zatepl....'!F35</f>
        <v>0</v>
      </c>
      <c r="BA99" s="92">
        <f>'SO01.2B - SO01.2B Zatepl....'!F36</f>
        <v>0</v>
      </c>
      <c r="BB99" s="92">
        <f>'SO01.2B - SO01.2B Zatepl....'!F37</f>
        <v>0</v>
      </c>
      <c r="BC99" s="92">
        <f>'SO01.2B - SO01.2B Zatepl....'!F38</f>
        <v>0</v>
      </c>
      <c r="BD99" s="94">
        <f>'SO01.2B - SO01.2B Zatepl....'!F39</f>
        <v>0</v>
      </c>
      <c r="BT99" s="26" t="s">
        <v>87</v>
      </c>
      <c r="BV99" s="26" t="s">
        <v>77</v>
      </c>
      <c r="BW99" s="26" t="s">
        <v>96</v>
      </c>
      <c r="BX99" s="26" t="s">
        <v>93</v>
      </c>
      <c r="CL99" s="26" t="s">
        <v>1</v>
      </c>
    </row>
    <row r="100" spans="1:91" s="7" customFormat="1" ht="24.75" customHeight="1">
      <c r="B100" s="80"/>
      <c r="C100" s="81"/>
      <c r="D100" s="226" t="s">
        <v>97</v>
      </c>
      <c r="E100" s="226"/>
      <c r="F100" s="226"/>
      <c r="G100" s="226"/>
      <c r="H100" s="226"/>
      <c r="I100" s="82"/>
      <c r="J100" s="226" t="s">
        <v>98</v>
      </c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58">
        <f>ROUND(SUM(AG101:AG102),2)</f>
        <v>0</v>
      </c>
      <c r="AH100" s="233"/>
      <c r="AI100" s="233"/>
      <c r="AJ100" s="233"/>
      <c r="AK100" s="233"/>
      <c r="AL100" s="233"/>
      <c r="AM100" s="233"/>
      <c r="AN100" s="232">
        <f t="shared" si="0"/>
        <v>0</v>
      </c>
      <c r="AO100" s="233"/>
      <c r="AP100" s="233"/>
      <c r="AQ100" s="83" t="s">
        <v>81</v>
      </c>
      <c r="AR100" s="80"/>
      <c r="AS100" s="84">
        <f>ROUND(SUM(AS101:AS102),2)</f>
        <v>0</v>
      </c>
      <c r="AT100" s="85">
        <f t="shared" si="1"/>
        <v>0</v>
      </c>
      <c r="AU100" s="86">
        <f>ROUND(SUM(AU101:AU102),5)</f>
        <v>0</v>
      </c>
      <c r="AV100" s="85">
        <f>ROUND(AZ100*L29,2)</f>
        <v>0</v>
      </c>
      <c r="AW100" s="85">
        <f>ROUND(BA100*L30,2)</f>
        <v>0</v>
      </c>
      <c r="AX100" s="85">
        <f>ROUND(BB100*L29,2)</f>
        <v>0</v>
      </c>
      <c r="AY100" s="85">
        <f>ROUND(BC100*L30,2)</f>
        <v>0</v>
      </c>
      <c r="AZ100" s="85">
        <f>ROUND(SUM(AZ101:AZ102),2)</f>
        <v>0</v>
      </c>
      <c r="BA100" s="85">
        <f>ROUND(SUM(BA101:BA102),2)</f>
        <v>0</v>
      </c>
      <c r="BB100" s="85">
        <f>ROUND(SUM(BB101:BB102),2)</f>
        <v>0</v>
      </c>
      <c r="BC100" s="85">
        <f>ROUND(SUM(BC101:BC102),2)</f>
        <v>0</v>
      </c>
      <c r="BD100" s="87">
        <f>ROUND(SUM(BD101:BD102),2)</f>
        <v>0</v>
      </c>
      <c r="BS100" s="88" t="s">
        <v>74</v>
      </c>
      <c r="BT100" s="88" t="s">
        <v>79</v>
      </c>
      <c r="BU100" s="88" t="s">
        <v>76</v>
      </c>
      <c r="BV100" s="88" t="s">
        <v>77</v>
      </c>
      <c r="BW100" s="88" t="s">
        <v>99</v>
      </c>
      <c r="BX100" s="88" t="s">
        <v>4</v>
      </c>
      <c r="CL100" s="88" t="s">
        <v>1</v>
      </c>
      <c r="CM100" s="88" t="s">
        <v>75</v>
      </c>
    </row>
    <row r="101" spans="1:91" s="4" customFormat="1" ht="35.25" customHeight="1">
      <c r="A101" s="89" t="s">
        <v>83</v>
      </c>
      <c r="B101" s="52"/>
      <c r="C101" s="10"/>
      <c r="D101" s="10"/>
      <c r="E101" s="227" t="s">
        <v>100</v>
      </c>
      <c r="F101" s="227"/>
      <c r="G101" s="227"/>
      <c r="H101" s="227"/>
      <c r="I101" s="227"/>
      <c r="J101" s="10"/>
      <c r="K101" s="227" t="s">
        <v>101</v>
      </c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30">
        <f>'SO01.1.3 - SO01.1.3  Bura...'!J32</f>
        <v>0</v>
      </c>
      <c r="AH101" s="231"/>
      <c r="AI101" s="231"/>
      <c r="AJ101" s="231"/>
      <c r="AK101" s="231"/>
      <c r="AL101" s="231"/>
      <c r="AM101" s="231"/>
      <c r="AN101" s="230">
        <f t="shared" si="0"/>
        <v>0</v>
      </c>
      <c r="AO101" s="231"/>
      <c r="AP101" s="231"/>
      <c r="AQ101" s="90" t="s">
        <v>86</v>
      </c>
      <c r="AR101" s="52"/>
      <c r="AS101" s="91">
        <v>0</v>
      </c>
      <c r="AT101" s="92">
        <f t="shared" si="1"/>
        <v>0</v>
      </c>
      <c r="AU101" s="93">
        <f>'SO01.1.3 - SO01.1.3  Bura...'!P126</f>
        <v>0</v>
      </c>
      <c r="AV101" s="92">
        <f>'SO01.1.3 - SO01.1.3  Bura...'!J35</f>
        <v>0</v>
      </c>
      <c r="AW101" s="92">
        <f>'SO01.1.3 - SO01.1.3  Bura...'!J36</f>
        <v>0</v>
      </c>
      <c r="AX101" s="92">
        <f>'SO01.1.3 - SO01.1.3  Bura...'!J37</f>
        <v>0</v>
      </c>
      <c r="AY101" s="92">
        <f>'SO01.1.3 - SO01.1.3  Bura...'!J38</f>
        <v>0</v>
      </c>
      <c r="AZ101" s="92">
        <f>'SO01.1.3 - SO01.1.3  Bura...'!F35</f>
        <v>0</v>
      </c>
      <c r="BA101" s="92">
        <f>'SO01.1.3 - SO01.1.3  Bura...'!F36</f>
        <v>0</v>
      </c>
      <c r="BB101" s="92">
        <f>'SO01.1.3 - SO01.1.3  Bura...'!F37</f>
        <v>0</v>
      </c>
      <c r="BC101" s="92">
        <f>'SO01.1.3 - SO01.1.3  Bura...'!F38</f>
        <v>0</v>
      </c>
      <c r="BD101" s="94">
        <f>'SO01.1.3 - SO01.1.3  Bura...'!F39</f>
        <v>0</v>
      </c>
      <c r="BT101" s="26" t="s">
        <v>87</v>
      </c>
      <c r="BV101" s="26" t="s">
        <v>77</v>
      </c>
      <c r="BW101" s="26" t="s">
        <v>102</v>
      </c>
      <c r="BX101" s="26" t="s">
        <v>99</v>
      </c>
      <c r="CL101" s="26" t="s">
        <v>1</v>
      </c>
    </row>
    <row r="102" spans="1:91" s="4" customFormat="1" ht="23.25" customHeight="1">
      <c r="A102" s="89" t="s">
        <v>83</v>
      </c>
      <c r="B102" s="52"/>
      <c r="C102" s="10"/>
      <c r="D102" s="10"/>
      <c r="E102" s="227" t="s">
        <v>103</v>
      </c>
      <c r="F102" s="227"/>
      <c r="G102" s="227"/>
      <c r="H102" s="227"/>
      <c r="I102" s="227"/>
      <c r="J102" s="10"/>
      <c r="K102" s="227" t="s">
        <v>104</v>
      </c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30">
        <f>'SO01.2C - SO01.2C Výmena ...'!J32</f>
        <v>0</v>
      </c>
      <c r="AH102" s="231"/>
      <c r="AI102" s="231"/>
      <c r="AJ102" s="231"/>
      <c r="AK102" s="231"/>
      <c r="AL102" s="231"/>
      <c r="AM102" s="231"/>
      <c r="AN102" s="230">
        <f t="shared" si="0"/>
        <v>0</v>
      </c>
      <c r="AO102" s="231"/>
      <c r="AP102" s="231"/>
      <c r="AQ102" s="90" t="s">
        <v>86</v>
      </c>
      <c r="AR102" s="52"/>
      <c r="AS102" s="91">
        <v>0</v>
      </c>
      <c r="AT102" s="92">
        <f t="shared" si="1"/>
        <v>0</v>
      </c>
      <c r="AU102" s="93">
        <f>'SO01.2C - SO01.2C Výmena ...'!P123</f>
        <v>0</v>
      </c>
      <c r="AV102" s="92">
        <f>'SO01.2C - SO01.2C Výmena ...'!J35</f>
        <v>0</v>
      </c>
      <c r="AW102" s="92">
        <f>'SO01.2C - SO01.2C Výmena ...'!J36</f>
        <v>0</v>
      </c>
      <c r="AX102" s="92">
        <f>'SO01.2C - SO01.2C Výmena ...'!J37</f>
        <v>0</v>
      </c>
      <c r="AY102" s="92">
        <f>'SO01.2C - SO01.2C Výmena ...'!J38</f>
        <v>0</v>
      </c>
      <c r="AZ102" s="92">
        <f>'SO01.2C - SO01.2C Výmena ...'!F35</f>
        <v>0</v>
      </c>
      <c r="BA102" s="92">
        <f>'SO01.2C - SO01.2C Výmena ...'!F36</f>
        <v>0</v>
      </c>
      <c r="BB102" s="92">
        <f>'SO01.2C - SO01.2C Výmena ...'!F37</f>
        <v>0</v>
      </c>
      <c r="BC102" s="92">
        <f>'SO01.2C - SO01.2C Výmena ...'!F38</f>
        <v>0</v>
      </c>
      <c r="BD102" s="94">
        <f>'SO01.2C - SO01.2C Výmena ...'!F39</f>
        <v>0</v>
      </c>
      <c r="BT102" s="26" t="s">
        <v>87</v>
      </c>
      <c r="BV102" s="26" t="s">
        <v>77</v>
      </c>
      <c r="BW102" s="26" t="s">
        <v>105</v>
      </c>
      <c r="BX102" s="26" t="s">
        <v>99</v>
      </c>
      <c r="CL102" s="26" t="s">
        <v>1</v>
      </c>
    </row>
    <row r="103" spans="1:91" s="7" customFormat="1" ht="16.5" customHeight="1">
      <c r="B103" s="80"/>
      <c r="C103" s="81"/>
      <c r="D103" s="226" t="s">
        <v>106</v>
      </c>
      <c r="E103" s="226"/>
      <c r="F103" s="226"/>
      <c r="G103" s="226"/>
      <c r="H103" s="226"/>
      <c r="I103" s="82"/>
      <c r="J103" s="226" t="s">
        <v>107</v>
      </c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58">
        <f>ROUND(SUM(AG104:AG111),2)</f>
        <v>0</v>
      </c>
      <c r="AH103" s="233"/>
      <c r="AI103" s="233"/>
      <c r="AJ103" s="233"/>
      <c r="AK103" s="233"/>
      <c r="AL103" s="233"/>
      <c r="AM103" s="233"/>
      <c r="AN103" s="232">
        <f t="shared" si="0"/>
        <v>0</v>
      </c>
      <c r="AO103" s="233"/>
      <c r="AP103" s="233"/>
      <c r="AQ103" s="83" t="s">
        <v>81</v>
      </c>
      <c r="AR103" s="80"/>
      <c r="AS103" s="84">
        <f>ROUND(SUM(AS104:AS111),2)</f>
        <v>0</v>
      </c>
      <c r="AT103" s="85">
        <f t="shared" si="1"/>
        <v>0</v>
      </c>
      <c r="AU103" s="86">
        <f>ROUND(SUM(AU104:AU111),5)</f>
        <v>0</v>
      </c>
      <c r="AV103" s="85">
        <f>ROUND(AZ103*L29,2)</f>
        <v>0</v>
      </c>
      <c r="AW103" s="85">
        <f>ROUND(BA103*L30,2)</f>
        <v>0</v>
      </c>
      <c r="AX103" s="85">
        <f>ROUND(BB103*L29,2)</f>
        <v>0</v>
      </c>
      <c r="AY103" s="85">
        <f>ROUND(BC103*L30,2)</f>
        <v>0</v>
      </c>
      <c r="AZ103" s="85">
        <f>ROUND(SUM(AZ104:AZ111),2)</f>
        <v>0</v>
      </c>
      <c r="BA103" s="85">
        <f>ROUND(SUM(BA104:BA111),2)</f>
        <v>0</v>
      </c>
      <c r="BB103" s="85">
        <f>ROUND(SUM(BB104:BB111),2)</f>
        <v>0</v>
      </c>
      <c r="BC103" s="85">
        <f>ROUND(SUM(BC104:BC111),2)</f>
        <v>0</v>
      </c>
      <c r="BD103" s="87">
        <f>ROUND(SUM(BD104:BD111),2)</f>
        <v>0</v>
      </c>
      <c r="BS103" s="88" t="s">
        <v>74</v>
      </c>
      <c r="BT103" s="88" t="s">
        <v>79</v>
      </c>
      <c r="BU103" s="88" t="s">
        <v>76</v>
      </c>
      <c r="BV103" s="88" t="s">
        <v>77</v>
      </c>
      <c r="BW103" s="88" t="s">
        <v>108</v>
      </c>
      <c r="BX103" s="88" t="s">
        <v>4</v>
      </c>
      <c r="CL103" s="88" t="s">
        <v>1</v>
      </c>
      <c r="CM103" s="88" t="s">
        <v>75</v>
      </c>
    </row>
    <row r="104" spans="1:91" s="4" customFormat="1" ht="16.5" customHeight="1">
      <c r="A104" s="89" t="s">
        <v>83</v>
      </c>
      <c r="B104" s="52"/>
      <c r="C104" s="10"/>
      <c r="D104" s="10"/>
      <c r="E104" s="227" t="s">
        <v>84</v>
      </c>
      <c r="F104" s="227"/>
      <c r="G104" s="227"/>
      <c r="H104" s="227"/>
      <c r="I104" s="227"/>
      <c r="J104" s="10"/>
      <c r="K104" s="227" t="s">
        <v>109</v>
      </c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0">
        <f>'SO01.1 - SO01.1 Búracie p..._01'!J32</f>
        <v>0</v>
      </c>
      <c r="AH104" s="231"/>
      <c r="AI104" s="231"/>
      <c r="AJ104" s="231"/>
      <c r="AK104" s="231"/>
      <c r="AL104" s="231"/>
      <c r="AM104" s="231"/>
      <c r="AN104" s="230">
        <f t="shared" si="0"/>
        <v>0</v>
      </c>
      <c r="AO104" s="231"/>
      <c r="AP104" s="231"/>
      <c r="AQ104" s="90" t="s">
        <v>86</v>
      </c>
      <c r="AR104" s="52"/>
      <c r="AS104" s="91">
        <v>0</v>
      </c>
      <c r="AT104" s="92">
        <f t="shared" si="1"/>
        <v>0</v>
      </c>
      <c r="AU104" s="93">
        <f>'SO01.1 - SO01.1 Búracie p..._01'!P134</f>
        <v>0</v>
      </c>
      <c r="AV104" s="92">
        <f>'SO01.1 - SO01.1 Búracie p..._01'!J35</f>
        <v>0</v>
      </c>
      <c r="AW104" s="92">
        <f>'SO01.1 - SO01.1 Búracie p..._01'!J36</f>
        <v>0</v>
      </c>
      <c r="AX104" s="92">
        <f>'SO01.1 - SO01.1 Búracie p..._01'!J37</f>
        <v>0</v>
      </c>
      <c r="AY104" s="92">
        <f>'SO01.1 - SO01.1 Búracie p..._01'!J38</f>
        <v>0</v>
      </c>
      <c r="AZ104" s="92">
        <f>'SO01.1 - SO01.1 Búracie p..._01'!F35</f>
        <v>0</v>
      </c>
      <c r="BA104" s="92">
        <f>'SO01.1 - SO01.1 Búracie p..._01'!F36</f>
        <v>0</v>
      </c>
      <c r="BB104" s="92">
        <f>'SO01.1 - SO01.1 Búracie p..._01'!F37</f>
        <v>0</v>
      </c>
      <c r="BC104" s="92">
        <f>'SO01.1 - SO01.1 Búracie p..._01'!F38</f>
        <v>0</v>
      </c>
      <c r="BD104" s="94">
        <f>'SO01.1 - SO01.1 Búracie p..._01'!F39</f>
        <v>0</v>
      </c>
      <c r="BT104" s="26" t="s">
        <v>87</v>
      </c>
      <c r="BV104" s="26" t="s">
        <v>77</v>
      </c>
      <c r="BW104" s="26" t="s">
        <v>110</v>
      </c>
      <c r="BX104" s="26" t="s">
        <v>108</v>
      </c>
      <c r="CL104" s="26" t="s">
        <v>1</v>
      </c>
    </row>
    <row r="105" spans="1:91" s="4" customFormat="1" ht="23.25" customHeight="1">
      <c r="A105" s="89" t="s">
        <v>83</v>
      </c>
      <c r="B105" s="52"/>
      <c r="C105" s="10"/>
      <c r="D105" s="10"/>
      <c r="E105" s="227" t="s">
        <v>111</v>
      </c>
      <c r="F105" s="227"/>
      <c r="G105" s="227"/>
      <c r="H105" s="227"/>
      <c r="I105" s="227"/>
      <c r="J105" s="10"/>
      <c r="K105" s="227" t="s">
        <v>112</v>
      </c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30">
        <f>'SO01.2D - SO01.2D Stavebn...'!J32</f>
        <v>0</v>
      </c>
      <c r="AH105" s="231"/>
      <c r="AI105" s="231"/>
      <c r="AJ105" s="231"/>
      <c r="AK105" s="231"/>
      <c r="AL105" s="231"/>
      <c r="AM105" s="231"/>
      <c r="AN105" s="230">
        <f t="shared" si="0"/>
        <v>0</v>
      </c>
      <c r="AO105" s="231"/>
      <c r="AP105" s="231"/>
      <c r="AQ105" s="90" t="s">
        <v>86</v>
      </c>
      <c r="AR105" s="52"/>
      <c r="AS105" s="91">
        <v>0</v>
      </c>
      <c r="AT105" s="92">
        <f t="shared" si="1"/>
        <v>0</v>
      </c>
      <c r="AU105" s="93">
        <f>'SO01.2D - SO01.2D Stavebn...'!P141</f>
        <v>0</v>
      </c>
      <c r="AV105" s="92">
        <f>'SO01.2D - SO01.2D Stavebn...'!J35</f>
        <v>0</v>
      </c>
      <c r="AW105" s="92">
        <f>'SO01.2D - SO01.2D Stavebn...'!J36</f>
        <v>0</v>
      </c>
      <c r="AX105" s="92">
        <f>'SO01.2D - SO01.2D Stavebn...'!J37</f>
        <v>0</v>
      </c>
      <c r="AY105" s="92">
        <f>'SO01.2D - SO01.2D Stavebn...'!J38</f>
        <v>0</v>
      </c>
      <c r="AZ105" s="92">
        <f>'SO01.2D - SO01.2D Stavebn...'!F35</f>
        <v>0</v>
      </c>
      <c r="BA105" s="92">
        <f>'SO01.2D - SO01.2D Stavebn...'!F36</f>
        <v>0</v>
      </c>
      <c r="BB105" s="92">
        <f>'SO01.2D - SO01.2D Stavebn...'!F37</f>
        <v>0</v>
      </c>
      <c r="BC105" s="92">
        <f>'SO01.2D - SO01.2D Stavebn...'!F38</f>
        <v>0</v>
      </c>
      <c r="BD105" s="94">
        <f>'SO01.2D - SO01.2D Stavebn...'!F39</f>
        <v>0</v>
      </c>
      <c r="BT105" s="26" t="s">
        <v>87</v>
      </c>
      <c r="BV105" s="26" t="s">
        <v>77</v>
      </c>
      <c r="BW105" s="26" t="s">
        <v>113</v>
      </c>
      <c r="BX105" s="26" t="s">
        <v>108</v>
      </c>
      <c r="CL105" s="26" t="s">
        <v>1</v>
      </c>
    </row>
    <row r="106" spans="1:91" s="4" customFormat="1" ht="16.5" customHeight="1">
      <c r="A106" s="89" t="s">
        <v>83</v>
      </c>
      <c r="B106" s="52"/>
      <c r="C106" s="10"/>
      <c r="D106" s="10"/>
      <c r="E106" s="227" t="s">
        <v>114</v>
      </c>
      <c r="F106" s="227"/>
      <c r="G106" s="227"/>
      <c r="H106" s="227"/>
      <c r="I106" s="227"/>
      <c r="J106" s="10"/>
      <c r="K106" s="227" t="s">
        <v>115</v>
      </c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30">
        <f>'SO01.3 - SO01.3 Zdravotec...'!J32</f>
        <v>0</v>
      </c>
      <c r="AH106" s="231"/>
      <c r="AI106" s="231"/>
      <c r="AJ106" s="231"/>
      <c r="AK106" s="231"/>
      <c r="AL106" s="231"/>
      <c r="AM106" s="231"/>
      <c r="AN106" s="230">
        <f t="shared" si="0"/>
        <v>0</v>
      </c>
      <c r="AO106" s="231"/>
      <c r="AP106" s="231"/>
      <c r="AQ106" s="90" t="s">
        <v>86</v>
      </c>
      <c r="AR106" s="52"/>
      <c r="AS106" s="91">
        <v>0</v>
      </c>
      <c r="AT106" s="92">
        <f t="shared" si="1"/>
        <v>0</v>
      </c>
      <c r="AU106" s="93">
        <f>'SO01.3 - SO01.3 Zdravotec...'!P127</f>
        <v>0</v>
      </c>
      <c r="AV106" s="92">
        <f>'SO01.3 - SO01.3 Zdravotec...'!J35</f>
        <v>0</v>
      </c>
      <c r="AW106" s="92">
        <f>'SO01.3 - SO01.3 Zdravotec...'!J36</f>
        <v>0</v>
      </c>
      <c r="AX106" s="92">
        <f>'SO01.3 - SO01.3 Zdravotec...'!J37</f>
        <v>0</v>
      </c>
      <c r="AY106" s="92">
        <f>'SO01.3 - SO01.3 Zdravotec...'!J38</f>
        <v>0</v>
      </c>
      <c r="AZ106" s="92">
        <f>'SO01.3 - SO01.3 Zdravotec...'!F35</f>
        <v>0</v>
      </c>
      <c r="BA106" s="92">
        <f>'SO01.3 - SO01.3 Zdravotec...'!F36</f>
        <v>0</v>
      </c>
      <c r="BB106" s="92">
        <f>'SO01.3 - SO01.3 Zdravotec...'!F37</f>
        <v>0</v>
      </c>
      <c r="BC106" s="92">
        <f>'SO01.3 - SO01.3 Zdravotec...'!F38</f>
        <v>0</v>
      </c>
      <c r="BD106" s="94">
        <f>'SO01.3 - SO01.3 Zdravotec...'!F39</f>
        <v>0</v>
      </c>
      <c r="BT106" s="26" t="s">
        <v>87</v>
      </c>
      <c r="BV106" s="26" t="s">
        <v>77</v>
      </c>
      <c r="BW106" s="26" t="s">
        <v>116</v>
      </c>
      <c r="BX106" s="26" t="s">
        <v>108</v>
      </c>
      <c r="CL106" s="26" t="s">
        <v>1</v>
      </c>
    </row>
    <row r="107" spans="1:91" s="4" customFormat="1" ht="16.5" customHeight="1">
      <c r="A107" s="89" t="s">
        <v>83</v>
      </c>
      <c r="B107" s="52"/>
      <c r="C107" s="10"/>
      <c r="D107" s="10"/>
      <c r="E107" s="227" t="s">
        <v>117</v>
      </c>
      <c r="F107" s="227"/>
      <c r="G107" s="227"/>
      <c r="H107" s="227"/>
      <c r="I107" s="227"/>
      <c r="J107" s="10"/>
      <c r="K107" s="227" t="s">
        <v>118</v>
      </c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30">
        <f>'SO01.4 - SO01.4  Plynoinš...'!J32</f>
        <v>0</v>
      </c>
      <c r="AH107" s="231"/>
      <c r="AI107" s="231"/>
      <c r="AJ107" s="231"/>
      <c r="AK107" s="231"/>
      <c r="AL107" s="231"/>
      <c r="AM107" s="231"/>
      <c r="AN107" s="230">
        <f t="shared" si="0"/>
        <v>0</v>
      </c>
      <c r="AO107" s="231"/>
      <c r="AP107" s="231"/>
      <c r="AQ107" s="90" t="s">
        <v>86</v>
      </c>
      <c r="AR107" s="52"/>
      <c r="AS107" s="91">
        <v>0</v>
      </c>
      <c r="AT107" s="92">
        <f t="shared" si="1"/>
        <v>0</v>
      </c>
      <c r="AU107" s="93">
        <f>'SO01.4 - SO01.4  Plynoinš...'!P125</f>
        <v>0</v>
      </c>
      <c r="AV107" s="92">
        <f>'SO01.4 - SO01.4  Plynoinš...'!J35</f>
        <v>0</v>
      </c>
      <c r="AW107" s="92">
        <f>'SO01.4 - SO01.4  Plynoinš...'!J36</f>
        <v>0</v>
      </c>
      <c r="AX107" s="92">
        <f>'SO01.4 - SO01.4  Plynoinš...'!J37</f>
        <v>0</v>
      </c>
      <c r="AY107" s="92">
        <f>'SO01.4 - SO01.4  Plynoinš...'!J38</f>
        <v>0</v>
      </c>
      <c r="AZ107" s="92">
        <f>'SO01.4 - SO01.4  Plynoinš...'!F35</f>
        <v>0</v>
      </c>
      <c r="BA107" s="92">
        <f>'SO01.4 - SO01.4  Plynoinš...'!F36</f>
        <v>0</v>
      </c>
      <c r="BB107" s="92">
        <f>'SO01.4 - SO01.4  Plynoinš...'!F37</f>
        <v>0</v>
      </c>
      <c r="BC107" s="92">
        <f>'SO01.4 - SO01.4  Plynoinš...'!F38</f>
        <v>0</v>
      </c>
      <c r="BD107" s="94">
        <f>'SO01.4 - SO01.4  Plynoinš...'!F39</f>
        <v>0</v>
      </c>
      <c r="BT107" s="26" t="s">
        <v>87</v>
      </c>
      <c r="BV107" s="26" t="s">
        <v>77</v>
      </c>
      <c r="BW107" s="26" t="s">
        <v>119</v>
      </c>
      <c r="BX107" s="26" t="s">
        <v>108</v>
      </c>
      <c r="CL107" s="26" t="s">
        <v>1</v>
      </c>
    </row>
    <row r="108" spans="1:91" s="4" customFormat="1" ht="16.5" customHeight="1">
      <c r="A108" s="89" t="s">
        <v>83</v>
      </c>
      <c r="B108" s="52"/>
      <c r="C108" s="10"/>
      <c r="D108" s="10"/>
      <c r="E108" s="227" t="s">
        <v>120</v>
      </c>
      <c r="F108" s="227"/>
      <c r="G108" s="227"/>
      <c r="H108" s="227"/>
      <c r="I108" s="227"/>
      <c r="J108" s="10"/>
      <c r="K108" s="227" t="s">
        <v>121</v>
      </c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30">
        <f>'SO01.5 - SO01.5  Vykurovanie'!J32</f>
        <v>0</v>
      </c>
      <c r="AH108" s="231"/>
      <c r="AI108" s="231"/>
      <c r="AJ108" s="231"/>
      <c r="AK108" s="231"/>
      <c r="AL108" s="231"/>
      <c r="AM108" s="231"/>
      <c r="AN108" s="230">
        <f t="shared" si="0"/>
        <v>0</v>
      </c>
      <c r="AO108" s="231"/>
      <c r="AP108" s="231"/>
      <c r="AQ108" s="90" t="s">
        <v>86</v>
      </c>
      <c r="AR108" s="52"/>
      <c r="AS108" s="91">
        <v>0</v>
      </c>
      <c r="AT108" s="92">
        <f t="shared" si="1"/>
        <v>0</v>
      </c>
      <c r="AU108" s="93">
        <f>'SO01.5 - SO01.5  Vykurovanie'!P128</f>
        <v>0</v>
      </c>
      <c r="AV108" s="92">
        <f>'SO01.5 - SO01.5  Vykurovanie'!J35</f>
        <v>0</v>
      </c>
      <c r="AW108" s="92">
        <f>'SO01.5 - SO01.5  Vykurovanie'!J36</f>
        <v>0</v>
      </c>
      <c r="AX108" s="92">
        <f>'SO01.5 - SO01.5  Vykurovanie'!J37</f>
        <v>0</v>
      </c>
      <c r="AY108" s="92">
        <f>'SO01.5 - SO01.5  Vykurovanie'!J38</f>
        <v>0</v>
      </c>
      <c r="AZ108" s="92">
        <f>'SO01.5 - SO01.5  Vykurovanie'!F35</f>
        <v>0</v>
      </c>
      <c r="BA108" s="92">
        <f>'SO01.5 - SO01.5  Vykurovanie'!F36</f>
        <v>0</v>
      </c>
      <c r="BB108" s="92">
        <f>'SO01.5 - SO01.5  Vykurovanie'!F37</f>
        <v>0</v>
      </c>
      <c r="BC108" s="92">
        <f>'SO01.5 - SO01.5  Vykurovanie'!F38</f>
        <v>0</v>
      </c>
      <c r="BD108" s="94">
        <f>'SO01.5 - SO01.5  Vykurovanie'!F39</f>
        <v>0</v>
      </c>
      <c r="BT108" s="26" t="s">
        <v>87</v>
      </c>
      <c r="BV108" s="26" t="s">
        <v>77</v>
      </c>
      <c r="BW108" s="26" t="s">
        <v>122</v>
      </c>
      <c r="BX108" s="26" t="s">
        <v>108</v>
      </c>
      <c r="CL108" s="26" t="s">
        <v>1</v>
      </c>
    </row>
    <row r="109" spans="1:91" s="4" customFormat="1" ht="16.5" customHeight="1">
      <c r="A109" s="89" t="s">
        <v>83</v>
      </c>
      <c r="B109" s="52"/>
      <c r="C109" s="10"/>
      <c r="D109" s="10"/>
      <c r="E109" s="227" t="s">
        <v>123</v>
      </c>
      <c r="F109" s="227"/>
      <c r="G109" s="227"/>
      <c r="H109" s="227"/>
      <c r="I109" s="227"/>
      <c r="J109" s="10"/>
      <c r="K109" s="227" t="s">
        <v>124</v>
      </c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30">
        <f>'SO01.6 - SO01.6 Elektroin...'!J32</f>
        <v>0</v>
      </c>
      <c r="AH109" s="231"/>
      <c r="AI109" s="231"/>
      <c r="AJ109" s="231"/>
      <c r="AK109" s="231"/>
      <c r="AL109" s="231"/>
      <c r="AM109" s="231"/>
      <c r="AN109" s="230">
        <f t="shared" si="0"/>
        <v>0</v>
      </c>
      <c r="AO109" s="231"/>
      <c r="AP109" s="231"/>
      <c r="AQ109" s="90" t="s">
        <v>86</v>
      </c>
      <c r="AR109" s="52"/>
      <c r="AS109" s="91">
        <v>0</v>
      </c>
      <c r="AT109" s="92">
        <f t="shared" si="1"/>
        <v>0</v>
      </c>
      <c r="AU109" s="93">
        <f>'SO01.6 - SO01.6 Elektroin...'!P127</f>
        <v>0</v>
      </c>
      <c r="AV109" s="92">
        <f>'SO01.6 - SO01.6 Elektroin...'!J35</f>
        <v>0</v>
      </c>
      <c r="AW109" s="92">
        <f>'SO01.6 - SO01.6 Elektroin...'!J36</f>
        <v>0</v>
      </c>
      <c r="AX109" s="92">
        <f>'SO01.6 - SO01.6 Elektroin...'!J37</f>
        <v>0</v>
      </c>
      <c r="AY109" s="92">
        <f>'SO01.6 - SO01.6 Elektroin...'!J38</f>
        <v>0</v>
      </c>
      <c r="AZ109" s="92">
        <f>'SO01.6 - SO01.6 Elektroin...'!F35</f>
        <v>0</v>
      </c>
      <c r="BA109" s="92">
        <f>'SO01.6 - SO01.6 Elektroin...'!F36</f>
        <v>0</v>
      </c>
      <c r="BB109" s="92">
        <f>'SO01.6 - SO01.6 Elektroin...'!F37</f>
        <v>0</v>
      </c>
      <c r="BC109" s="92">
        <f>'SO01.6 - SO01.6 Elektroin...'!F38</f>
        <v>0</v>
      </c>
      <c r="BD109" s="94">
        <f>'SO01.6 - SO01.6 Elektroin...'!F39</f>
        <v>0</v>
      </c>
      <c r="BT109" s="26" t="s">
        <v>87</v>
      </c>
      <c r="BV109" s="26" t="s">
        <v>77</v>
      </c>
      <c r="BW109" s="26" t="s">
        <v>125</v>
      </c>
      <c r="BX109" s="26" t="s">
        <v>108</v>
      </c>
      <c r="CL109" s="26" t="s">
        <v>1</v>
      </c>
    </row>
    <row r="110" spans="1:91" s="4" customFormat="1" ht="16.5" customHeight="1">
      <c r="A110" s="89" t="s">
        <v>83</v>
      </c>
      <c r="B110" s="52"/>
      <c r="C110" s="10"/>
      <c r="D110" s="10"/>
      <c r="E110" s="227" t="s">
        <v>126</v>
      </c>
      <c r="F110" s="227"/>
      <c r="G110" s="227"/>
      <c r="H110" s="227"/>
      <c r="I110" s="227"/>
      <c r="J110" s="10"/>
      <c r="K110" s="227" t="s">
        <v>127</v>
      </c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30">
        <f>'SO01.7 - SO01.7 Bleskozvod'!J32</f>
        <v>0</v>
      </c>
      <c r="AH110" s="231"/>
      <c r="AI110" s="231"/>
      <c r="AJ110" s="231"/>
      <c r="AK110" s="231"/>
      <c r="AL110" s="231"/>
      <c r="AM110" s="231"/>
      <c r="AN110" s="230">
        <f t="shared" si="0"/>
        <v>0</v>
      </c>
      <c r="AO110" s="231"/>
      <c r="AP110" s="231"/>
      <c r="AQ110" s="90" t="s">
        <v>86</v>
      </c>
      <c r="AR110" s="52"/>
      <c r="AS110" s="91">
        <v>0</v>
      </c>
      <c r="AT110" s="92">
        <f t="shared" si="1"/>
        <v>0</v>
      </c>
      <c r="AU110" s="93">
        <f>'SO01.7 - SO01.7 Bleskozvod'!P123</f>
        <v>0</v>
      </c>
      <c r="AV110" s="92">
        <f>'SO01.7 - SO01.7 Bleskozvod'!J35</f>
        <v>0</v>
      </c>
      <c r="AW110" s="92">
        <f>'SO01.7 - SO01.7 Bleskozvod'!J36</f>
        <v>0</v>
      </c>
      <c r="AX110" s="92">
        <f>'SO01.7 - SO01.7 Bleskozvod'!J37</f>
        <v>0</v>
      </c>
      <c r="AY110" s="92">
        <f>'SO01.7 - SO01.7 Bleskozvod'!J38</f>
        <v>0</v>
      </c>
      <c r="AZ110" s="92">
        <f>'SO01.7 - SO01.7 Bleskozvod'!F35</f>
        <v>0</v>
      </c>
      <c r="BA110" s="92">
        <f>'SO01.7 - SO01.7 Bleskozvod'!F36</f>
        <v>0</v>
      </c>
      <c r="BB110" s="92">
        <f>'SO01.7 - SO01.7 Bleskozvod'!F37</f>
        <v>0</v>
      </c>
      <c r="BC110" s="92">
        <f>'SO01.7 - SO01.7 Bleskozvod'!F38</f>
        <v>0</v>
      </c>
      <c r="BD110" s="94">
        <f>'SO01.7 - SO01.7 Bleskozvod'!F39</f>
        <v>0</v>
      </c>
      <c r="BT110" s="26" t="s">
        <v>87</v>
      </c>
      <c r="BV110" s="26" t="s">
        <v>77</v>
      </c>
      <c r="BW110" s="26" t="s">
        <v>128</v>
      </c>
      <c r="BX110" s="26" t="s">
        <v>108</v>
      </c>
      <c r="CL110" s="26" t="s">
        <v>1</v>
      </c>
    </row>
    <row r="111" spans="1:91" s="4" customFormat="1" ht="16.5" customHeight="1">
      <c r="A111" s="89" t="s">
        <v>83</v>
      </c>
      <c r="B111" s="52"/>
      <c r="C111" s="10"/>
      <c r="D111" s="10"/>
      <c r="E111" s="227" t="s">
        <v>129</v>
      </c>
      <c r="F111" s="227"/>
      <c r="G111" s="227"/>
      <c r="H111" s="227"/>
      <c r="I111" s="227"/>
      <c r="J111" s="10"/>
      <c r="K111" s="227" t="s">
        <v>130</v>
      </c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30">
        <f>'SO01.8 - SO01.8  Vetranie '!J32</f>
        <v>0</v>
      </c>
      <c r="AH111" s="231"/>
      <c r="AI111" s="231"/>
      <c r="AJ111" s="231"/>
      <c r="AK111" s="231"/>
      <c r="AL111" s="231"/>
      <c r="AM111" s="231"/>
      <c r="AN111" s="230">
        <f t="shared" si="0"/>
        <v>0</v>
      </c>
      <c r="AO111" s="231"/>
      <c r="AP111" s="231"/>
      <c r="AQ111" s="90" t="s">
        <v>86</v>
      </c>
      <c r="AR111" s="52"/>
      <c r="AS111" s="95">
        <v>0</v>
      </c>
      <c r="AT111" s="96">
        <f t="shared" si="1"/>
        <v>0</v>
      </c>
      <c r="AU111" s="97">
        <f>'SO01.8 - SO01.8  Vetranie '!P129</f>
        <v>0</v>
      </c>
      <c r="AV111" s="96">
        <f>'SO01.8 - SO01.8  Vetranie '!J35</f>
        <v>0</v>
      </c>
      <c r="AW111" s="96">
        <f>'SO01.8 - SO01.8  Vetranie '!J36</f>
        <v>0</v>
      </c>
      <c r="AX111" s="96">
        <f>'SO01.8 - SO01.8  Vetranie '!J37</f>
        <v>0</v>
      </c>
      <c r="AY111" s="96">
        <f>'SO01.8 - SO01.8  Vetranie '!J38</f>
        <v>0</v>
      </c>
      <c r="AZ111" s="96">
        <f>'SO01.8 - SO01.8  Vetranie '!F35</f>
        <v>0</v>
      </c>
      <c r="BA111" s="96">
        <f>'SO01.8 - SO01.8  Vetranie '!F36</f>
        <v>0</v>
      </c>
      <c r="BB111" s="96">
        <f>'SO01.8 - SO01.8  Vetranie '!F37</f>
        <v>0</v>
      </c>
      <c r="BC111" s="96">
        <f>'SO01.8 - SO01.8  Vetranie '!F38</f>
        <v>0</v>
      </c>
      <c r="BD111" s="98">
        <f>'SO01.8 - SO01.8  Vetranie '!F39</f>
        <v>0</v>
      </c>
      <c r="BT111" s="26" t="s">
        <v>87</v>
      </c>
      <c r="BV111" s="26" t="s">
        <v>77</v>
      </c>
      <c r="BW111" s="26" t="s">
        <v>131</v>
      </c>
      <c r="BX111" s="26" t="s">
        <v>108</v>
      </c>
      <c r="CL111" s="26" t="s">
        <v>1</v>
      </c>
    </row>
    <row r="112" spans="1:91" s="2" customFormat="1" ht="30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4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s="2" customFormat="1" ht="7" customHeight="1">
      <c r="A113" s="33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34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</sheetData>
  <mergeCells count="106">
    <mergeCell ref="AN109:AP109"/>
    <mergeCell ref="AG109:AM109"/>
    <mergeCell ref="AN110:AP110"/>
    <mergeCell ref="AG110:AM110"/>
    <mergeCell ref="AN111:AP111"/>
    <mergeCell ref="AG111:AM111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R2:BE2"/>
    <mergeCell ref="AG100:AM100"/>
    <mergeCell ref="AG102:AM102"/>
    <mergeCell ref="AG99:AM99"/>
    <mergeCell ref="AG103:AM103"/>
    <mergeCell ref="AG101:AM101"/>
    <mergeCell ref="AG104:AM104"/>
    <mergeCell ref="AG97:AM97"/>
    <mergeCell ref="AG96:AM96"/>
    <mergeCell ref="AG95:AM95"/>
    <mergeCell ref="AG98:AM98"/>
    <mergeCell ref="AG92:AM92"/>
    <mergeCell ref="AM87:AN87"/>
    <mergeCell ref="AM89:AP89"/>
    <mergeCell ref="AM90:AP90"/>
    <mergeCell ref="AN99:AP99"/>
    <mergeCell ref="AN104:AP104"/>
    <mergeCell ref="AN103:AP103"/>
    <mergeCell ref="AN92:AP92"/>
    <mergeCell ref="AN95:AP95"/>
    <mergeCell ref="AN101:AP101"/>
    <mergeCell ref="AN96:AP96"/>
    <mergeCell ref="AN100:AP100"/>
    <mergeCell ref="AN97:AP97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E109:I109"/>
    <mergeCell ref="K109:AF109"/>
    <mergeCell ref="E110:I110"/>
    <mergeCell ref="K110:AF110"/>
    <mergeCell ref="E111:I111"/>
    <mergeCell ref="K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N102:AP102"/>
    <mergeCell ref="AN98:AP98"/>
    <mergeCell ref="E104:I104"/>
    <mergeCell ref="I92:AF92"/>
    <mergeCell ref="J95:AF95"/>
    <mergeCell ref="J98:AF98"/>
    <mergeCell ref="J103:AF103"/>
    <mergeCell ref="J100:AF100"/>
    <mergeCell ref="K97:AF97"/>
    <mergeCell ref="K96:AF96"/>
    <mergeCell ref="K99:AF99"/>
    <mergeCell ref="K101:AF101"/>
    <mergeCell ref="K102:AF102"/>
    <mergeCell ref="K104:AF104"/>
    <mergeCell ref="C92:G92"/>
    <mergeCell ref="D100:H100"/>
    <mergeCell ref="D95:H95"/>
    <mergeCell ref="D98:H98"/>
    <mergeCell ref="D103:H103"/>
    <mergeCell ref="E99:I99"/>
    <mergeCell ref="E97:I97"/>
    <mergeCell ref="E96:I96"/>
    <mergeCell ref="E101:I101"/>
    <mergeCell ref="E102:I102"/>
  </mergeCells>
  <hyperlinks>
    <hyperlink ref="A96" location="'SO01.1 - SO01.1 Búracie p...'!C2" display="/" xr:uid="{00000000-0004-0000-0000-000000000000}"/>
    <hyperlink ref="A97" location="'SO01.2A - SO01.2A Zateple...'!C2" display="/" xr:uid="{00000000-0004-0000-0000-000001000000}"/>
    <hyperlink ref="A99" location="'SO01.2B - SO01.2B Zatepl....'!C2" display="/" xr:uid="{00000000-0004-0000-0000-000002000000}"/>
    <hyperlink ref="A101" location="'SO01.1.3 - SO01.1.3  Bura...'!C2" display="/" xr:uid="{00000000-0004-0000-0000-000003000000}"/>
    <hyperlink ref="A102" location="'SO01.2C - SO01.2C Výmena ...'!C2" display="/" xr:uid="{00000000-0004-0000-0000-000004000000}"/>
    <hyperlink ref="A104" location="'SO01.1 - SO01.1 Búracie p..._01'!C2" display="/" xr:uid="{00000000-0004-0000-0000-000005000000}"/>
    <hyperlink ref="A105" location="'SO01.2D - SO01.2D Stavebn...'!C2" display="/" xr:uid="{00000000-0004-0000-0000-000006000000}"/>
    <hyperlink ref="A106" location="'SO01.3 - SO01.3 Zdravotec...'!C2" display="/" xr:uid="{00000000-0004-0000-0000-000007000000}"/>
    <hyperlink ref="A107" location="'SO01.4 - SO01.4  Plynoinš...'!C2" display="/" xr:uid="{00000000-0004-0000-0000-000008000000}"/>
    <hyperlink ref="A108" location="'SO01.5 - SO01.5  Vykurovanie'!C2" display="/" xr:uid="{00000000-0004-0000-0000-000009000000}"/>
    <hyperlink ref="A109" location="'SO01.6 - SO01.6 Elektroin...'!C2" display="/" xr:uid="{00000000-0004-0000-0000-00000A000000}"/>
    <hyperlink ref="A110" location="'SO01.7 - SO01.7 Bleskozvod'!C2" display="/" xr:uid="{00000000-0004-0000-0000-00000B000000}"/>
    <hyperlink ref="A111" location="'SO01.8 - SO01.8  Vetranie 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51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119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8" t="s">
        <v>2222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2223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tr">
        <f>IF('Rekapitulácia stavby'!AN10="","",'Rekapitulácia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Mesto Čadca</v>
      </c>
      <c r="F17" s="33"/>
      <c r="G17" s="33"/>
      <c r="H17" s="33"/>
      <c r="I17" s="28" t="s">
        <v>25</v>
      </c>
      <c r="J17" s="26" t="str">
        <f>IF('Rekapitulácia stavby'!AN11="","",'Rekapitulácia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tr">
        <f>IF('Rekapitulácia stavby'!AN16="","",'Rekapitulácia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IF('Rekapitulácia stavby'!E17="","",'Rekapitulácia stavby'!E17)</f>
        <v>MEB Consulting Ing.Arch.E.Babuliaková</v>
      </c>
      <c r="F23" s="33"/>
      <c r="G23" s="33"/>
      <c r="H23" s="33"/>
      <c r="I23" s="28" t="s">
        <v>25</v>
      </c>
      <c r="J23" s="26" t="str">
        <f>IF('Rekapitulácia stavby'!AN17="","",'Rekapitulácia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ROUND((SUM(BE125:BE150)),  2)</f>
        <v>0</v>
      </c>
      <c r="G35" s="33"/>
      <c r="H35" s="33"/>
      <c r="I35" s="107">
        <v>0.2</v>
      </c>
      <c r="J35" s="106">
        <f>ROUND(((SUM(BE125:BE150))*I35),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ROUND((SUM(BF125:BF150)),  2)</f>
        <v>0</v>
      </c>
      <c r="G36" s="33"/>
      <c r="H36" s="33"/>
      <c r="I36" s="107">
        <v>0.2</v>
      </c>
      <c r="J36" s="106">
        <f>ROUND(((SUM(BF125:BF150))*I36),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ROUND((SUM(BG125:BG150)),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ROUND((SUM(BH125:BH150)),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ROUND((SUM(BI125:BI150)),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8" t="str">
        <f>E11</f>
        <v>SO01.4 - SO01.4  Plynoinštalácia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 xml:space="preserve"> 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J126</f>
        <v>0</v>
      </c>
      <c r="L99" s="119"/>
    </row>
    <row r="100" spans="1:47" s="10" customFormat="1" ht="20" customHeight="1">
      <c r="B100" s="123"/>
      <c r="D100" s="124" t="s">
        <v>2224</v>
      </c>
      <c r="E100" s="125"/>
      <c r="F100" s="125"/>
      <c r="G100" s="125"/>
      <c r="H100" s="125"/>
      <c r="I100" s="125"/>
      <c r="J100" s="126">
        <f>J128</f>
        <v>0</v>
      </c>
      <c r="L100" s="123"/>
    </row>
    <row r="101" spans="1:47" s="10" customFormat="1" ht="20" customHeight="1">
      <c r="B101" s="123"/>
      <c r="D101" s="124" t="s">
        <v>1365</v>
      </c>
      <c r="E101" s="125"/>
      <c r="F101" s="125"/>
      <c r="G101" s="125"/>
      <c r="H101" s="125"/>
      <c r="I101" s="125"/>
      <c r="J101" s="126">
        <f>J142</f>
        <v>0</v>
      </c>
      <c r="L101" s="123"/>
    </row>
    <row r="102" spans="1:47" s="9" customFormat="1" ht="25" customHeight="1">
      <c r="B102" s="119"/>
      <c r="D102" s="120" t="s">
        <v>2225</v>
      </c>
      <c r="E102" s="121"/>
      <c r="F102" s="121"/>
      <c r="G102" s="121"/>
      <c r="H102" s="121"/>
      <c r="I102" s="121"/>
      <c r="J102" s="122">
        <f>J144</f>
        <v>0</v>
      </c>
      <c r="L102" s="119"/>
    </row>
    <row r="103" spans="1:47" s="10" customFormat="1" ht="20" customHeight="1">
      <c r="B103" s="123"/>
      <c r="D103" s="124" t="s">
        <v>2226</v>
      </c>
      <c r="E103" s="125"/>
      <c r="F103" s="125"/>
      <c r="G103" s="125"/>
      <c r="H103" s="125"/>
      <c r="I103" s="125"/>
      <c r="J103" s="126">
        <f>J145</f>
        <v>0</v>
      </c>
      <c r="L103" s="123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162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70" t="str">
        <f>E7</f>
        <v>RP  PRE ZNÍŽENIE ENERGETICKEJ NÁROČNOSTI BUDOVY MŠ Fraňa Kráľa - 19.7.2021</v>
      </c>
      <c r="F113" s="271"/>
      <c r="G113" s="271"/>
      <c r="H113" s="271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144</v>
      </c>
      <c r="L114" s="21"/>
    </row>
    <row r="115" spans="1:65" s="2" customFormat="1" ht="16.5" customHeight="1">
      <c r="A115" s="33"/>
      <c r="B115" s="34"/>
      <c r="C115" s="33"/>
      <c r="D115" s="33"/>
      <c r="E115" s="270" t="s">
        <v>1137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28" t="str">
        <f>E11</f>
        <v>SO01.4 - SO01.4  Plynoinštalácia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 xml:space="preserve"> </v>
      </c>
      <c r="G119" s="33"/>
      <c r="H119" s="33"/>
      <c r="I119" s="28" t="s">
        <v>21</v>
      </c>
      <c r="J119" s="56">
        <f>IF(J14="","",J14)</f>
        <v>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.25" customHeight="1">
      <c r="A121" s="33"/>
      <c r="B121" s="34"/>
      <c r="C121" s="28" t="s">
        <v>22</v>
      </c>
      <c r="D121" s="33"/>
      <c r="E121" s="33"/>
      <c r="F121" s="26" t="str">
        <f>E17</f>
        <v>Mesto Čadca</v>
      </c>
      <c r="G121" s="33"/>
      <c r="H121" s="33"/>
      <c r="I121" s="28" t="s">
        <v>28</v>
      </c>
      <c r="J121" s="31" t="str">
        <f>E23</f>
        <v>MEB Consulting Ing.Arch.E.Babuliaková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28" t="s">
        <v>31</v>
      </c>
      <c r="J122" s="31" t="str">
        <f>E26</f>
        <v>K.Šinská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7"/>
      <c r="B124" s="128"/>
      <c r="C124" s="129" t="s">
        <v>163</v>
      </c>
      <c r="D124" s="130" t="s">
        <v>60</v>
      </c>
      <c r="E124" s="130" t="s">
        <v>56</v>
      </c>
      <c r="F124" s="130" t="s">
        <v>57</v>
      </c>
      <c r="G124" s="130" t="s">
        <v>164</v>
      </c>
      <c r="H124" s="130" t="s">
        <v>165</v>
      </c>
      <c r="I124" s="130" t="s">
        <v>166</v>
      </c>
      <c r="J124" s="131" t="s">
        <v>150</v>
      </c>
      <c r="K124" s="132" t="s">
        <v>167</v>
      </c>
      <c r="L124" s="133"/>
      <c r="M124" s="63" t="s">
        <v>1</v>
      </c>
      <c r="N124" s="64" t="s">
        <v>39</v>
      </c>
      <c r="O124" s="64" t="s">
        <v>168</v>
      </c>
      <c r="P124" s="64" t="s">
        <v>169</v>
      </c>
      <c r="Q124" s="64" t="s">
        <v>170</v>
      </c>
      <c r="R124" s="64" t="s">
        <v>171</v>
      </c>
      <c r="S124" s="64" t="s">
        <v>172</v>
      </c>
      <c r="T124" s="65" t="s">
        <v>173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3" customHeight="1">
      <c r="A125" s="33"/>
      <c r="B125" s="34"/>
      <c r="C125" s="70" t="s">
        <v>151</v>
      </c>
      <c r="D125" s="33"/>
      <c r="E125" s="33"/>
      <c r="F125" s="33"/>
      <c r="G125" s="33"/>
      <c r="H125" s="33"/>
      <c r="I125" s="33"/>
      <c r="J125" s="134">
        <f>BK125</f>
        <v>0</v>
      </c>
      <c r="K125" s="33"/>
      <c r="L125" s="34"/>
      <c r="M125" s="66"/>
      <c r="N125" s="57"/>
      <c r="O125" s="67"/>
      <c r="P125" s="135">
        <f>P126+P144</f>
        <v>0</v>
      </c>
      <c r="Q125" s="67"/>
      <c r="R125" s="135">
        <f>R126+R144</f>
        <v>5.8176000000000005E-2</v>
      </c>
      <c r="S125" s="67"/>
      <c r="T125" s="136">
        <f>T126+T144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152</v>
      </c>
      <c r="BK125" s="137">
        <f>BK126+BK144</f>
        <v>0</v>
      </c>
    </row>
    <row r="126" spans="1:65" s="12" customFormat="1" ht="26" customHeight="1">
      <c r="B126" s="138"/>
      <c r="D126" s="139" t="s">
        <v>74</v>
      </c>
      <c r="E126" s="140" t="s">
        <v>355</v>
      </c>
      <c r="F126" s="140" t="s">
        <v>356</v>
      </c>
      <c r="I126" s="141"/>
      <c r="J126" s="142">
        <f>BK126</f>
        <v>0</v>
      </c>
      <c r="L126" s="138"/>
      <c r="M126" s="143"/>
      <c r="N126" s="144"/>
      <c r="O126" s="144"/>
      <c r="P126" s="145">
        <f>P127+P128+P142</f>
        <v>0</v>
      </c>
      <c r="Q126" s="144"/>
      <c r="R126" s="145">
        <f>R127+R128+R142</f>
        <v>5.8176000000000005E-2</v>
      </c>
      <c r="S126" s="144"/>
      <c r="T126" s="146">
        <f>T127+T128+T142</f>
        <v>0</v>
      </c>
      <c r="AR126" s="139" t="s">
        <v>87</v>
      </c>
      <c r="AT126" s="147" t="s">
        <v>74</v>
      </c>
      <c r="AU126" s="147" t="s">
        <v>75</v>
      </c>
      <c r="AY126" s="139" t="s">
        <v>176</v>
      </c>
      <c r="BK126" s="148">
        <f>BK127+BK128+BK142</f>
        <v>0</v>
      </c>
    </row>
    <row r="127" spans="1:65" s="2" customFormat="1" ht="62.75" customHeight="1">
      <c r="A127" s="33"/>
      <c r="B127" s="151"/>
      <c r="C127" s="203" t="s">
        <v>79</v>
      </c>
      <c r="D127" s="203" t="s">
        <v>411</v>
      </c>
      <c r="E127" s="204" t="s">
        <v>412</v>
      </c>
      <c r="F127" s="205" t="s">
        <v>413</v>
      </c>
      <c r="G127" s="206" t="s">
        <v>1</v>
      </c>
      <c r="H127" s="207">
        <v>0</v>
      </c>
      <c r="I127" s="208"/>
      <c r="J127" s="209">
        <f>ROUND(I127*H127,2)</f>
        <v>0</v>
      </c>
      <c r="K127" s="210"/>
      <c r="L127" s="211"/>
      <c r="M127" s="212" t="s">
        <v>1</v>
      </c>
      <c r="N127" s="213" t="s">
        <v>41</v>
      </c>
      <c r="O127" s="59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414</v>
      </c>
      <c r="AT127" s="164" t="s">
        <v>411</v>
      </c>
      <c r="AU127" s="164" t="s">
        <v>79</v>
      </c>
      <c r="AY127" s="18" t="s">
        <v>176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87</v>
      </c>
      <c r="BK127" s="165">
        <f>ROUND(I127*H127,2)</f>
        <v>0</v>
      </c>
      <c r="BL127" s="18" t="s">
        <v>387</v>
      </c>
      <c r="BM127" s="164" t="s">
        <v>2227</v>
      </c>
    </row>
    <row r="128" spans="1:65" s="12" customFormat="1" ht="23" customHeight="1">
      <c r="B128" s="138"/>
      <c r="D128" s="139" t="s">
        <v>74</v>
      </c>
      <c r="E128" s="149" t="s">
        <v>2228</v>
      </c>
      <c r="F128" s="149" t="s">
        <v>2229</v>
      </c>
      <c r="I128" s="141"/>
      <c r="J128" s="150">
        <f>BK128</f>
        <v>0</v>
      </c>
      <c r="L128" s="138"/>
      <c r="M128" s="143"/>
      <c r="N128" s="144"/>
      <c r="O128" s="144"/>
      <c r="P128" s="145">
        <f>SUM(P129:P141)</f>
        <v>0</v>
      </c>
      <c r="Q128" s="144"/>
      <c r="R128" s="145">
        <f>SUM(R129:R141)</f>
        <v>5.6454000000000004E-2</v>
      </c>
      <c r="S128" s="144"/>
      <c r="T128" s="146">
        <f>SUM(T129:T141)</f>
        <v>0</v>
      </c>
      <c r="AR128" s="139" t="s">
        <v>87</v>
      </c>
      <c r="AT128" s="147" t="s">
        <v>74</v>
      </c>
      <c r="AU128" s="147" t="s">
        <v>79</v>
      </c>
      <c r="AY128" s="139" t="s">
        <v>176</v>
      </c>
      <c r="BK128" s="148">
        <f>SUM(BK129:BK141)</f>
        <v>0</v>
      </c>
    </row>
    <row r="129" spans="1:65" s="2" customFormat="1" ht="24.25" customHeight="1">
      <c r="A129" s="33"/>
      <c r="B129" s="151"/>
      <c r="C129" s="152" t="s">
        <v>87</v>
      </c>
      <c r="D129" s="152" t="s">
        <v>178</v>
      </c>
      <c r="E129" s="153" t="s">
        <v>2230</v>
      </c>
      <c r="F129" s="154" t="s">
        <v>2231</v>
      </c>
      <c r="G129" s="155" t="s">
        <v>219</v>
      </c>
      <c r="H129" s="156">
        <v>7</v>
      </c>
      <c r="I129" s="157"/>
      <c r="J129" s="158">
        <f t="shared" ref="J129:J141" si="0">ROUND(I129*H129,2)</f>
        <v>0</v>
      </c>
      <c r="K129" s="159"/>
      <c r="L129" s="34"/>
      <c r="M129" s="160" t="s">
        <v>1</v>
      </c>
      <c r="N129" s="161" t="s">
        <v>41</v>
      </c>
      <c r="O129" s="59"/>
      <c r="P129" s="162">
        <f t="shared" ref="P129:P141" si="1">O129*H129</f>
        <v>0</v>
      </c>
      <c r="Q129" s="162">
        <v>1.48E-3</v>
      </c>
      <c r="R129" s="162">
        <f t="shared" ref="R129:R141" si="2">Q129*H129</f>
        <v>1.0359999999999999E-2</v>
      </c>
      <c r="S129" s="162">
        <v>0</v>
      </c>
      <c r="T129" s="163">
        <f t="shared" ref="T129:T141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332</v>
      </c>
      <c r="AT129" s="164" t="s">
        <v>178</v>
      </c>
      <c r="AU129" s="164" t="s">
        <v>87</v>
      </c>
      <c r="AY129" s="18" t="s">
        <v>176</v>
      </c>
      <c r="BE129" s="165">
        <f t="shared" ref="BE129:BE141" si="4">IF(N129="základná",J129,0)</f>
        <v>0</v>
      </c>
      <c r="BF129" s="165">
        <f t="shared" ref="BF129:BF141" si="5">IF(N129="znížená",J129,0)</f>
        <v>0</v>
      </c>
      <c r="BG129" s="165">
        <f t="shared" ref="BG129:BG141" si="6">IF(N129="zákl. prenesená",J129,0)</f>
        <v>0</v>
      </c>
      <c r="BH129" s="165">
        <f t="shared" ref="BH129:BH141" si="7">IF(N129="zníž. prenesená",J129,0)</f>
        <v>0</v>
      </c>
      <c r="BI129" s="165">
        <f t="shared" ref="BI129:BI141" si="8">IF(N129="nulová",J129,0)</f>
        <v>0</v>
      </c>
      <c r="BJ129" s="18" t="s">
        <v>87</v>
      </c>
      <c r="BK129" s="165">
        <f t="shared" ref="BK129:BK141" si="9">ROUND(I129*H129,2)</f>
        <v>0</v>
      </c>
      <c r="BL129" s="18" t="s">
        <v>332</v>
      </c>
      <c r="BM129" s="164" t="s">
        <v>2232</v>
      </c>
    </row>
    <row r="130" spans="1:65" s="2" customFormat="1" ht="24.25" customHeight="1">
      <c r="A130" s="33"/>
      <c r="B130" s="151"/>
      <c r="C130" s="152" t="s">
        <v>97</v>
      </c>
      <c r="D130" s="152" t="s">
        <v>178</v>
      </c>
      <c r="E130" s="153" t="s">
        <v>2233</v>
      </c>
      <c r="F130" s="154" t="s">
        <v>2234</v>
      </c>
      <c r="G130" s="155" t="s">
        <v>219</v>
      </c>
      <c r="H130" s="156">
        <v>5.5</v>
      </c>
      <c r="I130" s="157"/>
      <c r="J130" s="158">
        <f t="shared" si="0"/>
        <v>0</v>
      </c>
      <c r="K130" s="159"/>
      <c r="L130" s="34"/>
      <c r="M130" s="160" t="s">
        <v>1</v>
      </c>
      <c r="N130" s="161" t="s">
        <v>41</v>
      </c>
      <c r="O130" s="59"/>
      <c r="P130" s="162">
        <f t="shared" si="1"/>
        <v>0</v>
      </c>
      <c r="Q130" s="162">
        <v>2.7299999999999998E-3</v>
      </c>
      <c r="R130" s="162">
        <f t="shared" si="2"/>
        <v>1.5014999999999999E-2</v>
      </c>
      <c r="S130" s="162">
        <v>0</v>
      </c>
      <c r="T130" s="163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332</v>
      </c>
      <c r="AT130" s="164" t="s">
        <v>178</v>
      </c>
      <c r="AU130" s="164" t="s">
        <v>87</v>
      </c>
      <c r="AY130" s="18" t="s">
        <v>176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87</v>
      </c>
      <c r="BK130" s="165">
        <f t="shared" si="9"/>
        <v>0</v>
      </c>
      <c r="BL130" s="18" t="s">
        <v>332</v>
      </c>
      <c r="BM130" s="164" t="s">
        <v>2235</v>
      </c>
    </row>
    <row r="131" spans="1:65" s="2" customFormat="1" ht="24.25" customHeight="1">
      <c r="A131" s="33"/>
      <c r="B131" s="151"/>
      <c r="C131" s="152" t="s">
        <v>106</v>
      </c>
      <c r="D131" s="152" t="s">
        <v>178</v>
      </c>
      <c r="E131" s="153" t="s">
        <v>2236</v>
      </c>
      <c r="F131" s="154" t="s">
        <v>2237</v>
      </c>
      <c r="G131" s="155" t="s">
        <v>219</v>
      </c>
      <c r="H131" s="156">
        <v>1.85</v>
      </c>
      <c r="I131" s="157"/>
      <c r="J131" s="158">
        <f t="shared" si="0"/>
        <v>0</v>
      </c>
      <c r="K131" s="159"/>
      <c r="L131" s="34"/>
      <c r="M131" s="160" t="s">
        <v>1</v>
      </c>
      <c r="N131" s="161" t="s">
        <v>41</v>
      </c>
      <c r="O131" s="59"/>
      <c r="P131" s="162">
        <f t="shared" si="1"/>
        <v>0</v>
      </c>
      <c r="Q131" s="162">
        <v>1.214E-2</v>
      </c>
      <c r="R131" s="162">
        <f t="shared" si="2"/>
        <v>2.2459E-2</v>
      </c>
      <c r="S131" s="162">
        <v>0</v>
      </c>
      <c r="T131" s="163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332</v>
      </c>
      <c r="AT131" s="164" t="s">
        <v>178</v>
      </c>
      <c r="AU131" s="164" t="s">
        <v>87</v>
      </c>
      <c r="AY131" s="18" t="s">
        <v>176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87</v>
      </c>
      <c r="BK131" s="165">
        <f t="shared" si="9"/>
        <v>0</v>
      </c>
      <c r="BL131" s="18" t="s">
        <v>332</v>
      </c>
      <c r="BM131" s="164" t="s">
        <v>2238</v>
      </c>
    </row>
    <row r="132" spans="1:65" s="2" customFormat="1" ht="24.25" customHeight="1">
      <c r="A132" s="33"/>
      <c r="B132" s="151"/>
      <c r="C132" s="152" t="s">
        <v>216</v>
      </c>
      <c r="D132" s="152" t="s">
        <v>178</v>
      </c>
      <c r="E132" s="153" t="s">
        <v>2239</v>
      </c>
      <c r="F132" s="154" t="s">
        <v>2240</v>
      </c>
      <c r="G132" s="155" t="s">
        <v>362</v>
      </c>
      <c r="H132" s="156">
        <v>1</v>
      </c>
      <c r="I132" s="157"/>
      <c r="J132" s="158">
        <f t="shared" si="0"/>
        <v>0</v>
      </c>
      <c r="K132" s="159"/>
      <c r="L132" s="34"/>
      <c r="M132" s="160" t="s">
        <v>1</v>
      </c>
      <c r="N132" s="161" t="s">
        <v>41</v>
      </c>
      <c r="O132" s="59"/>
      <c r="P132" s="162">
        <f t="shared" si="1"/>
        <v>0</v>
      </c>
      <c r="Q132" s="162">
        <v>2.9499999999999999E-3</v>
      </c>
      <c r="R132" s="162">
        <f t="shared" si="2"/>
        <v>2.9499999999999999E-3</v>
      </c>
      <c r="S132" s="162">
        <v>0</v>
      </c>
      <c r="T132" s="163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332</v>
      </c>
      <c r="AT132" s="164" t="s">
        <v>178</v>
      </c>
      <c r="AU132" s="164" t="s">
        <v>87</v>
      </c>
      <c r="AY132" s="18" t="s">
        <v>176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87</v>
      </c>
      <c r="BK132" s="165">
        <f t="shared" si="9"/>
        <v>0</v>
      </c>
      <c r="BL132" s="18" t="s">
        <v>332</v>
      </c>
      <c r="BM132" s="164" t="s">
        <v>2241</v>
      </c>
    </row>
    <row r="133" spans="1:65" s="2" customFormat="1" ht="24.25" customHeight="1">
      <c r="A133" s="33"/>
      <c r="B133" s="151"/>
      <c r="C133" s="152" t="s">
        <v>227</v>
      </c>
      <c r="D133" s="152" t="s">
        <v>178</v>
      </c>
      <c r="E133" s="153" t="s">
        <v>2242</v>
      </c>
      <c r="F133" s="154" t="s">
        <v>2243</v>
      </c>
      <c r="G133" s="155" t="s">
        <v>2199</v>
      </c>
      <c r="H133" s="156">
        <v>1</v>
      </c>
      <c r="I133" s="157"/>
      <c r="J133" s="158">
        <f t="shared" si="0"/>
        <v>0</v>
      </c>
      <c r="K133" s="159"/>
      <c r="L133" s="34"/>
      <c r="M133" s="160" t="s">
        <v>1</v>
      </c>
      <c r="N133" s="161" t="s">
        <v>41</v>
      </c>
      <c r="O133" s="59"/>
      <c r="P133" s="162">
        <f t="shared" si="1"/>
        <v>0</v>
      </c>
      <c r="Q133" s="162">
        <v>6.9999999999999994E-5</v>
      </c>
      <c r="R133" s="162">
        <f t="shared" si="2"/>
        <v>6.9999999999999994E-5</v>
      </c>
      <c r="S133" s="162">
        <v>0</v>
      </c>
      <c r="T133" s="163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332</v>
      </c>
      <c r="AT133" s="164" t="s">
        <v>178</v>
      </c>
      <c r="AU133" s="164" t="s">
        <v>87</v>
      </c>
      <c r="AY133" s="18" t="s">
        <v>176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87</v>
      </c>
      <c r="BK133" s="165">
        <f t="shared" si="9"/>
        <v>0</v>
      </c>
      <c r="BL133" s="18" t="s">
        <v>332</v>
      </c>
      <c r="BM133" s="164" t="s">
        <v>2244</v>
      </c>
    </row>
    <row r="134" spans="1:65" s="2" customFormat="1" ht="24.25" customHeight="1">
      <c r="A134" s="33"/>
      <c r="B134" s="151"/>
      <c r="C134" s="152" t="s">
        <v>276</v>
      </c>
      <c r="D134" s="152" t="s">
        <v>178</v>
      </c>
      <c r="E134" s="153" t="s">
        <v>2245</v>
      </c>
      <c r="F134" s="154" t="s">
        <v>2246</v>
      </c>
      <c r="G134" s="155" t="s">
        <v>362</v>
      </c>
      <c r="H134" s="156">
        <v>3</v>
      </c>
      <c r="I134" s="157"/>
      <c r="J134" s="158">
        <f t="shared" si="0"/>
        <v>0</v>
      </c>
      <c r="K134" s="159"/>
      <c r="L134" s="34"/>
      <c r="M134" s="160" t="s">
        <v>1</v>
      </c>
      <c r="N134" s="161" t="s">
        <v>41</v>
      </c>
      <c r="O134" s="59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332</v>
      </c>
      <c r="AT134" s="164" t="s">
        <v>178</v>
      </c>
      <c r="AU134" s="164" t="s">
        <v>87</v>
      </c>
      <c r="AY134" s="18" t="s">
        <v>176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87</v>
      </c>
      <c r="BK134" s="165">
        <f t="shared" si="9"/>
        <v>0</v>
      </c>
      <c r="BL134" s="18" t="s">
        <v>332</v>
      </c>
      <c r="BM134" s="164" t="s">
        <v>2247</v>
      </c>
    </row>
    <row r="135" spans="1:65" s="2" customFormat="1" ht="38" customHeight="1">
      <c r="A135" s="33"/>
      <c r="B135" s="151"/>
      <c r="C135" s="203" t="s">
        <v>296</v>
      </c>
      <c r="D135" s="203" t="s">
        <v>411</v>
      </c>
      <c r="E135" s="204" t="s">
        <v>2248</v>
      </c>
      <c r="F135" s="205" t="s">
        <v>2249</v>
      </c>
      <c r="G135" s="206" t="s">
        <v>1</v>
      </c>
      <c r="H135" s="207">
        <v>1</v>
      </c>
      <c r="I135" s="208"/>
      <c r="J135" s="209">
        <f t="shared" si="0"/>
        <v>0</v>
      </c>
      <c r="K135" s="210"/>
      <c r="L135" s="211"/>
      <c r="M135" s="212" t="s">
        <v>1</v>
      </c>
      <c r="N135" s="213" t="s">
        <v>41</v>
      </c>
      <c r="O135" s="59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615</v>
      </c>
      <c r="AT135" s="164" t="s">
        <v>411</v>
      </c>
      <c r="AU135" s="164" t="s">
        <v>87</v>
      </c>
      <c r="AY135" s="18" t="s">
        <v>176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87</v>
      </c>
      <c r="BK135" s="165">
        <f t="shared" si="9"/>
        <v>0</v>
      </c>
      <c r="BL135" s="18" t="s">
        <v>332</v>
      </c>
      <c r="BM135" s="164" t="s">
        <v>2250</v>
      </c>
    </row>
    <row r="136" spans="1:65" s="2" customFormat="1" ht="14.5" customHeight="1">
      <c r="A136" s="33"/>
      <c r="B136" s="151"/>
      <c r="C136" s="203" t="s">
        <v>225</v>
      </c>
      <c r="D136" s="203" t="s">
        <v>411</v>
      </c>
      <c r="E136" s="204" t="s">
        <v>2251</v>
      </c>
      <c r="F136" s="205" t="s">
        <v>2252</v>
      </c>
      <c r="G136" s="206" t="s">
        <v>362</v>
      </c>
      <c r="H136" s="207">
        <v>3</v>
      </c>
      <c r="I136" s="208"/>
      <c r="J136" s="209">
        <f t="shared" si="0"/>
        <v>0</v>
      </c>
      <c r="K136" s="210"/>
      <c r="L136" s="211"/>
      <c r="M136" s="212" t="s">
        <v>1</v>
      </c>
      <c r="N136" s="213" t="s">
        <v>41</v>
      </c>
      <c r="O136" s="59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615</v>
      </c>
      <c r="AT136" s="164" t="s">
        <v>411</v>
      </c>
      <c r="AU136" s="164" t="s">
        <v>87</v>
      </c>
      <c r="AY136" s="18" t="s">
        <v>176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87</v>
      </c>
      <c r="BK136" s="165">
        <f t="shared" si="9"/>
        <v>0</v>
      </c>
      <c r="BL136" s="18" t="s">
        <v>332</v>
      </c>
      <c r="BM136" s="164" t="s">
        <v>2253</v>
      </c>
    </row>
    <row r="137" spans="1:65" s="2" customFormat="1" ht="14.5" customHeight="1">
      <c r="A137" s="33"/>
      <c r="B137" s="151"/>
      <c r="C137" s="203" t="s">
        <v>308</v>
      </c>
      <c r="D137" s="203" t="s">
        <v>411</v>
      </c>
      <c r="E137" s="204" t="s">
        <v>2254</v>
      </c>
      <c r="F137" s="205" t="s">
        <v>2255</v>
      </c>
      <c r="G137" s="206" t="s">
        <v>362</v>
      </c>
      <c r="H137" s="207">
        <v>3</v>
      </c>
      <c r="I137" s="208"/>
      <c r="J137" s="209">
        <f t="shared" si="0"/>
        <v>0</v>
      </c>
      <c r="K137" s="210"/>
      <c r="L137" s="211"/>
      <c r="M137" s="212" t="s">
        <v>1</v>
      </c>
      <c r="N137" s="213" t="s">
        <v>41</v>
      </c>
      <c r="O137" s="59"/>
      <c r="P137" s="162">
        <f t="shared" si="1"/>
        <v>0</v>
      </c>
      <c r="Q137" s="162">
        <v>1.1000000000000001E-3</v>
      </c>
      <c r="R137" s="162">
        <f t="shared" si="2"/>
        <v>3.3E-3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615</v>
      </c>
      <c r="AT137" s="164" t="s">
        <v>411</v>
      </c>
      <c r="AU137" s="164" t="s">
        <v>87</v>
      </c>
      <c r="AY137" s="18" t="s">
        <v>176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87</v>
      </c>
      <c r="BK137" s="165">
        <f t="shared" si="9"/>
        <v>0</v>
      </c>
      <c r="BL137" s="18" t="s">
        <v>332</v>
      </c>
      <c r="BM137" s="164" t="s">
        <v>2256</v>
      </c>
    </row>
    <row r="138" spans="1:65" s="2" customFormat="1" ht="24.25" customHeight="1">
      <c r="A138" s="33"/>
      <c r="B138" s="151"/>
      <c r="C138" s="203" t="s">
        <v>312</v>
      </c>
      <c r="D138" s="203" t="s">
        <v>411</v>
      </c>
      <c r="E138" s="204" t="s">
        <v>2257</v>
      </c>
      <c r="F138" s="205" t="s">
        <v>2258</v>
      </c>
      <c r="G138" s="206" t="s">
        <v>362</v>
      </c>
      <c r="H138" s="207">
        <v>2</v>
      </c>
      <c r="I138" s="208"/>
      <c r="J138" s="209">
        <f t="shared" si="0"/>
        <v>0</v>
      </c>
      <c r="K138" s="210"/>
      <c r="L138" s="211"/>
      <c r="M138" s="212" t="s">
        <v>1</v>
      </c>
      <c r="N138" s="213" t="s">
        <v>41</v>
      </c>
      <c r="O138" s="59"/>
      <c r="P138" s="162">
        <f t="shared" si="1"/>
        <v>0</v>
      </c>
      <c r="Q138" s="162">
        <v>4.8000000000000001E-4</v>
      </c>
      <c r="R138" s="162">
        <f t="shared" si="2"/>
        <v>9.6000000000000002E-4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615</v>
      </c>
      <c r="AT138" s="164" t="s">
        <v>411</v>
      </c>
      <c r="AU138" s="164" t="s">
        <v>87</v>
      </c>
      <c r="AY138" s="18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87</v>
      </c>
      <c r="BK138" s="165">
        <f t="shared" si="9"/>
        <v>0</v>
      </c>
      <c r="BL138" s="18" t="s">
        <v>332</v>
      </c>
      <c r="BM138" s="164" t="s">
        <v>2259</v>
      </c>
    </row>
    <row r="139" spans="1:65" s="2" customFormat="1" ht="24.25" customHeight="1">
      <c r="A139" s="33"/>
      <c r="B139" s="151"/>
      <c r="C139" s="152" t="s">
        <v>139</v>
      </c>
      <c r="D139" s="152" t="s">
        <v>178</v>
      </c>
      <c r="E139" s="153" t="s">
        <v>2260</v>
      </c>
      <c r="F139" s="154" t="s">
        <v>2261</v>
      </c>
      <c r="G139" s="155" t="s">
        <v>362</v>
      </c>
      <c r="H139" s="156">
        <v>2</v>
      </c>
      <c r="I139" s="157"/>
      <c r="J139" s="158">
        <f t="shared" si="0"/>
        <v>0</v>
      </c>
      <c r="K139" s="159"/>
      <c r="L139" s="34"/>
      <c r="M139" s="160" t="s">
        <v>1</v>
      </c>
      <c r="N139" s="161" t="s">
        <v>41</v>
      </c>
      <c r="O139" s="59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332</v>
      </c>
      <c r="AT139" s="164" t="s">
        <v>178</v>
      </c>
      <c r="AU139" s="164" t="s">
        <v>87</v>
      </c>
      <c r="AY139" s="18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87</v>
      </c>
      <c r="BK139" s="165">
        <f t="shared" si="9"/>
        <v>0</v>
      </c>
      <c r="BL139" s="18" t="s">
        <v>332</v>
      </c>
      <c r="BM139" s="164" t="s">
        <v>2262</v>
      </c>
    </row>
    <row r="140" spans="1:65" s="2" customFormat="1" ht="24.25" customHeight="1">
      <c r="A140" s="33"/>
      <c r="B140" s="151"/>
      <c r="C140" s="203" t="s">
        <v>320</v>
      </c>
      <c r="D140" s="203" t="s">
        <v>411</v>
      </c>
      <c r="E140" s="204" t="s">
        <v>2263</v>
      </c>
      <c r="F140" s="205" t="s">
        <v>2264</v>
      </c>
      <c r="G140" s="206" t="s">
        <v>362</v>
      </c>
      <c r="H140" s="207">
        <v>2</v>
      </c>
      <c r="I140" s="208"/>
      <c r="J140" s="209">
        <f t="shared" si="0"/>
        <v>0</v>
      </c>
      <c r="K140" s="210"/>
      <c r="L140" s="211"/>
      <c r="M140" s="212" t="s">
        <v>1</v>
      </c>
      <c r="N140" s="213" t="s">
        <v>41</v>
      </c>
      <c r="O140" s="59"/>
      <c r="P140" s="162">
        <f t="shared" si="1"/>
        <v>0</v>
      </c>
      <c r="Q140" s="162">
        <v>6.7000000000000002E-4</v>
      </c>
      <c r="R140" s="162">
        <f t="shared" si="2"/>
        <v>1.34E-3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615</v>
      </c>
      <c r="AT140" s="164" t="s">
        <v>411</v>
      </c>
      <c r="AU140" s="164" t="s">
        <v>87</v>
      </c>
      <c r="AY140" s="18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87</v>
      </c>
      <c r="BK140" s="165">
        <f t="shared" si="9"/>
        <v>0</v>
      </c>
      <c r="BL140" s="18" t="s">
        <v>332</v>
      </c>
      <c r="BM140" s="164" t="s">
        <v>2265</v>
      </c>
    </row>
    <row r="141" spans="1:65" s="2" customFormat="1" ht="24.25" customHeight="1">
      <c r="A141" s="33"/>
      <c r="B141" s="151"/>
      <c r="C141" s="152" t="s">
        <v>324</v>
      </c>
      <c r="D141" s="152" t="s">
        <v>178</v>
      </c>
      <c r="E141" s="153" t="s">
        <v>2266</v>
      </c>
      <c r="F141" s="154" t="s">
        <v>2267</v>
      </c>
      <c r="G141" s="155" t="s">
        <v>315</v>
      </c>
      <c r="H141" s="156">
        <v>5.6000000000000001E-2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41</v>
      </c>
      <c r="O141" s="59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332</v>
      </c>
      <c r="AT141" s="164" t="s">
        <v>178</v>
      </c>
      <c r="AU141" s="164" t="s">
        <v>87</v>
      </c>
      <c r="AY141" s="18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87</v>
      </c>
      <c r="BK141" s="165">
        <f t="shared" si="9"/>
        <v>0</v>
      </c>
      <c r="BL141" s="18" t="s">
        <v>332</v>
      </c>
      <c r="BM141" s="164" t="s">
        <v>2268</v>
      </c>
    </row>
    <row r="142" spans="1:65" s="12" customFormat="1" ht="23" customHeight="1">
      <c r="B142" s="138"/>
      <c r="D142" s="139" t="s">
        <v>74</v>
      </c>
      <c r="E142" s="149" t="s">
        <v>2083</v>
      </c>
      <c r="F142" s="149" t="s">
        <v>2084</v>
      </c>
      <c r="I142" s="141"/>
      <c r="J142" s="150">
        <f>BK142</f>
        <v>0</v>
      </c>
      <c r="L142" s="138"/>
      <c r="M142" s="143"/>
      <c r="N142" s="144"/>
      <c r="O142" s="144"/>
      <c r="P142" s="145">
        <f>P143</f>
        <v>0</v>
      </c>
      <c r="Q142" s="144"/>
      <c r="R142" s="145">
        <f>R143</f>
        <v>1.722E-3</v>
      </c>
      <c r="S142" s="144"/>
      <c r="T142" s="146">
        <f>T143</f>
        <v>0</v>
      </c>
      <c r="AR142" s="139" t="s">
        <v>87</v>
      </c>
      <c r="AT142" s="147" t="s">
        <v>74</v>
      </c>
      <c r="AU142" s="147" t="s">
        <v>79</v>
      </c>
      <c r="AY142" s="139" t="s">
        <v>176</v>
      </c>
      <c r="BK142" s="148">
        <f>BK143</f>
        <v>0</v>
      </c>
    </row>
    <row r="143" spans="1:65" s="2" customFormat="1" ht="24.25" customHeight="1">
      <c r="A143" s="33"/>
      <c r="B143" s="151"/>
      <c r="C143" s="152" t="s">
        <v>328</v>
      </c>
      <c r="D143" s="152" t="s">
        <v>178</v>
      </c>
      <c r="E143" s="153" t="s">
        <v>2269</v>
      </c>
      <c r="F143" s="154" t="s">
        <v>2270</v>
      </c>
      <c r="G143" s="155" t="s">
        <v>219</v>
      </c>
      <c r="H143" s="156">
        <v>14.35</v>
      </c>
      <c r="I143" s="157"/>
      <c r="J143" s="158">
        <f>ROUND(I143*H143,2)</f>
        <v>0</v>
      </c>
      <c r="K143" s="159"/>
      <c r="L143" s="34"/>
      <c r="M143" s="160" t="s">
        <v>1</v>
      </c>
      <c r="N143" s="161" t="s">
        <v>41</v>
      </c>
      <c r="O143" s="59"/>
      <c r="P143" s="162">
        <f>O143*H143</f>
        <v>0</v>
      </c>
      <c r="Q143" s="162">
        <v>1.2E-4</v>
      </c>
      <c r="R143" s="162">
        <f>Q143*H143</f>
        <v>1.722E-3</v>
      </c>
      <c r="S143" s="162">
        <v>0</v>
      </c>
      <c r="T143" s="16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332</v>
      </c>
      <c r="AT143" s="164" t="s">
        <v>178</v>
      </c>
      <c r="AU143" s="164" t="s">
        <v>87</v>
      </c>
      <c r="AY143" s="18" t="s">
        <v>176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8" t="s">
        <v>87</v>
      </c>
      <c r="BK143" s="165">
        <f>ROUND(I143*H143,2)</f>
        <v>0</v>
      </c>
      <c r="BL143" s="18" t="s">
        <v>332</v>
      </c>
      <c r="BM143" s="164" t="s">
        <v>2271</v>
      </c>
    </row>
    <row r="144" spans="1:65" s="12" customFormat="1" ht="26" customHeight="1">
      <c r="B144" s="138"/>
      <c r="D144" s="139" t="s">
        <v>74</v>
      </c>
      <c r="E144" s="140" t="s">
        <v>411</v>
      </c>
      <c r="F144" s="140" t="s">
        <v>2272</v>
      </c>
      <c r="I144" s="141"/>
      <c r="J144" s="142">
        <f>BK144</f>
        <v>0</v>
      </c>
      <c r="L144" s="138"/>
      <c r="M144" s="143"/>
      <c r="N144" s="144"/>
      <c r="O144" s="144"/>
      <c r="P144" s="145">
        <f>P145</f>
        <v>0</v>
      </c>
      <c r="Q144" s="144"/>
      <c r="R144" s="145">
        <f>R145</f>
        <v>0</v>
      </c>
      <c r="S144" s="144"/>
      <c r="T144" s="146">
        <f>T145</f>
        <v>0</v>
      </c>
      <c r="AR144" s="139" t="s">
        <v>97</v>
      </c>
      <c r="AT144" s="147" t="s">
        <v>74</v>
      </c>
      <c r="AU144" s="147" t="s">
        <v>75</v>
      </c>
      <c r="AY144" s="139" t="s">
        <v>176</v>
      </c>
      <c r="BK144" s="148">
        <f>BK145</f>
        <v>0</v>
      </c>
    </row>
    <row r="145" spans="1:65" s="12" customFormat="1" ht="23" customHeight="1">
      <c r="B145" s="138"/>
      <c r="D145" s="139" t="s">
        <v>74</v>
      </c>
      <c r="E145" s="149" t="s">
        <v>2273</v>
      </c>
      <c r="F145" s="149" t="s">
        <v>2274</v>
      </c>
      <c r="I145" s="141"/>
      <c r="J145" s="150">
        <f>BK145</f>
        <v>0</v>
      </c>
      <c r="L145" s="138"/>
      <c r="M145" s="143"/>
      <c r="N145" s="144"/>
      <c r="O145" s="144"/>
      <c r="P145" s="145">
        <f>SUM(P146:P150)</f>
        <v>0</v>
      </c>
      <c r="Q145" s="144"/>
      <c r="R145" s="145">
        <f>SUM(R146:R150)</f>
        <v>0</v>
      </c>
      <c r="S145" s="144"/>
      <c r="T145" s="146">
        <f>SUM(T146:T150)</f>
        <v>0</v>
      </c>
      <c r="AR145" s="139" t="s">
        <v>97</v>
      </c>
      <c r="AT145" s="147" t="s">
        <v>74</v>
      </c>
      <c r="AU145" s="147" t="s">
        <v>79</v>
      </c>
      <c r="AY145" s="139" t="s">
        <v>176</v>
      </c>
      <c r="BK145" s="148">
        <f>SUM(BK146:BK150)</f>
        <v>0</v>
      </c>
    </row>
    <row r="146" spans="1:65" s="2" customFormat="1" ht="24.25" customHeight="1">
      <c r="A146" s="33"/>
      <c r="B146" s="151"/>
      <c r="C146" s="152" t="s">
        <v>332</v>
      </c>
      <c r="D146" s="152" t="s">
        <v>178</v>
      </c>
      <c r="E146" s="153" t="s">
        <v>2275</v>
      </c>
      <c r="F146" s="154" t="s">
        <v>2276</v>
      </c>
      <c r="G146" s="155" t="s">
        <v>219</v>
      </c>
      <c r="H146" s="156">
        <v>12.5</v>
      </c>
      <c r="I146" s="157"/>
      <c r="J146" s="158">
        <f>ROUND(I146*H146,2)</f>
        <v>0</v>
      </c>
      <c r="K146" s="159"/>
      <c r="L146" s="34"/>
      <c r="M146" s="160" t="s">
        <v>1</v>
      </c>
      <c r="N146" s="161" t="s">
        <v>41</v>
      </c>
      <c r="O146" s="59"/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387</v>
      </c>
      <c r="AT146" s="164" t="s">
        <v>178</v>
      </c>
      <c r="AU146" s="164" t="s">
        <v>87</v>
      </c>
      <c r="AY146" s="18" t="s">
        <v>176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87</v>
      </c>
      <c r="BK146" s="165">
        <f>ROUND(I146*H146,2)</f>
        <v>0</v>
      </c>
      <c r="BL146" s="18" t="s">
        <v>387</v>
      </c>
      <c r="BM146" s="164" t="s">
        <v>2277</v>
      </c>
    </row>
    <row r="147" spans="1:65" s="2" customFormat="1" ht="24.25" customHeight="1">
      <c r="A147" s="33"/>
      <c r="B147" s="151"/>
      <c r="C147" s="152" t="s">
        <v>337</v>
      </c>
      <c r="D147" s="152" t="s">
        <v>178</v>
      </c>
      <c r="E147" s="153" t="s">
        <v>2278</v>
      </c>
      <c r="F147" s="154" t="s">
        <v>2279</v>
      </c>
      <c r="G147" s="155" t="s">
        <v>219</v>
      </c>
      <c r="H147" s="156">
        <v>1.85</v>
      </c>
      <c r="I147" s="157"/>
      <c r="J147" s="158">
        <f>ROUND(I147*H147,2)</f>
        <v>0</v>
      </c>
      <c r="K147" s="159"/>
      <c r="L147" s="34"/>
      <c r="M147" s="160" t="s">
        <v>1</v>
      </c>
      <c r="N147" s="161" t="s">
        <v>41</v>
      </c>
      <c r="O147" s="59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387</v>
      </c>
      <c r="AT147" s="164" t="s">
        <v>178</v>
      </c>
      <c r="AU147" s="164" t="s">
        <v>87</v>
      </c>
      <c r="AY147" s="18" t="s">
        <v>176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87</v>
      </c>
      <c r="BK147" s="165">
        <f>ROUND(I147*H147,2)</f>
        <v>0</v>
      </c>
      <c r="BL147" s="18" t="s">
        <v>387</v>
      </c>
      <c r="BM147" s="164" t="s">
        <v>2280</v>
      </c>
    </row>
    <row r="148" spans="1:65" s="2" customFormat="1" ht="14.5" customHeight="1">
      <c r="A148" s="33"/>
      <c r="B148" s="151"/>
      <c r="C148" s="152" t="s">
        <v>341</v>
      </c>
      <c r="D148" s="152" t="s">
        <v>178</v>
      </c>
      <c r="E148" s="153" t="s">
        <v>2281</v>
      </c>
      <c r="F148" s="154" t="s">
        <v>2282</v>
      </c>
      <c r="G148" s="155" t="s">
        <v>362</v>
      </c>
      <c r="H148" s="156">
        <v>3</v>
      </c>
      <c r="I148" s="157"/>
      <c r="J148" s="158">
        <f>ROUND(I148*H148,2)</f>
        <v>0</v>
      </c>
      <c r="K148" s="159"/>
      <c r="L148" s="34"/>
      <c r="M148" s="160" t="s">
        <v>1</v>
      </c>
      <c r="N148" s="161" t="s">
        <v>41</v>
      </c>
      <c r="O148" s="59"/>
      <c r="P148" s="162">
        <f>O148*H148</f>
        <v>0</v>
      </c>
      <c r="Q148" s="162">
        <v>0</v>
      </c>
      <c r="R148" s="162">
        <f>Q148*H148</f>
        <v>0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387</v>
      </c>
      <c r="AT148" s="164" t="s">
        <v>178</v>
      </c>
      <c r="AU148" s="164" t="s">
        <v>87</v>
      </c>
      <c r="AY148" s="18" t="s">
        <v>176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87</v>
      </c>
      <c r="BK148" s="165">
        <f>ROUND(I148*H148,2)</f>
        <v>0</v>
      </c>
      <c r="BL148" s="18" t="s">
        <v>387</v>
      </c>
      <c r="BM148" s="164" t="s">
        <v>2283</v>
      </c>
    </row>
    <row r="149" spans="1:65" s="2" customFormat="1" ht="14.5" customHeight="1">
      <c r="A149" s="33"/>
      <c r="B149" s="151"/>
      <c r="C149" s="152" t="s">
        <v>346</v>
      </c>
      <c r="D149" s="152" t="s">
        <v>178</v>
      </c>
      <c r="E149" s="153" t="s">
        <v>2284</v>
      </c>
      <c r="F149" s="154" t="s">
        <v>2285</v>
      </c>
      <c r="G149" s="155" t="s">
        <v>362</v>
      </c>
      <c r="H149" s="156">
        <v>1</v>
      </c>
      <c r="I149" s="157"/>
      <c r="J149" s="158">
        <f>ROUND(I149*H149,2)</f>
        <v>0</v>
      </c>
      <c r="K149" s="159"/>
      <c r="L149" s="34"/>
      <c r="M149" s="160" t="s">
        <v>1</v>
      </c>
      <c r="N149" s="161" t="s">
        <v>41</v>
      </c>
      <c r="O149" s="59"/>
      <c r="P149" s="162">
        <f>O149*H149</f>
        <v>0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387</v>
      </c>
      <c r="AT149" s="164" t="s">
        <v>178</v>
      </c>
      <c r="AU149" s="164" t="s">
        <v>87</v>
      </c>
      <c r="AY149" s="18" t="s">
        <v>176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8" t="s">
        <v>87</v>
      </c>
      <c r="BK149" s="165">
        <f>ROUND(I149*H149,2)</f>
        <v>0</v>
      </c>
      <c r="BL149" s="18" t="s">
        <v>387</v>
      </c>
      <c r="BM149" s="164" t="s">
        <v>2286</v>
      </c>
    </row>
    <row r="150" spans="1:65" s="2" customFormat="1" ht="14.5" customHeight="1">
      <c r="A150" s="33"/>
      <c r="B150" s="151"/>
      <c r="C150" s="152" t="s">
        <v>7</v>
      </c>
      <c r="D150" s="152" t="s">
        <v>178</v>
      </c>
      <c r="E150" s="153" t="s">
        <v>2287</v>
      </c>
      <c r="F150" s="154" t="s">
        <v>2288</v>
      </c>
      <c r="G150" s="155" t="s">
        <v>362</v>
      </c>
      <c r="H150" s="156">
        <v>4</v>
      </c>
      <c r="I150" s="157"/>
      <c r="J150" s="158">
        <f>ROUND(I150*H150,2)</f>
        <v>0</v>
      </c>
      <c r="K150" s="159"/>
      <c r="L150" s="34"/>
      <c r="M150" s="198" t="s">
        <v>1</v>
      </c>
      <c r="N150" s="199" t="s">
        <v>41</v>
      </c>
      <c r="O150" s="200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387</v>
      </c>
      <c r="AT150" s="164" t="s">
        <v>178</v>
      </c>
      <c r="AU150" s="164" t="s">
        <v>87</v>
      </c>
      <c r="AY150" s="18" t="s">
        <v>176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87</v>
      </c>
      <c r="BK150" s="165">
        <f>ROUND(I150*H150,2)</f>
        <v>0</v>
      </c>
      <c r="BL150" s="18" t="s">
        <v>387</v>
      </c>
      <c r="BM150" s="164" t="s">
        <v>2289</v>
      </c>
    </row>
    <row r="151" spans="1:65" s="2" customFormat="1" ht="7" customHeight="1">
      <c r="A151" s="33"/>
      <c r="B151" s="48"/>
      <c r="C151" s="49"/>
      <c r="D151" s="49"/>
      <c r="E151" s="49"/>
      <c r="F151" s="49"/>
      <c r="G151" s="49"/>
      <c r="H151" s="49"/>
      <c r="I151" s="49"/>
      <c r="J151" s="49"/>
      <c r="K151" s="49"/>
      <c r="L151" s="34"/>
      <c r="M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</sheetData>
  <autoFilter ref="C124:K150" xr:uid="{00000000-0009-0000-0000-000009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250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122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8" t="s">
        <v>2290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2223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tr">
        <f>IF('Rekapitulácia stavby'!AN10="","",'Rekapitulácia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Mesto Čadca</v>
      </c>
      <c r="F17" s="33"/>
      <c r="G17" s="33"/>
      <c r="H17" s="33"/>
      <c r="I17" s="28" t="s">
        <v>25</v>
      </c>
      <c r="J17" s="26" t="str">
        <f>IF('Rekapitulácia stavby'!AN11="","",'Rekapitulácia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tr">
        <f>IF('Rekapitulácia stavby'!AN16="","",'Rekapitulácia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IF('Rekapitulácia stavby'!E17="","",'Rekapitulácia stavby'!E17)</f>
        <v>MEB Consulting Ing.Arch.E.Babuliaková</v>
      </c>
      <c r="F23" s="33"/>
      <c r="G23" s="33"/>
      <c r="H23" s="33"/>
      <c r="I23" s="28" t="s">
        <v>25</v>
      </c>
      <c r="J23" s="26" t="str">
        <f>IF('Rekapitulácia stavby'!AN17="","",'Rekapitulácia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ROUND(J128,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ROUND((SUM(BE128:BE249)),  2)</f>
        <v>0</v>
      </c>
      <c r="G35" s="33"/>
      <c r="H35" s="33"/>
      <c r="I35" s="107">
        <v>0.2</v>
      </c>
      <c r="J35" s="106">
        <f>ROUND(((SUM(BE128:BE249))*I35),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ROUND((SUM(BF128:BF249)),  2)</f>
        <v>0</v>
      </c>
      <c r="G36" s="33"/>
      <c r="H36" s="33"/>
      <c r="I36" s="107">
        <v>0.2</v>
      </c>
      <c r="J36" s="106">
        <f>ROUND(((SUM(BF128:BF249))*I36),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ROUND((SUM(BG128:BG249)),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ROUND((SUM(BH128:BH249)),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ROUND((SUM(BI128:BI249)),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8" t="str">
        <f>E11</f>
        <v>SO01.5 - SO01.5  Vykurovanie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 xml:space="preserve"> 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J128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J129</f>
        <v>0</v>
      </c>
      <c r="L99" s="119"/>
    </row>
    <row r="100" spans="1:47" s="10" customFormat="1" ht="20" customHeight="1">
      <c r="B100" s="123"/>
      <c r="D100" s="124" t="s">
        <v>680</v>
      </c>
      <c r="E100" s="125"/>
      <c r="F100" s="125"/>
      <c r="G100" s="125"/>
      <c r="H100" s="125"/>
      <c r="I100" s="125"/>
      <c r="J100" s="126">
        <f>J131</f>
        <v>0</v>
      </c>
      <c r="L100" s="123"/>
    </row>
    <row r="101" spans="1:47" s="10" customFormat="1" ht="20" customHeight="1">
      <c r="B101" s="123"/>
      <c r="D101" s="124" t="s">
        <v>2151</v>
      </c>
      <c r="E101" s="125"/>
      <c r="F101" s="125"/>
      <c r="G101" s="125"/>
      <c r="H101" s="125"/>
      <c r="I101" s="125"/>
      <c r="J101" s="126">
        <f>J147</f>
        <v>0</v>
      </c>
      <c r="L101" s="123"/>
    </row>
    <row r="102" spans="1:47" s="10" customFormat="1" ht="20" customHeight="1">
      <c r="B102" s="123"/>
      <c r="D102" s="124" t="s">
        <v>1139</v>
      </c>
      <c r="E102" s="125"/>
      <c r="F102" s="125"/>
      <c r="G102" s="125"/>
      <c r="H102" s="125"/>
      <c r="I102" s="125"/>
      <c r="J102" s="126">
        <f>J166</f>
        <v>0</v>
      </c>
      <c r="L102" s="123"/>
    </row>
    <row r="103" spans="1:47" s="10" customFormat="1" ht="20" customHeight="1">
      <c r="B103" s="123"/>
      <c r="D103" s="124" t="s">
        <v>1140</v>
      </c>
      <c r="E103" s="125"/>
      <c r="F103" s="125"/>
      <c r="G103" s="125"/>
      <c r="H103" s="125"/>
      <c r="I103" s="125"/>
      <c r="J103" s="126">
        <f>J179</f>
        <v>0</v>
      </c>
      <c r="L103" s="123"/>
    </row>
    <row r="104" spans="1:47" s="10" customFormat="1" ht="20" customHeight="1">
      <c r="B104" s="123"/>
      <c r="D104" s="124" t="s">
        <v>1141</v>
      </c>
      <c r="E104" s="125"/>
      <c r="F104" s="125"/>
      <c r="G104" s="125"/>
      <c r="H104" s="125"/>
      <c r="I104" s="125"/>
      <c r="J104" s="126">
        <f>J189</f>
        <v>0</v>
      </c>
      <c r="L104" s="123"/>
    </row>
    <row r="105" spans="1:47" s="10" customFormat="1" ht="20" customHeight="1">
      <c r="B105" s="123"/>
      <c r="D105" s="124" t="s">
        <v>2291</v>
      </c>
      <c r="E105" s="125"/>
      <c r="F105" s="125"/>
      <c r="G105" s="125"/>
      <c r="H105" s="125"/>
      <c r="I105" s="125"/>
      <c r="J105" s="126">
        <f>J216</f>
        <v>0</v>
      </c>
      <c r="L105" s="123"/>
    </row>
    <row r="106" spans="1:47" s="10" customFormat="1" ht="20" customHeight="1">
      <c r="B106" s="123"/>
      <c r="D106" s="124" t="s">
        <v>1142</v>
      </c>
      <c r="E106" s="125"/>
      <c r="F106" s="125"/>
      <c r="G106" s="125"/>
      <c r="H106" s="125"/>
      <c r="I106" s="125"/>
      <c r="J106" s="126">
        <f>J224</f>
        <v>0</v>
      </c>
      <c r="L106" s="123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7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5" customHeight="1">
      <c r="A113" s="33"/>
      <c r="B113" s="34"/>
      <c r="C113" s="22" t="s">
        <v>162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26.25" customHeight="1">
      <c r="A116" s="33"/>
      <c r="B116" s="34"/>
      <c r="C116" s="33"/>
      <c r="D116" s="33"/>
      <c r="E116" s="270" t="str">
        <f>E7</f>
        <v>RP  PRE ZNÍŽENIE ENERGETICKEJ NÁROČNOSTI BUDOVY MŠ Fraňa Kráľa - 19.7.2021</v>
      </c>
      <c r="F116" s="271"/>
      <c r="G116" s="271"/>
      <c r="H116" s="271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144</v>
      </c>
      <c r="L117" s="21"/>
    </row>
    <row r="118" spans="1:63" s="2" customFormat="1" ht="16.5" customHeight="1">
      <c r="A118" s="33"/>
      <c r="B118" s="34"/>
      <c r="C118" s="33"/>
      <c r="D118" s="33"/>
      <c r="E118" s="270" t="s">
        <v>1137</v>
      </c>
      <c r="F118" s="269"/>
      <c r="G118" s="269"/>
      <c r="H118" s="269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146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28" t="str">
        <f>E11</f>
        <v>SO01.5 - SO01.5  Vykurovanie</v>
      </c>
      <c r="F120" s="269"/>
      <c r="G120" s="269"/>
      <c r="H120" s="269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F14</f>
        <v xml:space="preserve"> </v>
      </c>
      <c r="G122" s="33"/>
      <c r="H122" s="33"/>
      <c r="I122" s="28" t="s">
        <v>21</v>
      </c>
      <c r="J122" s="56">
        <f>IF(J14="","",J14)</f>
        <v>0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7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.25" customHeight="1">
      <c r="A124" s="33"/>
      <c r="B124" s="34"/>
      <c r="C124" s="28" t="s">
        <v>22</v>
      </c>
      <c r="D124" s="33"/>
      <c r="E124" s="33"/>
      <c r="F124" s="26" t="str">
        <f>E17</f>
        <v>Mesto Čadca</v>
      </c>
      <c r="G124" s="33"/>
      <c r="H124" s="33"/>
      <c r="I124" s="28" t="s">
        <v>28</v>
      </c>
      <c r="J124" s="31" t="str">
        <f>E23</f>
        <v>MEB Consulting Ing.Arch.E.Babuliaková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5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31</v>
      </c>
      <c r="J125" s="31" t="str">
        <f>E26</f>
        <v>K.Šinská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2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27"/>
      <c r="B127" s="128"/>
      <c r="C127" s="129" t="s">
        <v>163</v>
      </c>
      <c r="D127" s="130" t="s">
        <v>60</v>
      </c>
      <c r="E127" s="130" t="s">
        <v>56</v>
      </c>
      <c r="F127" s="130" t="s">
        <v>57</v>
      </c>
      <c r="G127" s="130" t="s">
        <v>164</v>
      </c>
      <c r="H127" s="130" t="s">
        <v>165</v>
      </c>
      <c r="I127" s="130" t="s">
        <v>166</v>
      </c>
      <c r="J127" s="131" t="s">
        <v>150</v>
      </c>
      <c r="K127" s="132" t="s">
        <v>167</v>
      </c>
      <c r="L127" s="133"/>
      <c r="M127" s="63" t="s">
        <v>1</v>
      </c>
      <c r="N127" s="64" t="s">
        <v>39</v>
      </c>
      <c r="O127" s="64" t="s">
        <v>168</v>
      </c>
      <c r="P127" s="64" t="s">
        <v>169</v>
      </c>
      <c r="Q127" s="64" t="s">
        <v>170</v>
      </c>
      <c r="R127" s="64" t="s">
        <v>171</v>
      </c>
      <c r="S127" s="64" t="s">
        <v>172</v>
      </c>
      <c r="T127" s="65" t="s">
        <v>173</v>
      </c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</row>
    <row r="128" spans="1:63" s="2" customFormat="1" ht="23" customHeight="1">
      <c r="A128" s="33"/>
      <c r="B128" s="34"/>
      <c r="C128" s="70" t="s">
        <v>151</v>
      </c>
      <c r="D128" s="33"/>
      <c r="E128" s="33"/>
      <c r="F128" s="33"/>
      <c r="G128" s="33"/>
      <c r="H128" s="33"/>
      <c r="I128" s="33"/>
      <c r="J128" s="134">
        <f>BK128</f>
        <v>0</v>
      </c>
      <c r="K128" s="33"/>
      <c r="L128" s="34"/>
      <c r="M128" s="66"/>
      <c r="N128" s="57"/>
      <c r="O128" s="67"/>
      <c r="P128" s="135">
        <f>P129</f>
        <v>0</v>
      </c>
      <c r="Q128" s="67"/>
      <c r="R128" s="135">
        <f>R129</f>
        <v>1.4257340000000003</v>
      </c>
      <c r="S128" s="67"/>
      <c r="T128" s="136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152</v>
      </c>
      <c r="BK128" s="137">
        <f>BK129</f>
        <v>0</v>
      </c>
    </row>
    <row r="129" spans="1:65" s="12" customFormat="1" ht="26" customHeight="1">
      <c r="B129" s="138"/>
      <c r="D129" s="139" t="s">
        <v>74</v>
      </c>
      <c r="E129" s="140" t="s">
        <v>355</v>
      </c>
      <c r="F129" s="140" t="s">
        <v>356</v>
      </c>
      <c r="I129" s="141"/>
      <c r="J129" s="142">
        <f>BK129</f>
        <v>0</v>
      </c>
      <c r="L129" s="138"/>
      <c r="M129" s="143"/>
      <c r="N129" s="144"/>
      <c r="O129" s="144"/>
      <c r="P129" s="145">
        <f>P130+P131+P147+P166+P179+P189+P216+P224</f>
        <v>0</v>
      </c>
      <c r="Q129" s="144"/>
      <c r="R129" s="145">
        <f>R130+R131+R147+R166+R179+R189+R216+R224</f>
        <v>1.4257340000000003</v>
      </c>
      <c r="S129" s="144"/>
      <c r="T129" s="146">
        <f>T130+T131+T147+T166+T179+T189+T216+T224</f>
        <v>0</v>
      </c>
      <c r="AR129" s="139" t="s">
        <v>87</v>
      </c>
      <c r="AT129" s="147" t="s">
        <v>74</v>
      </c>
      <c r="AU129" s="147" t="s">
        <v>75</v>
      </c>
      <c r="AY129" s="139" t="s">
        <v>176</v>
      </c>
      <c r="BK129" s="148">
        <f>BK130+BK131+BK147+BK166+BK179+BK189+BK216+BK224</f>
        <v>0</v>
      </c>
    </row>
    <row r="130" spans="1:65" s="2" customFormat="1" ht="62.75" customHeight="1">
      <c r="A130" s="33"/>
      <c r="B130" s="151"/>
      <c r="C130" s="203" t="s">
        <v>79</v>
      </c>
      <c r="D130" s="203" t="s">
        <v>411</v>
      </c>
      <c r="E130" s="204" t="s">
        <v>412</v>
      </c>
      <c r="F130" s="205" t="s">
        <v>413</v>
      </c>
      <c r="G130" s="206" t="s">
        <v>1</v>
      </c>
      <c r="H130" s="207">
        <v>0</v>
      </c>
      <c r="I130" s="208"/>
      <c r="J130" s="209">
        <f>ROUND(I130*H130,2)</f>
        <v>0</v>
      </c>
      <c r="K130" s="210"/>
      <c r="L130" s="211"/>
      <c r="M130" s="212" t="s">
        <v>1</v>
      </c>
      <c r="N130" s="213" t="s">
        <v>41</v>
      </c>
      <c r="O130" s="59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414</v>
      </c>
      <c r="AT130" s="164" t="s">
        <v>411</v>
      </c>
      <c r="AU130" s="164" t="s">
        <v>79</v>
      </c>
      <c r="AY130" s="18" t="s">
        <v>176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87</v>
      </c>
      <c r="BK130" s="165">
        <f>ROUND(I130*H130,2)</f>
        <v>0</v>
      </c>
      <c r="BL130" s="18" t="s">
        <v>387</v>
      </c>
      <c r="BM130" s="164" t="s">
        <v>2292</v>
      </c>
    </row>
    <row r="131" spans="1:65" s="12" customFormat="1" ht="23" customHeight="1">
      <c r="B131" s="138"/>
      <c r="D131" s="139" t="s">
        <v>74</v>
      </c>
      <c r="E131" s="149" t="s">
        <v>683</v>
      </c>
      <c r="F131" s="149" t="s">
        <v>684</v>
      </c>
      <c r="I131" s="141"/>
      <c r="J131" s="150">
        <f>BK131</f>
        <v>0</v>
      </c>
      <c r="L131" s="138"/>
      <c r="M131" s="143"/>
      <c r="N131" s="144"/>
      <c r="O131" s="144"/>
      <c r="P131" s="145">
        <f>SUM(P132:P146)</f>
        <v>0</v>
      </c>
      <c r="Q131" s="144"/>
      <c r="R131" s="145">
        <f>SUM(R132:R146)</f>
        <v>0.11724000000000002</v>
      </c>
      <c r="S131" s="144"/>
      <c r="T131" s="146">
        <f>SUM(T132:T146)</f>
        <v>0</v>
      </c>
      <c r="AR131" s="139" t="s">
        <v>87</v>
      </c>
      <c r="AT131" s="147" t="s">
        <v>74</v>
      </c>
      <c r="AU131" s="147" t="s">
        <v>79</v>
      </c>
      <c r="AY131" s="139" t="s">
        <v>176</v>
      </c>
      <c r="BK131" s="148">
        <f>SUM(BK132:BK146)</f>
        <v>0</v>
      </c>
    </row>
    <row r="132" spans="1:65" s="2" customFormat="1" ht="24.25" customHeight="1">
      <c r="A132" s="33"/>
      <c r="B132" s="151"/>
      <c r="C132" s="152" t="s">
        <v>87</v>
      </c>
      <c r="D132" s="152" t="s">
        <v>178</v>
      </c>
      <c r="E132" s="153" t="s">
        <v>2293</v>
      </c>
      <c r="F132" s="154" t="s">
        <v>2294</v>
      </c>
      <c r="G132" s="155" t="s">
        <v>219</v>
      </c>
      <c r="H132" s="156">
        <v>1416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2.0000000000000002E-5</v>
      </c>
      <c r="R132" s="162">
        <f>Q132*H132</f>
        <v>2.8320000000000001E-2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332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332</v>
      </c>
      <c r="BM132" s="164" t="s">
        <v>2295</v>
      </c>
    </row>
    <row r="133" spans="1:65" s="2" customFormat="1" ht="24.25" customHeight="1">
      <c r="A133" s="33"/>
      <c r="B133" s="151"/>
      <c r="C133" s="203" t="s">
        <v>97</v>
      </c>
      <c r="D133" s="203" t="s">
        <v>411</v>
      </c>
      <c r="E133" s="204" t="s">
        <v>2296</v>
      </c>
      <c r="F133" s="205" t="s">
        <v>2297</v>
      </c>
      <c r="G133" s="206" t="s">
        <v>219</v>
      </c>
      <c r="H133" s="207">
        <v>150</v>
      </c>
      <c r="I133" s="208"/>
      <c r="J133" s="209">
        <f>ROUND(I133*H133,2)</f>
        <v>0</v>
      </c>
      <c r="K133" s="210"/>
      <c r="L133" s="211"/>
      <c r="M133" s="212" t="s">
        <v>1</v>
      </c>
      <c r="N133" s="213" t="s">
        <v>41</v>
      </c>
      <c r="O133" s="59"/>
      <c r="P133" s="162">
        <f>O133*H133</f>
        <v>0</v>
      </c>
      <c r="Q133" s="162">
        <v>4.0000000000000003E-5</v>
      </c>
      <c r="R133" s="162">
        <f>Q133*H133</f>
        <v>6.0000000000000001E-3</v>
      </c>
      <c r="S133" s="162">
        <v>0</v>
      </c>
      <c r="T133" s="16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615</v>
      </c>
      <c r="AT133" s="164" t="s">
        <v>411</v>
      </c>
      <c r="AU133" s="164" t="s">
        <v>87</v>
      </c>
      <c r="AY133" s="18" t="s">
        <v>176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8" t="s">
        <v>87</v>
      </c>
      <c r="BK133" s="165">
        <f>ROUND(I133*H133,2)</f>
        <v>0</v>
      </c>
      <c r="BL133" s="18" t="s">
        <v>332</v>
      </c>
      <c r="BM133" s="164" t="s">
        <v>2298</v>
      </c>
    </row>
    <row r="134" spans="1:65" s="14" customFormat="1" ht="24">
      <c r="B134" s="174"/>
      <c r="D134" s="167" t="s">
        <v>182</v>
      </c>
      <c r="F134" s="176" t="s">
        <v>2299</v>
      </c>
      <c r="H134" s="177">
        <v>150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</v>
      </c>
      <c r="AX134" s="14" t="s">
        <v>79</v>
      </c>
      <c r="AY134" s="175" t="s">
        <v>176</v>
      </c>
    </row>
    <row r="135" spans="1:65" s="2" customFormat="1" ht="24.25" customHeight="1">
      <c r="A135" s="33"/>
      <c r="B135" s="151"/>
      <c r="C135" s="203" t="s">
        <v>106</v>
      </c>
      <c r="D135" s="203" t="s">
        <v>411</v>
      </c>
      <c r="E135" s="204" t="s">
        <v>2300</v>
      </c>
      <c r="F135" s="205" t="s">
        <v>2301</v>
      </c>
      <c r="G135" s="206" t="s">
        <v>219</v>
      </c>
      <c r="H135" s="207">
        <v>1130</v>
      </c>
      <c r="I135" s="208"/>
      <c r="J135" s="209">
        <f>ROUND(I135*H135,2)</f>
        <v>0</v>
      </c>
      <c r="K135" s="210"/>
      <c r="L135" s="211"/>
      <c r="M135" s="212" t="s">
        <v>1</v>
      </c>
      <c r="N135" s="213" t="s">
        <v>41</v>
      </c>
      <c r="O135" s="59"/>
      <c r="P135" s="162">
        <f>O135*H135</f>
        <v>0</v>
      </c>
      <c r="Q135" s="162">
        <v>5.0000000000000002E-5</v>
      </c>
      <c r="R135" s="162">
        <f>Q135*H135</f>
        <v>5.6500000000000002E-2</v>
      </c>
      <c r="S135" s="162">
        <v>0</v>
      </c>
      <c r="T135" s="16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615</v>
      </c>
      <c r="AT135" s="164" t="s">
        <v>411</v>
      </c>
      <c r="AU135" s="164" t="s">
        <v>87</v>
      </c>
      <c r="AY135" s="18" t="s">
        <v>176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87</v>
      </c>
      <c r="BK135" s="165">
        <f>ROUND(I135*H135,2)</f>
        <v>0</v>
      </c>
      <c r="BL135" s="18" t="s">
        <v>332</v>
      </c>
      <c r="BM135" s="164" t="s">
        <v>2302</v>
      </c>
    </row>
    <row r="136" spans="1:65" s="14" customFormat="1" ht="24">
      <c r="B136" s="174"/>
      <c r="D136" s="167" t="s">
        <v>182</v>
      </c>
      <c r="F136" s="176" t="s">
        <v>2303</v>
      </c>
      <c r="H136" s="177">
        <v>1130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</v>
      </c>
      <c r="AX136" s="14" t="s">
        <v>79</v>
      </c>
      <c r="AY136" s="175" t="s">
        <v>176</v>
      </c>
    </row>
    <row r="137" spans="1:65" s="2" customFormat="1" ht="24.25" customHeight="1">
      <c r="A137" s="33"/>
      <c r="B137" s="151"/>
      <c r="C137" s="203" t="s">
        <v>216</v>
      </c>
      <c r="D137" s="203" t="s">
        <v>411</v>
      </c>
      <c r="E137" s="204" t="s">
        <v>2304</v>
      </c>
      <c r="F137" s="205" t="s">
        <v>2305</v>
      </c>
      <c r="G137" s="206" t="s">
        <v>219</v>
      </c>
      <c r="H137" s="207">
        <v>30</v>
      </c>
      <c r="I137" s="208"/>
      <c r="J137" s="209">
        <f>ROUND(I137*H137,2)</f>
        <v>0</v>
      </c>
      <c r="K137" s="210"/>
      <c r="L137" s="211"/>
      <c r="M137" s="212" t="s">
        <v>1</v>
      </c>
      <c r="N137" s="213" t="s">
        <v>41</v>
      </c>
      <c r="O137" s="59"/>
      <c r="P137" s="162">
        <f>O137*H137</f>
        <v>0</v>
      </c>
      <c r="Q137" s="162">
        <v>1E-4</v>
      </c>
      <c r="R137" s="162">
        <f>Q137*H137</f>
        <v>3.0000000000000001E-3</v>
      </c>
      <c r="S137" s="162">
        <v>0</v>
      </c>
      <c r="T137" s="16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615</v>
      </c>
      <c r="AT137" s="164" t="s">
        <v>411</v>
      </c>
      <c r="AU137" s="164" t="s">
        <v>87</v>
      </c>
      <c r="AY137" s="18" t="s">
        <v>176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87</v>
      </c>
      <c r="BK137" s="165">
        <f>ROUND(I137*H137,2)</f>
        <v>0</v>
      </c>
      <c r="BL137" s="18" t="s">
        <v>332</v>
      </c>
      <c r="BM137" s="164" t="s">
        <v>2306</v>
      </c>
    </row>
    <row r="138" spans="1:65" s="14" customFormat="1" ht="24">
      <c r="B138" s="174"/>
      <c r="D138" s="167" t="s">
        <v>182</v>
      </c>
      <c r="F138" s="176" t="s">
        <v>2307</v>
      </c>
      <c r="H138" s="177">
        <v>30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182</v>
      </c>
      <c r="AU138" s="175" t="s">
        <v>87</v>
      </c>
      <c r="AV138" s="14" t="s">
        <v>87</v>
      </c>
      <c r="AW138" s="14" t="s">
        <v>3</v>
      </c>
      <c r="AX138" s="14" t="s">
        <v>79</v>
      </c>
      <c r="AY138" s="175" t="s">
        <v>176</v>
      </c>
    </row>
    <row r="139" spans="1:65" s="2" customFormat="1" ht="14.5" customHeight="1">
      <c r="A139" s="33"/>
      <c r="B139" s="151"/>
      <c r="C139" s="152" t="s">
        <v>227</v>
      </c>
      <c r="D139" s="152" t="s">
        <v>178</v>
      </c>
      <c r="E139" s="153" t="s">
        <v>2308</v>
      </c>
      <c r="F139" s="154" t="s">
        <v>2309</v>
      </c>
      <c r="G139" s="155" t="s">
        <v>219</v>
      </c>
      <c r="H139" s="156">
        <v>300</v>
      </c>
      <c r="I139" s="157"/>
      <c r="J139" s="158">
        <f>ROUND(I139*H139,2)</f>
        <v>0</v>
      </c>
      <c r="K139" s="159"/>
      <c r="L139" s="34"/>
      <c r="M139" s="160" t="s">
        <v>1</v>
      </c>
      <c r="N139" s="161" t="s">
        <v>41</v>
      </c>
      <c r="O139" s="59"/>
      <c r="P139" s="162">
        <f>O139*H139</f>
        <v>0</v>
      </c>
      <c r="Q139" s="162">
        <v>4.0000000000000003E-5</v>
      </c>
      <c r="R139" s="162">
        <f>Q139*H139</f>
        <v>1.2E-2</v>
      </c>
      <c r="S139" s="162">
        <v>0</v>
      </c>
      <c r="T139" s="16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332</v>
      </c>
      <c r="AT139" s="164" t="s">
        <v>178</v>
      </c>
      <c r="AU139" s="164" t="s">
        <v>87</v>
      </c>
      <c r="AY139" s="18" t="s">
        <v>176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87</v>
      </c>
      <c r="BK139" s="165">
        <f>ROUND(I139*H139,2)</f>
        <v>0</v>
      </c>
      <c r="BL139" s="18" t="s">
        <v>332</v>
      </c>
      <c r="BM139" s="164" t="s">
        <v>2310</v>
      </c>
    </row>
    <row r="140" spans="1:65" s="2" customFormat="1" ht="24.25" customHeight="1">
      <c r="A140" s="33"/>
      <c r="B140" s="151"/>
      <c r="C140" s="203" t="s">
        <v>276</v>
      </c>
      <c r="D140" s="203" t="s">
        <v>411</v>
      </c>
      <c r="E140" s="204" t="s">
        <v>2311</v>
      </c>
      <c r="F140" s="205" t="s">
        <v>2312</v>
      </c>
      <c r="G140" s="206" t="s">
        <v>219</v>
      </c>
      <c r="H140" s="207">
        <v>300</v>
      </c>
      <c r="I140" s="208"/>
      <c r="J140" s="209">
        <f>ROUND(I140*H140,2)</f>
        <v>0</v>
      </c>
      <c r="K140" s="210"/>
      <c r="L140" s="211"/>
      <c r="M140" s="212" t="s">
        <v>1</v>
      </c>
      <c r="N140" s="213" t="s">
        <v>41</v>
      </c>
      <c r="O140" s="59"/>
      <c r="P140" s="162">
        <f>O140*H140</f>
        <v>0</v>
      </c>
      <c r="Q140" s="162">
        <v>2.0000000000000002E-5</v>
      </c>
      <c r="R140" s="162">
        <f>Q140*H140</f>
        <v>6.0000000000000001E-3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615</v>
      </c>
      <c r="AT140" s="164" t="s">
        <v>411</v>
      </c>
      <c r="AU140" s="164" t="s">
        <v>87</v>
      </c>
      <c r="AY140" s="18" t="s">
        <v>176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87</v>
      </c>
      <c r="BK140" s="165">
        <f>ROUND(I140*H140,2)</f>
        <v>0</v>
      </c>
      <c r="BL140" s="18" t="s">
        <v>332</v>
      </c>
      <c r="BM140" s="164" t="s">
        <v>2313</v>
      </c>
    </row>
    <row r="141" spans="1:65" s="14" customFormat="1" ht="24">
      <c r="B141" s="174"/>
      <c r="D141" s="167" t="s">
        <v>182</v>
      </c>
      <c r="F141" s="176" t="s">
        <v>2314</v>
      </c>
      <c r="H141" s="177">
        <v>300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182</v>
      </c>
      <c r="AU141" s="175" t="s">
        <v>87</v>
      </c>
      <c r="AV141" s="14" t="s">
        <v>87</v>
      </c>
      <c r="AW141" s="14" t="s">
        <v>3</v>
      </c>
      <c r="AX141" s="14" t="s">
        <v>79</v>
      </c>
      <c r="AY141" s="175" t="s">
        <v>176</v>
      </c>
    </row>
    <row r="142" spans="1:65" s="2" customFormat="1" ht="24.25" customHeight="1">
      <c r="A142" s="33"/>
      <c r="B142" s="151"/>
      <c r="C142" s="203" t="s">
        <v>296</v>
      </c>
      <c r="D142" s="203" t="s">
        <v>411</v>
      </c>
      <c r="E142" s="204" t="s">
        <v>2315</v>
      </c>
      <c r="F142" s="205" t="s">
        <v>2316</v>
      </c>
      <c r="G142" s="206" t="s">
        <v>219</v>
      </c>
      <c r="H142" s="207">
        <v>6</v>
      </c>
      <c r="I142" s="208"/>
      <c r="J142" s="209">
        <f>ROUND(I142*H142,2)</f>
        <v>0</v>
      </c>
      <c r="K142" s="210"/>
      <c r="L142" s="211"/>
      <c r="M142" s="212" t="s">
        <v>1</v>
      </c>
      <c r="N142" s="213" t="s">
        <v>41</v>
      </c>
      <c r="O142" s="59"/>
      <c r="P142" s="162">
        <f>O142*H142</f>
        <v>0</v>
      </c>
      <c r="Q142" s="162">
        <v>6.9999999999999994E-5</v>
      </c>
      <c r="R142" s="162">
        <f>Q142*H142</f>
        <v>4.1999999999999996E-4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615</v>
      </c>
      <c r="AT142" s="164" t="s">
        <v>411</v>
      </c>
      <c r="AU142" s="164" t="s">
        <v>87</v>
      </c>
      <c r="AY142" s="18" t="s">
        <v>176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87</v>
      </c>
      <c r="BK142" s="165">
        <f>ROUND(I142*H142,2)</f>
        <v>0</v>
      </c>
      <c r="BL142" s="18" t="s">
        <v>332</v>
      </c>
      <c r="BM142" s="164" t="s">
        <v>2317</v>
      </c>
    </row>
    <row r="143" spans="1:65" s="14" customFormat="1" ht="24">
      <c r="B143" s="174"/>
      <c r="D143" s="167" t="s">
        <v>182</v>
      </c>
      <c r="F143" s="176" t="s">
        <v>2318</v>
      </c>
      <c r="H143" s="177">
        <v>6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</v>
      </c>
      <c r="AX143" s="14" t="s">
        <v>79</v>
      </c>
      <c r="AY143" s="175" t="s">
        <v>176</v>
      </c>
    </row>
    <row r="144" spans="1:65" s="2" customFormat="1" ht="24.25" customHeight="1">
      <c r="A144" s="33"/>
      <c r="B144" s="151"/>
      <c r="C144" s="203" t="s">
        <v>225</v>
      </c>
      <c r="D144" s="203" t="s">
        <v>411</v>
      </c>
      <c r="E144" s="204" t="s">
        <v>2300</v>
      </c>
      <c r="F144" s="205" t="s">
        <v>2301</v>
      </c>
      <c r="G144" s="206" t="s">
        <v>219</v>
      </c>
      <c r="H144" s="207">
        <v>100</v>
      </c>
      <c r="I144" s="208"/>
      <c r="J144" s="209">
        <f>ROUND(I144*H144,2)</f>
        <v>0</v>
      </c>
      <c r="K144" s="210"/>
      <c r="L144" s="211"/>
      <c r="M144" s="212" t="s">
        <v>1</v>
      </c>
      <c r="N144" s="213" t="s">
        <v>41</v>
      </c>
      <c r="O144" s="59"/>
      <c r="P144" s="162">
        <f>O144*H144</f>
        <v>0</v>
      </c>
      <c r="Q144" s="162">
        <v>5.0000000000000002E-5</v>
      </c>
      <c r="R144" s="162">
        <f>Q144*H144</f>
        <v>5.0000000000000001E-3</v>
      </c>
      <c r="S144" s="162">
        <v>0</v>
      </c>
      <c r="T144" s="16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615</v>
      </c>
      <c r="AT144" s="164" t="s">
        <v>411</v>
      </c>
      <c r="AU144" s="164" t="s">
        <v>87</v>
      </c>
      <c r="AY144" s="18" t="s">
        <v>176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87</v>
      </c>
      <c r="BK144" s="165">
        <f>ROUND(I144*H144,2)</f>
        <v>0</v>
      </c>
      <c r="BL144" s="18" t="s">
        <v>332</v>
      </c>
      <c r="BM144" s="164" t="s">
        <v>2319</v>
      </c>
    </row>
    <row r="145" spans="1:65" s="14" customFormat="1" ht="24">
      <c r="B145" s="174"/>
      <c r="D145" s="167" t="s">
        <v>182</v>
      </c>
      <c r="F145" s="176" t="s">
        <v>2320</v>
      </c>
      <c r="H145" s="177">
        <v>100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182</v>
      </c>
      <c r="AU145" s="175" t="s">
        <v>87</v>
      </c>
      <c r="AV145" s="14" t="s">
        <v>87</v>
      </c>
      <c r="AW145" s="14" t="s">
        <v>3</v>
      </c>
      <c r="AX145" s="14" t="s">
        <v>79</v>
      </c>
      <c r="AY145" s="175" t="s">
        <v>176</v>
      </c>
    </row>
    <row r="146" spans="1:65" s="2" customFormat="1" ht="24.25" customHeight="1">
      <c r="A146" s="33"/>
      <c r="B146" s="151"/>
      <c r="C146" s="152" t="s">
        <v>308</v>
      </c>
      <c r="D146" s="152" t="s">
        <v>178</v>
      </c>
      <c r="E146" s="153" t="s">
        <v>2321</v>
      </c>
      <c r="F146" s="154" t="s">
        <v>2322</v>
      </c>
      <c r="G146" s="155" t="s">
        <v>2323</v>
      </c>
      <c r="H146" s="217"/>
      <c r="I146" s="157"/>
      <c r="J146" s="158">
        <f>ROUND(I146*H146,2)</f>
        <v>0</v>
      </c>
      <c r="K146" s="159"/>
      <c r="L146" s="34"/>
      <c r="M146" s="160" t="s">
        <v>1</v>
      </c>
      <c r="N146" s="161" t="s">
        <v>41</v>
      </c>
      <c r="O146" s="59"/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332</v>
      </c>
      <c r="AT146" s="164" t="s">
        <v>178</v>
      </c>
      <c r="AU146" s="164" t="s">
        <v>87</v>
      </c>
      <c r="AY146" s="18" t="s">
        <v>176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87</v>
      </c>
      <c r="BK146" s="165">
        <f>ROUND(I146*H146,2)</f>
        <v>0</v>
      </c>
      <c r="BL146" s="18" t="s">
        <v>332</v>
      </c>
      <c r="BM146" s="164" t="s">
        <v>2324</v>
      </c>
    </row>
    <row r="147" spans="1:65" s="12" customFormat="1" ht="23" customHeight="1">
      <c r="B147" s="138"/>
      <c r="D147" s="139" t="s">
        <v>74</v>
      </c>
      <c r="E147" s="149" t="s">
        <v>2193</v>
      </c>
      <c r="F147" s="149" t="s">
        <v>2194</v>
      </c>
      <c r="I147" s="141"/>
      <c r="J147" s="150">
        <f>BK147</f>
        <v>0</v>
      </c>
      <c r="L147" s="138"/>
      <c r="M147" s="143"/>
      <c r="N147" s="144"/>
      <c r="O147" s="144"/>
      <c r="P147" s="145">
        <f>SUM(P148:P165)</f>
        <v>0</v>
      </c>
      <c r="Q147" s="144"/>
      <c r="R147" s="145">
        <f>SUM(R148:R165)</f>
        <v>0.14353400000000002</v>
      </c>
      <c r="S147" s="144"/>
      <c r="T147" s="146">
        <f>SUM(T148:T165)</f>
        <v>0</v>
      </c>
      <c r="AR147" s="139" t="s">
        <v>87</v>
      </c>
      <c r="AT147" s="147" t="s">
        <v>74</v>
      </c>
      <c r="AU147" s="147" t="s">
        <v>79</v>
      </c>
      <c r="AY147" s="139" t="s">
        <v>176</v>
      </c>
      <c r="BK147" s="148">
        <f>SUM(BK148:BK165)</f>
        <v>0</v>
      </c>
    </row>
    <row r="148" spans="1:65" s="2" customFormat="1" ht="14.5" customHeight="1">
      <c r="A148" s="33"/>
      <c r="B148" s="151"/>
      <c r="C148" s="152" t="s">
        <v>312</v>
      </c>
      <c r="D148" s="152" t="s">
        <v>178</v>
      </c>
      <c r="E148" s="153" t="s">
        <v>2325</v>
      </c>
      <c r="F148" s="154" t="s">
        <v>2326</v>
      </c>
      <c r="G148" s="155" t="s">
        <v>219</v>
      </c>
      <c r="H148" s="156">
        <v>6</v>
      </c>
      <c r="I148" s="157"/>
      <c r="J148" s="158">
        <f t="shared" ref="J148:J165" si="0">ROUND(I148*H148,2)</f>
        <v>0</v>
      </c>
      <c r="K148" s="159"/>
      <c r="L148" s="34"/>
      <c r="M148" s="160" t="s">
        <v>1</v>
      </c>
      <c r="N148" s="161" t="s">
        <v>41</v>
      </c>
      <c r="O148" s="59"/>
      <c r="P148" s="162">
        <f t="shared" ref="P148:P165" si="1">O148*H148</f>
        <v>0</v>
      </c>
      <c r="Q148" s="162">
        <v>4.6999999999999999E-4</v>
      </c>
      <c r="R148" s="162">
        <f t="shared" ref="R148:R165" si="2">Q148*H148</f>
        <v>2.82E-3</v>
      </c>
      <c r="S148" s="162">
        <v>0</v>
      </c>
      <c r="T148" s="163">
        <f t="shared" ref="T148:T165" si="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332</v>
      </c>
      <c r="AT148" s="164" t="s">
        <v>178</v>
      </c>
      <c r="AU148" s="164" t="s">
        <v>87</v>
      </c>
      <c r="AY148" s="18" t="s">
        <v>176</v>
      </c>
      <c r="BE148" s="165">
        <f t="shared" ref="BE148:BE165" si="4">IF(N148="základná",J148,0)</f>
        <v>0</v>
      </c>
      <c r="BF148" s="165">
        <f t="shared" ref="BF148:BF165" si="5">IF(N148="znížená",J148,0)</f>
        <v>0</v>
      </c>
      <c r="BG148" s="165">
        <f t="shared" ref="BG148:BG165" si="6">IF(N148="zákl. prenesená",J148,0)</f>
        <v>0</v>
      </c>
      <c r="BH148" s="165">
        <f t="shared" ref="BH148:BH165" si="7">IF(N148="zníž. prenesená",J148,0)</f>
        <v>0</v>
      </c>
      <c r="BI148" s="165">
        <f t="shared" ref="BI148:BI165" si="8">IF(N148="nulová",J148,0)</f>
        <v>0</v>
      </c>
      <c r="BJ148" s="18" t="s">
        <v>87</v>
      </c>
      <c r="BK148" s="165">
        <f t="shared" ref="BK148:BK165" si="9">ROUND(I148*H148,2)</f>
        <v>0</v>
      </c>
      <c r="BL148" s="18" t="s">
        <v>332</v>
      </c>
      <c r="BM148" s="164" t="s">
        <v>2327</v>
      </c>
    </row>
    <row r="149" spans="1:65" s="2" customFormat="1" ht="14.5" customHeight="1">
      <c r="A149" s="33"/>
      <c r="B149" s="151"/>
      <c r="C149" s="152" t="s">
        <v>139</v>
      </c>
      <c r="D149" s="152" t="s">
        <v>178</v>
      </c>
      <c r="E149" s="153" t="s">
        <v>2328</v>
      </c>
      <c r="F149" s="154" t="s">
        <v>2329</v>
      </c>
      <c r="G149" s="155" t="s">
        <v>219</v>
      </c>
      <c r="H149" s="156">
        <v>100</v>
      </c>
      <c r="I149" s="157"/>
      <c r="J149" s="158">
        <f t="shared" si="0"/>
        <v>0</v>
      </c>
      <c r="K149" s="159"/>
      <c r="L149" s="34"/>
      <c r="M149" s="160" t="s">
        <v>1</v>
      </c>
      <c r="N149" s="161" t="s">
        <v>41</v>
      </c>
      <c r="O149" s="59"/>
      <c r="P149" s="162">
        <f t="shared" si="1"/>
        <v>0</v>
      </c>
      <c r="Q149" s="162">
        <v>5.9000000000000003E-4</v>
      </c>
      <c r="R149" s="162">
        <f t="shared" si="2"/>
        <v>5.9000000000000004E-2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332</v>
      </c>
      <c r="AT149" s="164" t="s">
        <v>178</v>
      </c>
      <c r="AU149" s="164" t="s">
        <v>87</v>
      </c>
      <c r="AY149" s="18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87</v>
      </c>
      <c r="BK149" s="165">
        <f t="shared" si="9"/>
        <v>0</v>
      </c>
      <c r="BL149" s="18" t="s">
        <v>332</v>
      </c>
      <c r="BM149" s="164" t="s">
        <v>2330</v>
      </c>
    </row>
    <row r="150" spans="1:65" s="2" customFormat="1" ht="14.5" customHeight="1">
      <c r="A150" s="33"/>
      <c r="B150" s="151"/>
      <c r="C150" s="152" t="s">
        <v>320</v>
      </c>
      <c r="D150" s="152" t="s">
        <v>178</v>
      </c>
      <c r="E150" s="153" t="s">
        <v>2331</v>
      </c>
      <c r="F150" s="154" t="s">
        <v>2332</v>
      </c>
      <c r="G150" s="155" t="s">
        <v>219</v>
      </c>
      <c r="H150" s="156">
        <v>6</v>
      </c>
      <c r="I150" s="157"/>
      <c r="J150" s="158">
        <f t="shared" si="0"/>
        <v>0</v>
      </c>
      <c r="K150" s="159"/>
      <c r="L150" s="34"/>
      <c r="M150" s="160" t="s">
        <v>1</v>
      </c>
      <c r="N150" s="161" t="s">
        <v>41</v>
      </c>
      <c r="O150" s="59"/>
      <c r="P150" s="162">
        <f t="shared" si="1"/>
        <v>0</v>
      </c>
      <c r="Q150" s="162">
        <v>4.6999999999999999E-4</v>
      </c>
      <c r="R150" s="162">
        <f t="shared" si="2"/>
        <v>2.82E-3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332</v>
      </c>
      <c r="AT150" s="164" t="s">
        <v>178</v>
      </c>
      <c r="AU150" s="164" t="s">
        <v>87</v>
      </c>
      <c r="AY150" s="18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87</v>
      </c>
      <c r="BK150" s="165">
        <f t="shared" si="9"/>
        <v>0</v>
      </c>
      <c r="BL150" s="18" t="s">
        <v>332</v>
      </c>
      <c r="BM150" s="164" t="s">
        <v>2333</v>
      </c>
    </row>
    <row r="151" spans="1:65" s="2" customFormat="1" ht="14.5" customHeight="1">
      <c r="A151" s="33"/>
      <c r="B151" s="151"/>
      <c r="C151" s="152" t="s">
        <v>324</v>
      </c>
      <c r="D151" s="152" t="s">
        <v>178</v>
      </c>
      <c r="E151" s="153" t="s">
        <v>2334</v>
      </c>
      <c r="F151" s="154" t="s">
        <v>2335</v>
      </c>
      <c r="G151" s="155" t="s">
        <v>219</v>
      </c>
      <c r="H151" s="156">
        <v>100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41</v>
      </c>
      <c r="O151" s="59"/>
      <c r="P151" s="162">
        <f t="shared" si="1"/>
        <v>0</v>
      </c>
      <c r="Q151" s="162">
        <v>5.9000000000000003E-4</v>
      </c>
      <c r="R151" s="162">
        <f t="shared" si="2"/>
        <v>5.9000000000000004E-2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332</v>
      </c>
      <c r="AT151" s="164" t="s">
        <v>178</v>
      </c>
      <c r="AU151" s="164" t="s">
        <v>87</v>
      </c>
      <c r="AY151" s="18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87</v>
      </c>
      <c r="BK151" s="165">
        <f t="shared" si="9"/>
        <v>0</v>
      </c>
      <c r="BL151" s="18" t="s">
        <v>332</v>
      </c>
      <c r="BM151" s="164" t="s">
        <v>2336</v>
      </c>
    </row>
    <row r="152" spans="1:65" s="2" customFormat="1" ht="14.5" customHeight="1">
      <c r="A152" s="33"/>
      <c r="B152" s="151"/>
      <c r="C152" s="152" t="s">
        <v>328</v>
      </c>
      <c r="D152" s="152" t="s">
        <v>178</v>
      </c>
      <c r="E152" s="153" t="s">
        <v>2337</v>
      </c>
      <c r="F152" s="154" t="s">
        <v>2338</v>
      </c>
      <c r="G152" s="155" t="s">
        <v>362</v>
      </c>
      <c r="H152" s="156">
        <v>2</v>
      </c>
      <c r="I152" s="157"/>
      <c r="J152" s="158">
        <f t="shared" si="0"/>
        <v>0</v>
      </c>
      <c r="K152" s="159"/>
      <c r="L152" s="34"/>
      <c r="M152" s="160" t="s">
        <v>1</v>
      </c>
      <c r="N152" s="161" t="s">
        <v>41</v>
      </c>
      <c r="O152" s="59"/>
      <c r="P152" s="162">
        <f t="shared" si="1"/>
        <v>0</v>
      </c>
      <c r="Q152" s="162">
        <v>4.0000000000000003E-5</v>
      </c>
      <c r="R152" s="162">
        <f t="shared" si="2"/>
        <v>8.0000000000000007E-5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332</v>
      </c>
      <c r="AT152" s="164" t="s">
        <v>178</v>
      </c>
      <c r="AU152" s="164" t="s">
        <v>87</v>
      </c>
      <c r="AY152" s="18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87</v>
      </c>
      <c r="BK152" s="165">
        <f t="shared" si="9"/>
        <v>0</v>
      </c>
      <c r="BL152" s="18" t="s">
        <v>332</v>
      </c>
      <c r="BM152" s="164" t="s">
        <v>2339</v>
      </c>
    </row>
    <row r="153" spans="1:65" s="2" customFormat="1" ht="14.5" customHeight="1">
      <c r="A153" s="33"/>
      <c r="B153" s="151"/>
      <c r="C153" s="203" t="s">
        <v>332</v>
      </c>
      <c r="D153" s="203" t="s">
        <v>411</v>
      </c>
      <c r="E153" s="204" t="s">
        <v>2340</v>
      </c>
      <c r="F153" s="205" t="s">
        <v>2341</v>
      </c>
      <c r="G153" s="206" t="s">
        <v>362</v>
      </c>
      <c r="H153" s="207">
        <v>2</v>
      </c>
      <c r="I153" s="208"/>
      <c r="J153" s="209">
        <f t="shared" si="0"/>
        <v>0</v>
      </c>
      <c r="K153" s="210"/>
      <c r="L153" s="211"/>
      <c r="M153" s="212" t="s">
        <v>1</v>
      </c>
      <c r="N153" s="213" t="s">
        <v>41</v>
      </c>
      <c r="O153" s="59"/>
      <c r="P153" s="162">
        <f t="shared" si="1"/>
        <v>0</v>
      </c>
      <c r="Q153" s="162">
        <v>4.1999999999999998E-5</v>
      </c>
      <c r="R153" s="162">
        <f t="shared" si="2"/>
        <v>8.3999999999999995E-5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615</v>
      </c>
      <c r="AT153" s="164" t="s">
        <v>411</v>
      </c>
      <c r="AU153" s="164" t="s">
        <v>87</v>
      </c>
      <c r="AY153" s="18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87</v>
      </c>
      <c r="BK153" s="165">
        <f t="shared" si="9"/>
        <v>0</v>
      </c>
      <c r="BL153" s="18" t="s">
        <v>332</v>
      </c>
      <c r="BM153" s="164" t="s">
        <v>2342</v>
      </c>
    </row>
    <row r="154" spans="1:65" s="2" customFormat="1" ht="24.25" customHeight="1">
      <c r="A154" s="33"/>
      <c r="B154" s="151"/>
      <c r="C154" s="152" t="s">
        <v>337</v>
      </c>
      <c r="D154" s="152" t="s">
        <v>178</v>
      </c>
      <c r="E154" s="153" t="s">
        <v>2343</v>
      </c>
      <c r="F154" s="154" t="s">
        <v>2344</v>
      </c>
      <c r="G154" s="155" t="s">
        <v>362</v>
      </c>
      <c r="H154" s="156">
        <v>4</v>
      </c>
      <c r="I154" s="157"/>
      <c r="J154" s="158">
        <f t="shared" si="0"/>
        <v>0</v>
      </c>
      <c r="K154" s="159"/>
      <c r="L154" s="34"/>
      <c r="M154" s="160" t="s">
        <v>1</v>
      </c>
      <c r="N154" s="161" t="s">
        <v>41</v>
      </c>
      <c r="O154" s="59"/>
      <c r="P154" s="162">
        <f t="shared" si="1"/>
        <v>0</v>
      </c>
      <c r="Q154" s="162">
        <v>6.0000000000000002E-5</v>
      </c>
      <c r="R154" s="162">
        <f t="shared" si="2"/>
        <v>2.4000000000000001E-4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332</v>
      </c>
      <c r="AT154" s="164" t="s">
        <v>178</v>
      </c>
      <c r="AU154" s="164" t="s">
        <v>87</v>
      </c>
      <c r="AY154" s="18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87</v>
      </c>
      <c r="BK154" s="165">
        <f t="shared" si="9"/>
        <v>0</v>
      </c>
      <c r="BL154" s="18" t="s">
        <v>332</v>
      </c>
      <c r="BM154" s="164" t="s">
        <v>2345</v>
      </c>
    </row>
    <row r="155" spans="1:65" s="2" customFormat="1" ht="14.5" customHeight="1">
      <c r="A155" s="33"/>
      <c r="B155" s="151"/>
      <c r="C155" s="203" t="s">
        <v>341</v>
      </c>
      <c r="D155" s="203" t="s">
        <v>411</v>
      </c>
      <c r="E155" s="204" t="s">
        <v>2346</v>
      </c>
      <c r="F155" s="205" t="s">
        <v>2347</v>
      </c>
      <c r="G155" s="206" t="s">
        <v>362</v>
      </c>
      <c r="H155" s="207">
        <v>4</v>
      </c>
      <c r="I155" s="208"/>
      <c r="J155" s="209">
        <f t="shared" si="0"/>
        <v>0</v>
      </c>
      <c r="K155" s="210"/>
      <c r="L155" s="211"/>
      <c r="M155" s="212" t="s">
        <v>1</v>
      </c>
      <c r="N155" s="213" t="s">
        <v>41</v>
      </c>
      <c r="O155" s="59"/>
      <c r="P155" s="162">
        <f t="shared" si="1"/>
        <v>0</v>
      </c>
      <c r="Q155" s="162">
        <v>7.5000000000000002E-4</v>
      </c>
      <c r="R155" s="162">
        <f t="shared" si="2"/>
        <v>3.0000000000000001E-3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615</v>
      </c>
      <c r="AT155" s="164" t="s">
        <v>411</v>
      </c>
      <c r="AU155" s="164" t="s">
        <v>87</v>
      </c>
      <c r="AY155" s="18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87</v>
      </c>
      <c r="BK155" s="165">
        <f t="shared" si="9"/>
        <v>0</v>
      </c>
      <c r="BL155" s="18" t="s">
        <v>332</v>
      </c>
      <c r="BM155" s="164" t="s">
        <v>2348</v>
      </c>
    </row>
    <row r="156" spans="1:65" s="2" customFormat="1" ht="24.25" customHeight="1">
      <c r="A156" s="33"/>
      <c r="B156" s="151"/>
      <c r="C156" s="152" t="s">
        <v>346</v>
      </c>
      <c r="D156" s="152" t="s">
        <v>178</v>
      </c>
      <c r="E156" s="153" t="s">
        <v>2349</v>
      </c>
      <c r="F156" s="154" t="s">
        <v>2350</v>
      </c>
      <c r="G156" s="155" t="s">
        <v>362</v>
      </c>
      <c r="H156" s="156">
        <v>4</v>
      </c>
      <c r="I156" s="157"/>
      <c r="J156" s="158">
        <f t="shared" si="0"/>
        <v>0</v>
      </c>
      <c r="K156" s="159"/>
      <c r="L156" s="34"/>
      <c r="M156" s="160" t="s">
        <v>1</v>
      </c>
      <c r="N156" s="161" t="s">
        <v>41</v>
      </c>
      <c r="O156" s="59"/>
      <c r="P156" s="162">
        <f t="shared" si="1"/>
        <v>0</v>
      </c>
      <c r="Q156" s="162">
        <v>6.0000000000000002E-5</v>
      </c>
      <c r="R156" s="162">
        <f t="shared" si="2"/>
        <v>2.4000000000000001E-4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332</v>
      </c>
      <c r="AT156" s="164" t="s">
        <v>178</v>
      </c>
      <c r="AU156" s="164" t="s">
        <v>87</v>
      </c>
      <c r="AY156" s="18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87</v>
      </c>
      <c r="BK156" s="165">
        <f t="shared" si="9"/>
        <v>0</v>
      </c>
      <c r="BL156" s="18" t="s">
        <v>332</v>
      </c>
      <c r="BM156" s="164" t="s">
        <v>2351</v>
      </c>
    </row>
    <row r="157" spans="1:65" s="2" customFormat="1" ht="14.5" customHeight="1">
      <c r="A157" s="33"/>
      <c r="B157" s="151"/>
      <c r="C157" s="203" t="s">
        <v>7</v>
      </c>
      <c r="D157" s="203" t="s">
        <v>411</v>
      </c>
      <c r="E157" s="204" t="s">
        <v>2352</v>
      </c>
      <c r="F157" s="205" t="s">
        <v>2353</v>
      </c>
      <c r="G157" s="206" t="s">
        <v>362</v>
      </c>
      <c r="H157" s="207">
        <v>4</v>
      </c>
      <c r="I157" s="208"/>
      <c r="J157" s="209">
        <f t="shared" si="0"/>
        <v>0</v>
      </c>
      <c r="K157" s="210"/>
      <c r="L157" s="211"/>
      <c r="M157" s="212" t="s">
        <v>1</v>
      </c>
      <c r="N157" s="213" t="s">
        <v>41</v>
      </c>
      <c r="O157" s="59"/>
      <c r="P157" s="162">
        <f t="shared" si="1"/>
        <v>0</v>
      </c>
      <c r="Q157" s="162">
        <v>9.3000000000000005E-4</v>
      </c>
      <c r="R157" s="162">
        <f t="shared" si="2"/>
        <v>3.7200000000000002E-3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615</v>
      </c>
      <c r="AT157" s="164" t="s">
        <v>411</v>
      </c>
      <c r="AU157" s="164" t="s">
        <v>87</v>
      </c>
      <c r="AY157" s="18" t="s">
        <v>176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87</v>
      </c>
      <c r="BK157" s="165">
        <f t="shared" si="9"/>
        <v>0</v>
      </c>
      <c r="BL157" s="18" t="s">
        <v>332</v>
      </c>
      <c r="BM157" s="164" t="s">
        <v>2354</v>
      </c>
    </row>
    <row r="158" spans="1:65" s="2" customFormat="1" ht="24.25" customHeight="1">
      <c r="A158" s="33"/>
      <c r="B158" s="151"/>
      <c r="C158" s="152" t="s">
        <v>359</v>
      </c>
      <c r="D158" s="152" t="s">
        <v>178</v>
      </c>
      <c r="E158" s="153" t="s">
        <v>2355</v>
      </c>
      <c r="F158" s="154" t="s">
        <v>2356</v>
      </c>
      <c r="G158" s="155" t="s">
        <v>362</v>
      </c>
      <c r="H158" s="156">
        <v>4</v>
      </c>
      <c r="I158" s="157"/>
      <c r="J158" s="158">
        <f t="shared" si="0"/>
        <v>0</v>
      </c>
      <c r="K158" s="159"/>
      <c r="L158" s="34"/>
      <c r="M158" s="160" t="s">
        <v>1</v>
      </c>
      <c r="N158" s="161" t="s">
        <v>41</v>
      </c>
      <c r="O158" s="59"/>
      <c r="P158" s="162">
        <f t="shared" si="1"/>
        <v>0</v>
      </c>
      <c r="Q158" s="162">
        <v>6.9999999999999994E-5</v>
      </c>
      <c r="R158" s="162">
        <f t="shared" si="2"/>
        <v>2.7999999999999998E-4</v>
      </c>
      <c r="S158" s="162">
        <v>0</v>
      </c>
      <c r="T158" s="163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332</v>
      </c>
      <c r="AT158" s="164" t="s">
        <v>178</v>
      </c>
      <c r="AU158" s="164" t="s">
        <v>87</v>
      </c>
      <c r="AY158" s="18" t="s">
        <v>176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87</v>
      </c>
      <c r="BK158" s="165">
        <f t="shared" si="9"/>
        <v>0</v>
      </c>
      <c r="BL158" s="18" t="s">
        <v>332</v>
      </c>
      <c r="BM158" s="164" t="s">
        <v>2357</v>
      </c>
    </row>
    <row r="159" spans="1:65" s="2" customFormat="1" ht="14.5" customHeight="1">
      <c r="A159" s="33"/>
      <c r="B159" s="151"/>
      <c r="C159" s="203" t="s">
        <v>365</v>
      </c>
      <c r="D159" s="203" t="s">
        <v>411</v>
      </c>
      <c r="E159" s="204" t="s">
        <v>2358</v>
      </c>
      <c r="F159" s="205" t="s">
        <v>2359</v>
      </c>
      <c r="G159" s="206" t="s">
        <v>362</v>
      </c>
      <c r="H159" s="207">
        <v>4</v>
      </c>
      <c r="I159" s="208"/>
      <c r="J159" s="209">
        <f t="shared" si="0"/>
        <v>0</v>
      </c>
      <c r="K159" s="210"/>
      <c r="L159" s="211"/>
      <c r="M159" s="212" t="s">
        <v>1</v>
      </c>
      <c r="N159" s="213" t="s">
        <v>41</v>
      </c>
      <c r="O159" s="59"/>
      <c r="P159" s="162">
        <f t="shared" si="1"/>
        <v>0</v>
      </c>
      <c r="Q159" s="162">
        <v>9.7000000000000005E-4</v>
      </c>
      <c r="R159" s="162">
        <f t="shared" si="2"/>
        <v>3.8800000000000002E-3</v>
      </c>
      <c r="S159" s="162">
        <v>0</v>
      </c>
      <c r="T159" s="163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615</v>
      </c>
      <c r="AT159" s="164" t="s">
        <v>411</v>
      </c>
      <c r="AU159" s="164" t="s">
        <v>87</v>
      </c>
      <c r="AY159" s="18" t="s">
        <v>176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87</v>
      </c>
      <c r="BK159" s="165">
        <f t="shared" si="9"/>
        <v>0</v>
      </c>
      <c r="BL159" s="18" t="s">
        <v>332</v>
      </c>
      <c r="BM159" s="164" t="s">
        <v>2360</v>
      </c>
    </row>
    <row r="160" spans="1:65" s="2" customFormat="1" ht="14.5" customHeight="1">
      <c r="A160" s="33"/>
      <c r="B160" s="151"/>
      <c r="C160" s="152" t="s">
        <v>372</v>
      </c>
      <c r="D160" s="152" t="s">
        <v>178</v>
      </c>
      <c r="E160" s="153" t="s">
        <v>2361</v>
      </c>
      <c r="F160" s="154" t="s">
        <v>2362</v>
      </c>
      <c r="G160" s="155" t="s">
        <v>362</v>
      </c>
      <c r="H160" s="156">
        <v>1</v>
      </c>
      <c r="I160" s="157"/>
      <c r="J160" s="158">
        <f t="shared" si="0"/>
        <v>0</v>
      </c>
      <c r="K160" s="159"/>
      <c r="L160" s="34"/>
      <c r="M160" s="160" t="s">
        <v>1</v>
      </c>
      <c r="N160" s="161" t="s">
        <v>41</v>
      </c>
      <c r="O160" s="59"/>
      <c r="P160" s="162">
        <f t="shared" si="1"/>
        <v>0</v>
      </c>
      <c r="Q160" s="162">
        <v>4.0000000000000003E-5</v>
      </c>
      <c r="R160" s="162">
        <f t="shared" si="2"/>
        <v>4.0000000000000003E-5</v>
      </c>
      <c r="S160" s="162">
        <v>0</v>
      </c>
      <c r="T160" s="163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332</v>
      </c>
      <c r="AT160" s="164" t="s">
        <v>178</v>
      </c>
      <c r="AU160" s="164" t="s">
        <v>87</v>
      </c>
      <c r="AY160" s="18" t="s">
        <v>176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87</v>
      </c>
      <c r="BK160" s="165">
        <f t="shared" si="9"/>
        <v>0</v>
      </c>
      <c r="BL160" s="18" t="s">
        <v>332</v>
      </c>
      <c r="BM160" s="164" t="s">
        <v>2363</v>
      </c>
    </row>
    <row r="161" spans="1:65" s="2" customFormat="1" ht="14.5" customHeight="1">
      <c r="A161" s="33"/>
      <c r="B161" s="151"/>
      <c r="C161" s="203" t="s">
        <v>383</v>
      </c>
      <c r="D161" s="203" t="s">
        <v>411</v>
      </c>
      <c r="E161" s="204" t="s">
        <v>2364</v>
      </c>
      <c r="F161" s="205" t="s">
        <v>2365</v>
      </c>
      <c r="G161" s="206" t="s">
        <v>362</v>
      </c>
      <c r="H161" s="207">
        <v>1</v>
      </c>
      <c r="I161" s="208"/>
      <c r="J161" s="209">
        <f t="shared" si="0"/>
        <v>0</v>
      </c>
      <c r="K161" s="210"/>
      <c r="L161" s="211"/>
      <c r="M161" s="212" t="s">
        <v>1</v>
      </c>
      <c r="N161" s="213" t="s">
        <v>41</v>
      </c>
      <c r="O161" s="59"/>
      <c r="P161" s="162">
        <f t="shared" si="1"/>
        <v>0</v>
      </c>
      <c r="Q161" s="162">
        <v>6.7000000000000002E-4</v>
      </c>
      <c r="R161" s="162">
        <f t="shared" si="2"/>
        <v>6.7000000000000002E-4</v>
      </c>
      <c r="S161" s="162">
        <v>0</v>
      </c>
      <c r="T161" s="163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615</v>
      </c>
      <c r="AT161" s="164" t="s">
        <v>411</v>
      </c>
      <c r="AU161" s="164" t="s">
        <v>87</v>
      </c>
      <c r="AY161" s="18" t="s">
        <v>176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8" t="s">
        <v>87</v>
      </c>
      <c r="BK161" s="165">
        <f t="shared" si="9"/>
        <v>0</v>
      </c>
      <c r="BL161" s="18" t="s">
        <v>332</v>
      </c>
      <c r="BM161" s="164" t="s">
        <v>2366</v>
      </c>
    </row>
    <row r="162" spans="1:65" s="2" customFormat="1" ht="14.5" customHeight="1">
      <c r="A162" s="33"/>
      <c r="B162" s="151"/>
      <c r="C162" s="152" t="s">
        <v>602</v>
      </c>
      <c r="D162" s="152" t="s">
        <v>178</v>
      </c>
      <c r="E162" s="153" t="s">
        <v>2367</v>
      </c>
      <c r="F162" s="154" t="s">
        <v>2368</v>
      </c>
      <c r="G162" s="155" t="s">
        <v>362</v>
      </c>
      <c r="H162" s="156">
        <v>2</v>
      </c>
      <c r="I162" s="157"/>
      <c r="J162" s="158">
        <f t="shared" si="0"/>
        <v>0</v>
      </c>
      <c r="K162" s="159"/>
      <c r="L162" s="34"/>
      <c r="M162" s="160" t="s">
        <v>1</v>
      </c>
      <c r="N162" s="161" t="s">
        <v>41</v>
      </c>
      <c r="O162" s="59"/>
      <c r="P162" s="162">
        <f t="shared" si="1"/>
        <v>0</v>
      </c>
      <c r="Q162" s="162">
        <v>6.0000000000000002E-5</v>
      </c>
      <c r="R162" s="162">
        <f t="shared" si="2"/>
        <v>1.2E-4</v>
      </c>
      <c r="S162" s="162">
        <v>0</v>
      </c>
      <c r="T162" s="163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332</v>
      </c>
      <c r="AT162" s="164" t="s">
        <v>178</v>
      </c>
      <c r="AU162" s="164" t="s">
        <v>87</v>
      </c>
      <c r="AY162" s="18" t="s">
        <v>176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8" t="s">
        <v>87</v>
      </c>
      <c r="BK162" s="165">
        <f t="shared" si="9"/>
        <v>0</v>
      </c>
      <c r="BL162" s="18" t="s">
        <v>332</v>
      </c>
      <c r="BM162" s="164" t="s">
        <v>2369</v>
      </c>
    </row>
    <row r="163" spans="1:65" s="2" customFormat="1" ht="14.5" customHeight="1">
      <c r="A163" s="33"/>
      <c r="B163" s="151"/>
      <c r="C163" s="203" t="s">
        <v>612</v>
      </c>
      <c r="D163" s="203" t="s">
        <v>411</v>
      </c>
      <c r="E163" s="204" t="s">
        <v>2370</v>
      </c>
      <c r="F163" s="205" t="s">
        <v>2371</v>
      </c>
      <c r="G163" s="206" t="s">
        <v>362</v>
      </c>
      <c r="H163" s="207">
        <v>2</v>
      </c>
      <c r="I163" s="208"/>
      <c r="J163" s="209">
        <f t="shared" si="0"/>
        <v>0</v>
      </c>
      <c r="K163" s="210"/>
      <c r="L163" s="211"/>
      <c r="M163" s="212" t="s">
        <v>1</v>
      </c>
      <c r="N163" s="213" t="s">
        <v>41</v>
      </c>
      <c r="O163" s="59"/>
      <c r="P163" s="162">
        <f t="shared" si="1"/>
        <v>0</v>
      </c>
      <c r="Q163" s="162">
        <v>2E-3</v>
      </c>
      <c r="R163" s="162">
        <f t="shared" si="2"/>
        <v>4.0000000000000001E-3</v>
      </c>
      <c r="S163" s="162">
        <v>0</v>
      </c>
      <c r="T163" s="163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615</v>
      </c>
      <c r="AT163" s="164" t="s">
        <v>411</v>
      </c>
      <c r="AU163" s="164" t="s">
        <v>87</v>
      </c>
      <c r="AY163" s="18" t="s">
        <v>176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87</v>
      </c>
      <c r="BK163" s="165">
        <f t="shared" si="9"/>
        <v>0</v>
      </c>
      <c r="BL163" s="18" t="s">
        <v>332</v>
      </c>
      <c r="BM163" s="164" t="s">
        <v>2372</v>
      </c>
    </row>
    <row r="164" spans="1:65" s="2" customFormat="1" ht="38" customHeight="1">
      <c r="A164" s="33"/>
      <c r="B164" s="151"/>
      <c r="C164" s="152" t="s">
        <v>619</v>
      </c>
      <c r="D164" s="152" t="s">
        <v>178</v>
      </c>
      <c r="E164" s="153" t="s">
        <v>2373</v>
      </c>
      <c r="F164" s="154" t="s">
        <v>2374</v>
      </c>
      <c r="G164" s="155" t="s">
        <v>362</v>
      </c>
      <c r="H164" s="156">
        <v>6</v>
      </c>
      <c r="I164" s="157"/>
      <c r="J164" s="158">
        <f t="shared" si="0"/>
        <v>0</v>
      </c>
      <c r="K164" s="159"/>
      <c r="L164" s="34"/>
      <c r="M164" s="160" t="s">
        <v>1</v>
      </c>
      <c r="N164" s="161" t="s">
        <v>41</v>
      </c>
      <c r="O164" s="59"/>
      <c r="P164" s="162">
        <f t="shared" si="1"/>
        <v>0</v>
      </c>
      <c r="Q164" s="162">
        <v>2.5999999999999998E-4</v>
      </c>
      <c r="R164" s="162">
        <f t="shared" si="2"/>
        <v>1.5599999999999998E-3</v>
      </c>
      <c r="S164" s="162">
        <v>0</v>
      </c>
      <c r="T164" s="163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332</v>
      </c>
      <c r="AT164" s="164" t="s">
        <v>178</v>
      </c>
      <c r="AU164" s="164" t="s">
        <v>87</v>
      </c>
      <c r="AY164" s="18" t="s">
        <v>176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8" t="s">
        <v>87</v>
      </c>
      <c r="BK164" s="165">
        <f t="shared" si="9"/>
        <v>0</v>
      </c>
      <c r="BL164" s="18" t="s">
        <v>332</v>
      </c>
      <c r="BM164" s="164" t="s">
        <v>2375</v>
      </c>
    </row>
    <row r="165" spans="1:65" s="2" customFormat="1" ht="14.5" customHeight="1">
      <c r="A165" s="33"/>
      <c r="B165" s="151"/>
      <c r="C165" s="203" t="s">
        <v>623</v>
      </c>
      <c r="D165" s="203" t="s">
        <v>411</v>
      </c>
      <c r="E165" s="204" t="s">
        <v>2376</v>
      </c>
      <c r="F165" s="205" t="s">
        <v>2377</v>
      </c>
      <c r="G165" s="206" t="s">
        <v>362</v>
      </c>
      <c r="H165" s="207">
        <v>6</v>
      </c>
      <c r="I165" s="208"/>
      <c r="J165" s="209">
        <f t="shared" si="0"/>
        <v>0</v>
      </c>
      <c r="K165" s="210"/>
      <c r="L165" s="211"/>
      <c r="M165" s="212" t="s">
        <v>1</v>
      </c>
      <c r="N165" s="213" t="s">
        <v>41</v>
      </c>
      <c r="O165" s="59"/>
      <c r="P165" s="162">
        <f t="shared" si="1"/>
        <v>0</v>
      </c>
      <c r="Q165" s="162">
        <v>3.3E-4</v>
      </c>
      <c r="R165" s="162">
        <f t="shared" si="2"/>
        <v>1.98E-3</v>
      </c>
      <c r="S165" s="162">
        <v>0</v>
      </c>
      <c r="T165" s="163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615</v>
      </c>
      <c r="AT165" s="164" t="s">
        <v>411</v>
      </c>
      <c r="AU165" s="164" t="s">
        <v>87</v>
      </c>
      <c r="AY165" s="18" t="s">
        <v>176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8" t="s">
        <v>87</v>
      </c>
      <c r="BK165" s="165">
        <f t="shared" si="9"/>
        <v>0</v>
      </c>
      <c r="BL165" s="18" t="s">
        <v>332</v>
      </c>
      <c r="BM165" s="164" t="s">
        <v>2378</v>
      </c>
    </row>
    <row r="166" spans="1:65" s="12" customFormat="1" ht="23" customHeight="1">
      <c r="B166" s="138"/>
      <c r="D166" s="139" t="s">
        <v>74</v>
      </c>
      <c r="E166" s="149" t="s">
        <v>1171</v>
      </c>
      <c r="F166" s="149" t="s">
        <v>1172</v>
      </c>
      <c r="I166" s="141"/>
      <c r="J166" s="150">
        <f>BK166</f>
        <v>0</v>
      </c>
      <c r="L166" s="138"/>
      <c r="M166" s="143"/>
      <c r="N166" s="144"/>
      <c r="O166" s="144"/>
      <c r="P166" s="145">
        <f>SUM(P167:P178)</f>
        <v>0</v>
      </c>
      <c r="Q166" s="144"/>
      <c r="R166" s="145">
        <f>SUM(R167:R178)</f>
        <v>8.4399999999999996E-3</v>
      </c>
      <c r="S166" s="144"/>
      <c r="T166" s="146">
        <f>SUM(T167:T178)</f>
        <v>0</v>
      </c>
      <c r="AR166" s="139" t="s">
        <v>87</v>
      </c>
      <c r="AT166" s="147" t="s">
        <v>74</v>
      </c>
      <c r="AU166" s="147" t="s">
        <v>79</v>
      </c>
      <c r="AY166" s="139" t="s">
        <v>176</v>
      </c>
      <c r="BK166" s="148">
        <f>SUM(BK167:BK178)</f>
        <v>0</v>
      </c>
    </row>
    <row r="167" spans="1:65" s="2" customFormat="1" ht="14.5" customHeight="1">
      <c r="A167" s="33"/>
      <c r="B167" s="151"/>
      <c r="C167" s="152" t="s">
        <v>628</v>
      </c>
      <c r="D167" s="152" t="s">
        <v>178</v>
      </c>
      <c r="E167" s="153" t="s">
        <v>2379</v>
      </c>
      <c r="F167" s="154" t="s">
        <v>2380</v>
      </c>
      <c r="G167" s="155" t="s">
        <v>2199</v>
      </c>
      <c r="H167" s="156">
        <v>1</v>
      </c>
      <c r="I167" s="157"/>
      <c r="J167" s="158">
        <f t="shared" ref="J167:J178" si="10">ROUND(I167*H167,2)</f>
        <v>0</v>
      </c>
      <c r="K167" s="159"/>
      <c r="L167" s="34"/>
      <c r="M167" s="160" t="s">
        <v>1</v>
      </c>
      <c r="N167" s="161" t="s">
        <v>41</v>
      </c>
      <c r="O167" s="59"/>
      <c r="P167" s="162">
        <f t="shared" ref="P167:P178" si="11">O167*H167</f>
        <v>0</v>
      </c>
      <c r="Q167" s="162">
        <v>4.8999999999999998E-4</v>
      </c>
      <c r="R167" s="162">
        <f t="shared" ref="R167:R178" si="12">Q167*H167</f>
        <v>4.8999999999999998E-4</v>
      </c>
      <c r="S167" s="162">
        <v>0</v>
      </c>
      <c r="T167" s="163">
        <f t="shared" ref="T167:T178" si="13"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 t="shared" ref="BE167:BE178" si="14">IF(N167="základná",J167,0)</f>
        <v>0</v>
      </c>
      <c r="BF167" s="165">
        <f t="shared" ref="BF167:BF178" si="15">IF(N167="znížená",J167,0)</f>
        <v>0</v>
      </c>
      <c r="BG167" s="165">
        <f t="shared" ref="BG167:BG178" si="16">IF(N167="zákl. prenesená",J167,0)</f>
        <v>0</v>
      </c>
      <c r="BH167" s="165">
        <f t="shared" ref="BH167:BH178" si="17">IF(N167="zníž. prenesená",J167,0)</f>
        <v>0</v>
      </c>
      <c r="BI167" s="165">
        <f t="shared" ref="BI167:BI178" si="18">IF(N167="nulová",J167,0)</f>
        <v>0</v>
      </c>
      <c r="BJ167" s="18" t="s">
        <v>87</v>
      </c>
      <c r="BK167" s="165">
        <f t="shared" ref="BK167:BK178" si="19">ROUND(I167*H167,2)</f>
        <v>0</v>
      </c>
      <c r="BL167" s="18" t="s">
        <v>332</v>
      </c>
      <c r="BM167" s="164" t="s">
        <v>2381</v>
      </c>
    </row>
    <row r="168" spans="1:65" s="2" customFormat="1" ht="14.5" customHeight="1">
      <c r="A168" s="33"/>
      <c r="B168" s="151"/>
      <c r="C168" s="203" t="s">
        <v>634</v>
      </c>
      <c r="D168" s="203" t="s">
        <v>411</v>
      </c>
      <c r="E168" s="204" t="s">
        <v>2382</v>
      </c>
      <c r="F168" s="205" t="s">
        <v>2383</v>
      </c>
      <c r="G168" s="206" t="s">
        <v>2199</v>
      </c>
      <c r="H168" s="207">
        <v>1</v>
      </c>
      <c r="I168" s="208"/>
      <c r="J168" s="209">
        <f t="shared" si="10"/>
        <v>0</v>
      </c>
      <c r="K168" s="210"/>
      <c r="L168" s="211"/>
      <c r="M168" s="212" t="s">
        <v>1</v>
      </c>
      <c r="N168" s="213" t="s">
        <v>41</v>
      </c>
      <c r="O168" s="59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615</v>
      </c>
      <c r="AT168" s="164" t="s">
        <v>411</v>
      </c>
      <c r="AU168" s="164" t="s">
        <v>87</v>
      </c>
      <c r="AY168" s="18" t="s">
        <v>176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87</v>
      </c>
      <c r="BK168" s="165">
        <f t="shared" si="19"/>
        <v>0</v>
      </c>
      <c r="BL168" s="18" t="s">
        <v>332</v>
      </c>
      <c r="BM168" s="164" t="s">
        <v>2384</v>
      </c>
    </row>
    <row r="169" spans="1:65" s="2" customFormat="1" ht="14.5" customHeight="1">
      <c r="A169" s="33"/>
      <c r="B169" s="151"/>
      <c r="C169" s="203" t="s">
        <v>642</v>
      </c>
      <c r="D169" s="203" t="s">
        <v>411</v>
      </c>
      <c r="E169" s="204" t="s">
        <v>2385</v>
      </c>
      <c r="F169" s="205" t="s">
        <v>2386</v>
      </c>
      <c r="G169" s="206" t="s">
        <v>362</v>
      </c>
      <c r="H169" s="207">
        <v>1</v>
      </c>
      <c r="I169" s="208"/>
      <c r="J169" s="209">
        <f t="shared" si="10"/>
        <v>0</v>
      </c>
      <c r="K169" s="210"/>
      <c r="L169" s="211"/>
      <c r="M169" s="212" t="s">
        <v>1</v>
      </c>
      <c r="N169" s="213" t="s">
        <v>41</v>
      </c>
      <c r="O169" s="59"/>
      <c r="P169" s="162">
        <f t="shared" si="11"/>
        <v>0</v>
      </c>
      <c r="Q169" s="162">
        <v>1.8000000000000001E-4</v>
      </c>
      <c r="R169" s="162">
        <f t="shared" si="12"/>
        <v>1.8000000000000001E-4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615</v>
      </c>
      <c r="AT169" s="164" t="s">
        <v>411</v>
      </c>
      <c r="AU169" s="164" t="s">
        <v>87</v>
      </c>
      <c r="AY169" s="18" t="s">
        <v>176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87</v>
      </c>
      <c r="BK169" s="165">
        <f t="shared" si="19"/>
        <v>0</v>
      </c>
      <c r="BL169" s="18" t="s">
        <v>332</v>
      </c>
      <c r="BM169" s="164" t="s">
        <v>2387</v>
      </c>
    </row>
    <row r="170" spans="1:65" s="2" customFormat="1" ht="14.5" customHeight="1">
      <c r="A170" s="33"/>
      <c r="B170" s="151"/>
      <c r="C170" s="203" t="s">
        <v>615</v>
      </c>
      <c r="D170" s="203" t="s">
        <v>411</v>
      </c>
      <c r="E170" s="204" t="s">
        <v>2388</v>
      </c>
      <c r="F170" s="205" t="s">
        <v>2389</v>
      </c>
      <c r="G170" s="206" t="s">
        <v>2199</v>
      </c>
      <c r="H170" s="207">
        <v>1</v>
      </c>
      <c r="I170" s="208"/>
      <c r="J170" s="209">
        <f t="shared" si="10"/>
        <v>0</v>
      </c>
      <c r="K170" s="210"/>
      <c r="L170" s="211"/>
      <c r="M170" s="212" t="s">
        <v>1</v>
      </c>
      <c r="N170" s="213" t="s">
        <v>41</v>
      </c>
      <c r="O170" s="59"/>
      <c r="P170" s="162">
        <f t="shared" si="11"/>
        <v>0</v>
      </c>
      <c r="Q170" s="162">
        <v>1.8000000000000001E-4</v>
      </c>
      <c r="R170" s="162">
        <f t="shared" si="12"/>
        <v>1.8000000000000001E-4</v>
      </c>
      <c r="S170" s="162">
        <v>0</v>
      </c>
      <c r="T170" s="163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615</v>
      </c>
      <c r="AT170" s="164" t="s">
        <v>411</v>
      </c>
      <c r="AU170" s="164" t="s">
        <v>87</v>
      </c>
      <c r="AY170" s="18" t="s">
        <v>176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87</v>
      </c>
      <c r="BK170" s="165">
        <f t="shared" si="19"/>
        <v>0</v>
      </c>
      <c r="BL170" s="18" t="s">
        <v>332</v>
      </c>
      <c r="BM170" s="164" t="s">
        <v>2390</v>
      </c>
    </row>
    <row r="171" spans="1:65" s="2" customFormat="1" ht="14.5" customHeight="1">
      <c r="A171" s="33"/>
      <c r="B171" s="151"/>
      <c r="C171" s="203" t="s">
        <v>653</v>
      </c>
      <c r="D171" s="203" t="s">
        <v>411</v>
      </c>
      <c r="E171" s="204" t="s">
        <v>2391</v>
      </c>
      <c r="F171" s="205" t="s">
        <v>2392</v>
      </c>
      <c r="G171" s="206" t="s">
        <v>362</v>
      </c>
      <c r="H171" s="207">
        <v>1</v>
      </c>
      <c r="I171" s="208"/>
      <c r="J171" s="209">
        <f t="shared" si="10"/>
        <v>0</v>
      </c>
      <c r="K171" s="210"/>
      <c r="L171" s="211"/>
      <c r="M171" s="212" t="s">
        <v>1</v>
      </c>
      <c r="N171" s="213" t="s">
        <v>41</v>
      </c>
      <c r="O171" s="59"/>
      <c r="P171" s="162">
        <f t="shared" si="11"/>
        <v>0</v>
      </c>
      <c r="Q171" s="162">
        <v>1.8000000000000001E-4</v>
      </c>
      <c r="R171" s="162">
        <f t="shared" si="12"/>
        <v>1.8000000000000001E-4</v>
      </c>
      <c r="S171" s="162">
        <v>0</v>
      </c>
      <c r="T171" s="163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615</v>
      </c>
      <c r="AT171" s="164" t="s">
        <v>411</v>
      </c>
      <c r="AU171" s="164" t="s">
        <v>87</v>
      </c>
      <c r="AY171" s="18" t="s">
        <v>176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87</v>
      </c>
      <c r="BK171" s="165">
        <f t="shared" si="19"/>
        <v>0</v>
      </c>
      <c r="BL171" s="18" t="s">
        <v>332</v>
      </c>
      <c r="BM171" s="164" t="s">
        <v>2393</v>
      </c>
    </row>
    <row r="172" spans="1:65" s="2" customFormat="1" ht="62.75" customHeight="1">
      <c r="A172" s="33"/>
      <c r="B172" s="151"/>
      <c r="C172" s="203" t="s">
        <v>1120</v>
      </c>
      <c r="D172" s="203" t="s">
        <v>411</v>
      </c>
      <c r="E172" s="204" t="s">
        <v>2394</v>
      </c>
      <c r="F172" s="205" t="s">
        <v>2395</v>
      </c>
      <c r="G172" s="206" t="s">
        <v>2199</v>
      </c>
      <c r="H172" s="207">
        <v>1</v>
      </c>
      <c r="I172" s="208"/>
      <c r="J172" s="209">
        <f t="shared" si="10"/>
        <v>0</v>
      </c>
      <c r="K172" s="210"/>
      <c r="L172" s="211"/>
      <c r="M172" s="212" t="s">
        <v>1</v>
      </c>
      <c r="N172" s="213" t="s">
        <v>41</v>
      </c>
      <c r="O172" s="59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615</v>
      </c>
      <c r="AT172" s="164" t="s">
        <v>411</v>
      </c>
      <c r="AU172" s="164" t="s">
        <v>87</v>
      </c>
      <c r="AY172" s="18" t="s">
        <v>176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87</v>
      </c>
      <c r="BK172" s="165">
        <f t="shared" si="19"/>
        <v>0</v>
      </c>
      <c r="BL172" s="18" t="s">
        <v>332</v>
      </c>
      <c r="BM172" s="164" t="s">
        <v>2396</v>
      </c>
    </row>
    <row r="173" spans="1:65" s="2" customFormat="1" ht="14.5" customHeight="1">
      <c r="A173" s="33"/>
      <c r="B173" s="151"/>
      <c r="C173" s="203" t="s">
        <v>1124</v>
      </c>
      <c r="D173" s="203" t="s">
        <v>411</v>
      </c>
      <c r="E173" s="204" t="s">
        <v>2397</v>
      </c>
      <c r="F173" s="205" t="s">
        <v>2398</v>
      </c>
      <c r="G173" s="206" t="s">
        <v>2199</v>
      </c>
      <c r="H173" s="207">
        <v>1</v>
      </c>
      <c r="I173" s="208"/>
      <c r="J173" s="209">
        <f t="shared" si="10"/>
        <v>0</v>
      </c>
      <c r="K173" s="210"/>
      <c r="L173" s="211"/>
      <c r="M173" s="212" t="s">
        <v>1</v>
      </c>
      <c r="N173" s="213" t="s">
        <v>41</v>
      </c>
      <c r="O173" s="59"/>
      <c r="P173" s="162">
        <f t="shared" si="11"/>
        <v>0</v>
      </c>
      <c r="Q173" s="162">
        <v>1.8000000000000001E-4</v>
      </c>
      <c r="R173" s="162">
        <f t="shared" si="12"/>
        <v>1.8000000000000001E-4</v>
      </c>
      <c r="S173" s="162">
        <v>0</v>
      </c>
      <c r="T173" s="163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615</v>
      </c>
      <c r="AT173" s="164" t="s">
        <v>411</v>
      </c>
      <c r="AU173" s="164" t="s">
        <v>87</v>
      </c>
      <c r="AY173" s="18" t="s">
        <v>176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87</v>
      </c>
      <c r="BK173" s="165">
        <f t="shared" si="19"/>
        <v>0</v>
      </c>
      <c r="BL173" s="18" t="s">
        <v>332</v>
      </c>
      <c r="BM173" s="164" t="s">
        <v>2399</v>
      </c>
    </row>
    <row r="174" spans="1:65" s="2" customFormat="1" ht="14.5" customHeight="1">
      <c r="A174" s="33"/>
      <c r="B174" s="151"/>
      <c r="C174" s="203" t="s">
        <v>1128</v>
      </c>
      <c r="D174" s="203" t="s">
        <v>411</v>
      </c>
      <c r="E174" s="204" t="s">
        <v>2400</v>
      </c>
      <c r="F174" s="205" t="s">
        <v>2401</v>
      </c>
      <c r="G174" s="206" t="s">
        <v>362</v>
      </c>
      <c r="H174" s="207">
        <v>5</v>
      </c>
      <c r="I174" s="208"/>
      <c r="J174" s="209">
        <f t="shared" si="10"/>
        <v>0</v>
      </c>
      <c r="K174" s="210"/>
      <c r="L174" s="211"/>
      <c r="M174" s="212" t="s">
        <v>1</v>
      </c>
      <c r="N174" s="213" t="s">
        <v>41</v>
      </c>
      <c r="O174" s="59"/>
      <c r="P174" s="162">
        <f t="shared" si="11"/>
        <v>0</v>
      </c>
      <c r="Q174" s="162">
        <v>1.8000000000000001E-4</v>
      </c>
      <c r="R174" s="162">
        <f t="shared" si="12"/>
        <v>9.0000000000000008E-4</v>
      </c>
      <c r="S174" s="162">
        <v>0</v>
      </c>
      <c r="T174" s="163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615</v>
      </c>
      <c r="AT174" s="164" t="s">
        <v>411</v>
      </c>
      <c r="AU174" s="164" t="s">
        <v>87</v>
      </c>
      <c r="AY174" s="18" t="s">
        <v>176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87</v>
      </c>
      <c r="BK174" s="165">
        <f t="shared" si="19"/>
        <v>0</v>
      </c>
      <c r="BL174" s="18" t="s">
        <v>332</v>
      </c>
      <c r="BM174" s="164" t="s">
        <v>2402</v>
      </c>
    </row>
    <row r="175" spans="1:65" s="2" customFormat="1" ht="14.5" customHeight="1">
      <c r="A175" s="33"/>
      <c r="B175" s="151"/>
      <c r="C175" s="203" t="s">
        <v>1132</v>
      </c>
      <c r="D175" s="203" t="s">
        <v>411</v>
      </c>
      <c r="E175" s="204" t="s">
        <v>2403</v>
      </c>
      <c r="F175" s="205" t="s">
        <v>2404</v>
      </c>
      <c r="G175" s="206" t="s">
        <v>2199</v>
      </c>
      <c r="H175" s="207">
        <v>1</v>
      </c>
      <c r="I175" s="208"/>
      <c r="J175" s="209">
        <f t="shared" si="10"/>
        <v>0</v>
      </c>
      <c r="K175" s="210"/>
      <c r="L175" s="211"/>
      <c r="M175" s="212" t="s">
        <v>1</v>
      </c>
      <c r="N175" s="213" t="s">
        <v>41</v>
      </c>
      <c r="O175" s="59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615</v>
      </c>
      <c r="AT175" s="164" t="s">
        <v>411</v>
      </c>
      <c r="AU175" s="164" t="s">
        <v>87</v>
      </c>
      <c r="AY175" s="18" t="s">
        <v>176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87</v>
      </c>
      <c r="BK175" s="165">
        <f t="shared" si="19"/>
        <v>0</v>
      </c>
      <c r="BL175" s="18" t="s">
        <v>332</v>
      </c>
      <c r="BM175" s="164" t="s">
        <v>2405</v>
      </c>
    </row>
    <row r="176" spans="1:65" s="2" customFormat="1" ht="24.25" customHeight="1">
      <c r="A176" s="33"/>
      <c r="B176" s="151"/>
      <c r="C176" s="203" t="s">
        <v>1293</v>
      </c>
      <c r="D176" s="203" t="s">
        <v>411</v>
      </c>
      <c r="E176" s="204" t="s">
        <v>2406</v>
      </c>
      <c r="F176" s="205" t="s">
        <v>2407</v>
      </c>
      <c r="G176" s="206" t="s">
        <v>2199</v>
      </c>
      <c r="H176" s="207">
        <v>1</v>
      </c>
      <c r="I176" s="208"/>
      <c r="J176" s="209">
        <f t="shared" si="10"/>
        <v>0</v>
      </c>
      <c r="K176" s="210"/>
      <c r="L176" s="211"/>
      <c r="M176" s="212" t="s">
        <v>1</v>
      </c>
      <c r="N176" s="213" t="s">
        <v>41</v>
      </c>
      <c r="O176" s="59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615</v>
      </c>
      <c r="AT176" s="164" t="s">
        <v>411</v>
      </c>
      <c r="AU176" s="164" t="s">
        <v>87</v>
      </c>
      <c r="AY176" s="18" t="s">
        <v>176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87</v>
      </c>
      <c r="BK176" s="165">
        <f t="shared" si="19"/>
        <v>0</v>
      </c>
      <c r="BL176" s="18" t="s">
        <v>332</v>
      </c>
      <c r="BM176" s="164" t="s">
        <v>2408</v>
      </c>
    </row>
    <row r="177" spans="1:65" s="2" customFormat="1" ht="14.5" customHeight="1">
      <c r="A177" s="33"/>
      <c r="B177" s="151"/>
      <c r="C177" s="152" t="s">
        <v>1300</v>
      </c>
      <c r="D177" s="152" t="s">
        <v>178</v>
      </c>
      <c r="E177" s="153" t="s">
        <v>2409</v>
      </c>
      <c r="F177" s="154" t="s">
        <v>2410</v>
      </c>
      <c r="G177" s="155" t="s">
        <v>2199</v>
      </c>
      <c r="H177" s="156">
        <v>1</v>
      </c>
      <c r="I177" s="157"/>
      <c r="J177" s="158">
        <f t="shared" si="10"/>
        <v>0</v>
      </c>
      <c r="K177" s="159"/>
      <c r="L177" s="34"/>
      <c r="M177" s="160" t="s">
        <v>1</v>
      </c>
      <c r="N177" s="161" t="s">
        <v>41</v>
      </c>
      <c r="O177" s="59"/>
      <c r="P177" s="162">
        <f t="shared" si="11"/>
        <v>0</v>
      </c>
      <c r="Q177" s="162">
        <v>6.3299999999999997E-3</v>
      </c>
      <c r="R177" s="162">
        <f t="shared" si="12"/>
        <v>6.3299999999999997E-3</v>
      </c>
      <c r="S177" s="162">
        <v>0</v>
      </c>
      <c r="T177" s="163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332</v>
      </c>
      <c r="AT177" s="164" t="s">
        <v>178</v>
      </c>
      <c r="AU177" s="164" t="s">
        <v>87</v>
      </c>
      <c r="AY177" s="18" t="s">
        <v>176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87</v>
      </c>
      <c r="BK177" s="165">
        <f t="shared" si="19"/>
        <v>0</v>
      </c>
      <c r="BL177" s="18" t="s">
        <v>332</v>
      </c>
      <c r="BM177" s="164" t="s">
        <v>2411</v>
      </c>
    </row>
    <row r="178" spans="1:65" s="2" customFormat="1" ht="24.25" customHeight="1">
      <c r="A178" s="33"/>
      <c r="B178" s="151"/>
      <c r="C178" s="152" t="s">
        <v>143</v>
      </c>
      <c r="D178" s="152" t="s">
        <v>178</v>
      </c>
      <c r="E178" s="153" t="s">
        <v>2412</v>
      </c>
      <c r="F178" s="154" t="s">
        <v>2413</v>
      </c>
      <c r="G178" s="155" t="s">
        <v>2323</v>
      </c>
      <c r="H178" s="217"/>
      <c r="I178" s="157"/>
      <c r="J178" s="158">
        <f t="shared" si="10"/>
        <v>0</v>
      </c>
      <c r="K178" s="159"/>
      <c r="L178" s="34"/>
      <c r="M178" s="160" t="s">
        <v>1</v>
      </c>
      <c r="N178" s="161" t="s">
        <v>41</v>
      </c>
      <c r="O178" s="59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332</v>
      </c>
      <c r="AT178" s="164" t="s">
        <v>178</v>
      </c>
      <c r="AU178" s="164" t="s">
        <v>87</v>
      </c>
      <c r="AY178" s="18" t="s">
        <v>176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87</v>
      </c>
      <c r="BK178" s="165">
        <f t="shared" si="19"/>
        <v>0</v>
      </c>
      <c r="BL178" s="18" t="s">
        <v>332</v>
      </c>
      <c r="BM178" s="164" t="s">
        <v>2414</v>
      </c>
    </row>
    <row r="179" spans="1:65" s="12" customFormat="1" ht="23" customHeight="1">
      <c r="B179" s="138"/>
      <c r="D179" s="139" t="s">
        <v>74</v>
      </c>
      <c r="E179" s="149" t="s">
        <v>1176</v>
      </c>
      <c r="F179" s="149" t="s">
        <v>1177</v>
      </c>
      <c r="I179" s="141"/>
      <c r="J179" s="150">
        <f>BK179</f>
        <v>0</v>
      </c>
      <c r="L179" s="138"/>
      <c r="M179" s="143"/>
      <c r="N179" s="144"/>
      <c r="O179" s="144"/>
      <c r="P179" s="145">
        <f>SUM(P180:P188)</f>
        <v>0</v>
      </c>
      <c r="Q179" s="144"/>
      <c r="R179" s="145">
        <f>SUM(R180:R188)</f>
        <v>5.8389999999999997E-2</v>
      </c>
      <c r="S179" s="144"/>
      <c r="T179" s="146">
        <f>SUM(T180:T188)</f>
        <v>0</v>
      </c>
      <c r="AR179" s="139" t="s">
        <v>87</v>
      </c>
      <c r="AT179" s="147" t="s">
        <v>74</v>
      </c>
      <c r="AU179" s="147" t="s">
        <v>79</v>
      </c>
      <c r="AY179" s="139" t="s">
        <v>176</v>
      </c>
      <c r="BK179" s="148">
        <f>SUM(BK180:BK188)</f>
        <v>0</v>
      </c>
    </row>
    <row r="180" spans="1:65" s="2" customFormat="1" ht="14.5" customHeight="1">
      <c r="A180" s="33"/>
      <c r="B180" s="151"/>
      <c r="C180" s="152" t="s">
        <v>1309</v>
      </c>
      <c r="D180" s="152" t="s">
        <v>178</v>
      </c>
      <c r="E180" s="153" t="s">
        <v>2415</v>
      </c>
      <c r="F180" s="154" t="s">
        <v>2416</v>
      </c>
      <c r="G180" s="155" t="s">
        <v>2199</v>
      </c>
      <c r="H180" s="156">
        <v>1</v>
      </c>
      <c r="I180" s="157"/>
      <c r="J180" s="158">
        <f t="shared" ref="J180:J188" si="20">ROUND(I180*H180,2)</f>
        <v>0</v>
      </c>
      <c r="K180" s="159"/>
      <c r="L180" s="34"/>
      <c r="M180" s="160" t="s">
        <v>1</v>
      </c>
      <c r="N180" s="161" t="s">
        <v>41</v>
      </c>
      <c r="O180" s="59"/>
      <c r="P180" s="162">
        <f t="shared" ref="P180:P188" si="21">O180*H180</f>
        <v>0</v>
      </c>
      <c r="Q180" s="162">
        <v>0</v>
      </c>
      <c r="R180" s="162">
        <f t="shared" ref="R180:R188" si="22">Q180*H180</f>
        <v>0</v>
      </c>
      <c r="S180" s="162">
        <v>0</v>
      </c>
      <c r="T180" s="163">
        <f t="shared" ref="T180:T188" si="23"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332</v>
      </c>
      <c r="AT180" s="164" t="s">
        <v>178</v>
      </c>
      <c r="AU180" s="164" t="s">
        <v>87</v>
      </c>
      <c r="AY180" s="18" t="s">
        <v>176</v>
      </c>
      <c r="BE180" s="165">
        <f t="shared" ref="BE180:BE188" si="24">IF(N180="základná",J180,0)</f>
        <v>0</v>
      </c>
      <c r="BF180" s="165">
        <f t="shared" ref="BF180:BF188" si="25">IF(N180="znížená",J180,0)</f>
        <v>0</v>
      </c>
      <c r="BG180" s="165">
        <f t="shared" ref="BG180:BG188" si="26">IF(N180="zákl. prenesená",J180,0)</f>
        <v>0</v>
      </c>
      <c r="BH180" s="165">
        <f t="shared" ref="BH180:BH188" si="27">IF(N180="zníž. prenesená",J180,0)</f>
        <v>0</v>
      </c>
      <c r="BI180" s="165">
        <f t="shared" ref="BI180:BI188" si="28">IF(N180="nulová",J180,0)</f>
        <v>0</v>
      </c>
      <c r="BJ180" s="18" t="s">
        <v>87</v>
      </c>
      <c r="BK180" s="165">
        <f t="shared" ref="BK180:BK188" si="29">ROUND(I180*H180,2)</f>
        <v>0</v>
      </c>
      <c r="BL180" s="18" t="s">
        <v>332</v>
      </c>
      <c r="BM180" s="164" t="s">
        <v>2417</v>
      </c>
    </row>
    <row r="181" spans="1:65" s="2" customFormat="1" ht="14.5" customHeight="1">
      <c r="A181" s="33"/>
      <c r="B181" s="151"/>
      <c r="C181" s="203" t="s">
        <v>1313</v>
      </c>
      <c r="D181" s="203" t="s">
        <v>411</v>
      </c>
      <c r="E181" s="204" t="s">
        <v>2418</v>
      </c>
      <c r="F181" s="205" t="s">
        <v>2419</v>
      </c>
      <c r="G181" s="206" t="s">
        <v>362</v>
      </c>
      <c r="H181" s="207">
        <v>1</v>
      </c>
      <c r="I181" s="208"/>
      <c r="J181" s="209">
        <f t="shared" si="20"/>
        <v>0</v>
      </c>
      <c r="K181" s="210"/>
      <c r="L181" s="211"/>
      <c r="M181" s="212" t="s">
        <v>1</v>
      </c>
      <c r="N181" s="213" t="s">
        <v>41</v>
      </c>
      <c r="O181" s="59"/>
      <c r="P181" s="162">
        <f t="shared" si="21"/>
        <v>0</v>
      </c>
      <c r="Q181" s="162">
        <v>9.0000000000000006E-5</v>
      </c>
      <c r="R181" s="162">
        <f t="shared" si="22"/>
        <v>9.0000000000000006E-5</v>
      </c>
      <c r="S181" s="162">
        <v>0</v>
      </c>
      <c r="T181" s="163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615</v>
      </c>
      <c r="AT181" s="164" t="s">
        <v>411</v>
      </c>
      <c r="AU181" s="164" t="s">
        <v>87</v>
      </c>
      <c r="AY181" s="18" t="s">
        <v>176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8" t="s">
        <v>87</v>
      </c>
      <c r="BK181" s="165">
        <f t="shared" si="29"/>
        <v>0</v>
      </c>
      <c r="BL181" s="18" t="s">
        <v>332</v>
      </c>
      <c r="BM181" s="164" t="s">
        <v>2420</v>
      </c>
    </row>
    <row r="182" spans="1:65" s="2" customFormat="1" ht="38" customHeight="1">
      <c r="A182" s="33"/>
      <c r="B182" s="151"/>
      <c r="C182" s="203" t="s">
        <v>1325</v>
      </c>
      <c r="D182" s="203" t="s">
        <v>411</v>
      </c>
      <c r="E182" s="204" t="s">
        <v>2421</v>
      </c>
      <c r="F182" s="205" t="s">
        <v>2422</v>
      </c>
      <c r="G182" s="206" t="s">
        <v>2423</v>
      </c>
      <c r="H182" s="207">
        <v>3</v>
      </c>
      <c r="I182" s="208"/>
      <c r="J182" s="209">
        <f t="shared" si="20"/>
        <v>0</v>
      </c>
      <c r="K182" s="210"/>
      <c r="L182" s="211"/>
      <c r="M182" s="212" t="s">
        <v>1</v>
      </c>
      <c r="N182" s="213" t="s">
        <v>41</v>
      </c>
      <c r="O182" s="59"/>
      <c r="P182" s="162">
        <f t="shared" si="21"/>
        <v>0</v>
      </c>
      <c r="Q182" s="162">
        <v>0</v>
      </c>
      <c r="R182" s="162">
        <f t="shared" si="22"/>
        <v>0</v>
      </c>
      <c r="S182" s="162">
        <v>0</v>
      </c>
      <c r="T182" s="163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615</v>
      </c>
      <c r="AT182" s="164" t="s">
        <v>411</v>
      </c>
      <c r="AU182" s="164" t="s">
        <v>87</v>
      </c>
      <c r="AY182" s="18" t="s">
        <v>176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8" t="s">
        <v>87</v>
      </c>
      <c r="BK182" s="165">
        <f t="shared" si="29"/>
        <v>0</v>
      </c>
      <c r="BL182" s="18" t="s">
        <v>332</v>
      </c>
      <c r="BM182" s="164" t="s">
        <v>2424</v>
      </c>
    </row>
    <row r="183" spans="1:65" s="2" customFormat="1" ht="14.5" customHeight="1">
      <c r="A183" s="33"/>
      <c r="B183" s="151"/>
      <c r="C183" s="203" t="s">
        <v>1329</v>
      </c>
      <c r="D183" s="203" t="s">
        <v>411</v>
      </c>
      <c r="E183" s="204" t="s">
        <v>2425</v>
      </c>
      <c r="F183" s="205" t="s">
        <v>2426</v>
      </c>
      <c r="G183" s="206" t="s">
        <v>362</v>
      </c>
      <c r="H183" s="207">
        <v>1</v>
      </c>
      <c r="I183" s="208"/>
      <c r="J183" s="209">
        <f t="shared" si="20"/>
        <v>0</v>
      </c>
      <c r="K183" s="210"/>
      <c r="L183" s="211"/>
      <c r="M183" s="212" t="s">
        <v>1</v>
      </c>
      <c r="N183" s="213" t="s">
        <v>41</v>
      </c>
      <c r="O183" s="59"/>
      <c r="P183" s="162">
        <f t="shared" si="21"/>
        <v>0</v>
      </c>
      <c r="Q183" s="162">
        <v>0</v>
      </c>
      <c r="R183" s="162">
        <f t="shared" si="22"/>
        <v>0</v>
      </c>
      <c r="S183" s="162">
        <v>0</v>
      </c>
      <c r="T183" s="163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615</v>
      </c>
      <c r="AT183" s="164" t="s">
        <v>411</v>
      </c>
      <c r="AU183" s="164" t="s">
        <v>87</v>
      </c>
      <c r="AY183" s="18" t="s">
        <v>176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8" t="s">
        <v>87</v>
      </c>
      <c r="BK183" s="165">
        <f t="shared" si="29"/>
        <v>0</v>
      </c>
      <c r="BL183" s="18" t="s">
        <v>332</v>
      </c>
      <c r="BM183" s="164" t="s">
        <v>2427</v>
      </c>
    </row>
    <row r="184" spans="1:65" s="2" customFormat="1" ht="14.5" customHeight="1">
      <c r="A184" s="33"/>
      <c r="B184" s="151"/>
      <c r="C184" s="203" t="s">
        <v>1335</v>
      </c>
      <c r="D184" s="203" t="s">
        <v>411</v>
      </c>
      <c r="E184" s="204" t="s">
        <v>2428</v>
      </c>
      <c r="F184" s="205" t="s">
        <v>2429</v>
      </c>
      <c r="G184" s="206" t="s">
        <v>362</v>
      </c>
      <c r="H184" s="207">
        <v>1</v>
      </c>
      <c r="I184" s="208"/>
      <c r="J184" s="209">
        <f t="shared" si="20"/>
        <v>0</v>
      </c>
      <c r="K184" s="210"/>
      <c r="L184" s="211"/>
      <c r="M184" s="212" t="s">
        <v>1</v>
      </c>
      <c r="N184" s="213" t="s">
        <v>41</v>
      </c>
      <c r="O184" s="59"/>
      <c r="P184" s="162">
        <f t="shared" si="21"/>
        <v>0</v>
      </c>
      <c r="Q184" s="162">
        <v>1.3299999999999999E-2</v>
      </c>
      <c r="R184" s="162">
        <f t="shared" si="22"/>
        <v>1.3299999999999999E-2</v>
      </c>
      <c r="S184" s="162">
        <v>0</v>
      </c>
      <c r="T184" s="163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615</v>
      </c>
      <c r="AT184" s="164" t="s">
        <v>411</v>
      </c>
      <c r="AU184" s="164" t="s">
        <v>87</v>
      </c>
      <c r="AY184" s="18" t="s">
        <v>176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8" t="s">
        <v>87</v>
      </c>
      <c r="BK184" s="165">
        <f t="shared" si="29"/>
        <v>0</v>
      </c>
      <c r="BL184" s="18" t="s">
        <v>332</v>
      </c>
      <c r="BM184" s="164" t="s">
        <v>2430</v>
      </c>
    </row>
    <row r="185" spans="1:65" s="2" customFormat="1" ht="14.5" customHeight="1">
      <c r="A185" s="33"/>
      <c r="B185" s="151"/>
      <c r="C185" s="152" t="s">
        <v>1656</v>
      </c>
      <c r="D185" s="152" t="s">
        <v>178</v>
      </c>
      <c r="E185" s="153" t="s">
        <v>2431</v>
      </c>
      <c r="F185" s="154" t="s">
        <v>2432</v>
      </c>
      <c r="G185" s="155" t="s">
        <v>362</v>
      </c>
      <c r="H185" s="156">
        <v>3</v>
      </c>
      <c r="I185" s="157"/>
      <c r="J185" s="158">
        <f t="shared" si="20"/>
        <v>0</v>
      </c>
      <c r="K185" s="159"/>
      <c r="L185" s="34"/>
      <c r="M185" s="160" t="s">
        <v>1</v>
      </c>
      <c r="N185" s="161" t="s">
        <v>41</v>
      </c>
      <c r="O185" s="59"/>
      <c r="P185" s="162">
        <f t="shared" si="21"/>
        <v>0</v>
      </c>
      <c r="Q185" s="162">
        <v>1.4999999999999999E-2</v>
      </c>
      <c r="R185" s="162">
        <f t="shared" si="22"/>
        <v>4.4999999999999998E-2</v>
      </c>
      <c r="S185" s="162">
        <v>0</v>
      </c>
      <c r="T185" s="163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332</v>
      </c>
      <c r="AT185" s="164" t="s">
        <v>178</v>
      </c>
      <c r="AU185" s="164" t="s">
        <v>87</v>
      </c>
      <c r="AY185" s="18" t="s">
        <v>176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8" t="s">
        <v>87</v>
      </c>
      <c r="BK185" s="165">
        <f t="shared" si="29"/>
        <v>0</v>
      </c>
      <c r="BL185" s="18" t="s">
        <v>332</v>
      </c>
      <c r="BM185" s="164" t="s">
        <v>2433</v>
      </c>
    </row>
    <row r="186" spans="1:65" s="2" customFormat="1" ht="24.25" customHeight="1">
      <c r="A186" s="33"/>
      <c r="B186" s="151"/>
      <c r="C186" s="203" t="s">
        <v>1661</v>
      </c>
      <c r="D186" s="203" t="s">
        <v>411</v>
      </c>
      <c r="E186" s="204" t="s">
        <v>2434</v>
      </c>
      <c r="F186" s="205" t="s">
        <v>2435</v>
      </c>
      <c r="G186" s="206" t="s">
        <v>2199</v>
      </c>
      <c r="H186" s="207">
        <v>2</v>
      </c>
      <c r="I186" s="208"/>
      <c r="J186" s="209">
        <f t="shared" si="20"/>
        <v>0</v>
      </c>
      <c r="K186" s="210"/>
      <c r="L186" s="211"/>
      <c r="M186" s="212" t="s">
        <v>1</v>
      </c>
      <c r="N186" s="213" t="s">
        <v>41</v>
      </c>
      <c r="O186" s="59"/>
      <c r="P186" s="162">
        <f t="shared" si="21"/>
        <v>0</v>
      </c>
      <c r="Q186" s="162">
        <v>0</v>
      </c>
      <c r="R186" s="162">
        <f t="shared" si="22"/>
        <v>0</v>
      </c>
      <c r="S186" s="162">
        <v>0</v>
      </c>
      <c r="T186" s="163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615</v>
      </c>
      <c r="AT186" s="164" t="s">
        <v>411</v>
      </c>
      <c r="AU186" s="164" t="s">
        <v>87</v>
      </c>
      <c r="AY186" s="18" t="s">
        <v>176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8" t="s">
        <v>87</v>
      </c>
      <c r="BK186" s="165">
        <f t="shared" si="29"/>
        <v>0</v>
      </c>
      <c r="BL186" s="18" t="s">
        <v>332</v>
      </c>
      <c r="BM186" s="164" t="s">
        <v>2436</v>
      </c>
    </row>
    <row r="187" spans="1:65" s="2" customFormat="1" ht="24.25" customHeight="1">
      <c r="A187" s="33"/>
      <c r="B187" s="151"/>
      <c r="C187" s="203" t="s">
        <v>662</v>
      </c>
      <c r="D187" s="203" t="s">
        <v>411</v>
      </c>
      <c r="E187" s="204" t="s">
        <v>2437</v>
      </c>
      <c r="F187" s="205" t="s">
        <v>2438</v>
      </c>
      <c r="G187" s="206" t="s">
        <v>2199</v>
      </c>
      <c r="H187" s="207">
        <v>1</v>
      </c>
      <c r="I187" s="208"/>
      <c r="J187" s="209">
        <f t="shared" si="20"/>
        <v>0</v>
      </c>
      <c r="K187" s="210"/>
      <c r="L187" s="211"/>
      <c r="M187" s="212" t="s">
        <v>1</v>
      </c>
      <c r="N187" s="213" t="s">
        <v>41</v>
      </c>
      <c r="O187" s="59"/>
      <c r="P187" s="162">
        <f t="shared" si="21"/>
        <v>0</v>
      </c>
      <c r="Q187" s="162">
        <v>0</v>
      </c>
      <c r="R187" s="162">
        <f t="shared" si="22"/>
        <v>0</v>
      </c>
      <c r="S187" s="162">
        <v>0</v>
      </c>
      <c r="T187" s="163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615</v>
      </c>
      <c r="AT187" s="164" t="s">
        <v>411</v>
      </c>
      <c r="AU187" s="164" t="s">
        <v>87</v>
      </c>
      <c r="AY187" s="18" t="s">
        <v>176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8" t="s">
        <v>87</v>
      </c>
      <c r="BK187" s="165">
        <f t="shared" si="29"/>
        <v>0</v>
      </c>
      <c r="BL187" s="18" t="s">
        <v>332</v>
      </c>
      <c r="BM187" s="164" t="s">
        <v>2439</v>
      </c>
    </row>
    <row r="188" spans="1:65" s="2" customFormat="1" ht="14.5" customHeight="1">
      <c r="A188" s="33"/>
      <c r="B188" s="151"/>
      <c r="C188" s="152" t="s">
        <v>1672</v>
      </c>
      <c r="D188" s="152" t="s">
        <v>178</v>
      </c>
      <c r="E188" s="153" t="s">
        <v>2440</v>
      </c>
      <c r="F188" s="154" t="s">
        <v>2441</v>
      </c>
      <c r="G188" s="155" t="s">
        <v>2323</v>
      </c>
      <c r="H188" s="217"/>
      <c r="I188" s="157"/>
      <c r="J188" s="158">
        <f t="shared" si="20"/>
        <v>0</v>
      </c>
      <c r="K188" s="159"/>
      <c r="L188" s="34"/>
      <c r="M188" s="160" t="s">
        <v>1</v>
      </c>
      <c r="N188" s="161" t="s">
        <v>41</v>
      </c>
      <c r="O188" s="59"/>
      <c r="P188" s="162">
        <f t="shared" si="21"/>
        <v>0</v>
      </c>
      <c r="Q188" s="162">
        <v>0</v>
      </c>
      <c r="R188" s="162">
        <f t="shared" si="22"/>
        <v>0</v>
      </c>
      <c r="S188" s="162">
        <v>0</v>
      </c>
      <c r="T188" s="163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332</v>
      </c>
      <c r="AT188" s="164" t="s">
        <v>178</v>
      </c>
      <c r="AU188" s="164" t="s">
        <v>87</v>
      </c>
      <c r="AY188" s="18" t="s">
        <v>176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8" t="s">
        <v>87</v>
      </c>
      <c r="BK188" s="165">
        <f t="shared" si="29"/>
        <v>0</v>
      </c>
      <c r="BL188" s="18" t="s">
        <v>332</v>
      </c>
      <c r="BM188" s="164" t="s">
        <v>2442</v>
      </c>
    </row>
    <row r="189" spans="1:65" s="12" customFormat="1" ht="23" customHeight="1">
      <c r="B189" s="138"/>
      <c r="D189" s="139" t="s">
        <v>74</v>
      </c>
      <c r="E189" s="149" t="s">
        <v>1203</v>
      </c>
      <c r="F189" s="149" t="s">
        <v>1204</v>
      </c>
      <c r="I189" s="141"/>
      <c r="J189" s="150">
        <f>BK189</f>
        <v>0</v>
      </c>
      <c r="L189" s="138"/>
      <c r="M189" s="143"/>
      <c r="N189" s="144"/>
      <c r="O189" s="144"/>
      <c r="P189" s="145">
        <f>SUM(P190:P215)</f>
        <v>0</v>
      </c>
      <c r="Q189" s="144"/>
      <c r="R189" s="145">
        <f>SUM(R190:R215)</f>
        <v>0.20496000000000003</v>
      </c>
      <c r="S189" s="144"/>
      <c r="T189" s="146">
        <f>SUM(T190:T215)</f>
        <v>0</v>
      </c>
      <c r="AR189" s="139" t="s">
        <v>87</v>
      </c>
      <c r="AT189" s="147" t="s">
        <v>74</v>
      </c>
      <c r="AU189" s="147" t="s">
        <v>79</v>
      </c>
      <c r="AY189" s="139" t="s">
        <v>176</v>
      </c>
      <c r="BK189" s="148">
        <f>SUM(BK190:BK215)</f>
        <v>0</v>
      </c>
    </row>
    <row r="190" spans="1:65" s="2" customFormat="1" ht="14.5" customHeight="1">
      <c r="A190" s="33"/>
      <c r="B190" s="151"/>
      <c r="C190" s="203" t="s">
        <v>1679</v>
      </c>
      <c r="D190" s="203" t="s">
        <v>411</v>
      </c>
      <c r="E190" s="204" t="s">
        <v>2443</v>
      </c>
      <c r="F190" s="205" t="s">
        <v>2444</v>
      </c>
      <c r="G190" s="206" t="s">
        <v>219</v>
      </c>
      <c r="H190" s="207">
        <v>300</v>
      </c>
      <c r="I190" s="208"/>
      <c r="J190" s="209">
        <f t="shared" ref="J190:J215" si="30">ROUND(I190*H190,2)</f>
        <v>0</v>
      </c>
      <c r="K190" s="210"/>
      <c r="L190" s="211"/>
      <c r="M190" s="212" t="s">
        <v>1</v>
      </c>
      <c r="N190" s="213" t="s">
        <v>41</v>
      </c>
      <c r="O190" s="59"/>
      <c r="P190" s="162">
        <f t="shared" ref="P190:P215" si="31">O190*H190</f>
        <v>0</v>
      </c>
      <c r="Q190" s="162">
        <v>2.4000000000000001E-4</v>
      </c>
      <c r="R190" s="162">
        <f t="shared" ref="R190:R215" si="32">Q190*H190</f>
        <v>7.2000000000000008E-2</v>
      </c>
      <c r="S190" s="162">
        <v>0</v>
      </c>
      <c r="T190" s="163">
        <f t="shared" ref="T190:T215" si="33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615</v>
      </c>
      <c r="AT190" s="164" t="s">
        <v>411</v>
      </c>
      <c r="AU190" s="164" t="s">
        <v>87</v>
      </c>
      <c r="AY190" s="18" t="s">
        <v>176</v>
      </c>
      <c r="BE190" s="165">
        <f t="shared" ref="BE190:BE215" si="34">IF(N190="základná",J190,0)</f>
        <v>0</v>
      </c>
      <c r="BF190" s="165">
        <f t="shared" ref="BF190:BF215" si="35">IF(N190="znížená",J190,0)</f>
        <v>0</v>
      </c>
      <c r="BG190" s="165">
        <f t="shared" ref="BG190:BG215" si="36">IF(N190="zákl. prenesená",J190,0)</f>
        <v>0</v>
      </c>
      <c r="BH190" s="165">
        <f t="shared" ref="BH190:BH215" si="37">IF(N190="zníž. prenesená",J190,0)</f>
        <v>0</v>
      </c>
      <c r="BI190" s="165">
        <f t="shared" ref="BI190:BI215" si="38">IF(N190="nulová",J190,0)</f>
        <v>0</v>
      </c>
      <c r="BJ190" s="18" t="s">
        <v>87</v>
      </c>
      <c r="BK190" s="165">
        <f t="shared" ref="BK190:BK215" si="39">ROUND(I190*H190,2)</f>
        <v>0</v>
      </c>
      <c r="BL190" s="18" t="s">
        <v>332</v>
      </c>
      <c r="BM190" s="164" t="s">
        <v>2445</v>
      </c>
    </row>
    <row r="191" spans="1:65" s="2" customFormat="1" ht="14.5" customHeight="1">
      <c r="A191" s="33"/>
      <c r="B191" s="151"/>
      <c r="C191" s="203" t="s">
        <v>1685</v>
      </c>
      <c r="D191" s="203" t="s">
        <v>411</v>
      </c>
      <c r="E191" s="204" t="s">
        <v>2446</v>
      </c>
      <c r="F191" s="205" t="s">
        <v>2447</v>
      </c>
      <c r="G191" s="206" t="s">
        <v>219</v>
      </c>
      <c r="H191" s="207">
        <v>150</v>
      </c>
      <c r="I191" s="208"/>
      <c r="J191" s="209">
        <f t="shared" si="30"/>
        <v>0</v>
      </c>
      <c r="K191" s="210"/>
      <c r="L191" s="211"/>
      <c r="M191" s="212" t="s">
        <v>1</v>
      </c>
      <c r="N191" s="213" t="s">
        <v>41</v>
      </c>
      <c r="O191" s="59"/>
      <c r="P191" s="162">
        <f t="shared" si="31"/>
        <v>0</v>
      </c>
      <c r="Q191" s="162">
        <v>2.4000000000000001E-4</v>
      </c>
      <c r="R191" s="162">
        <f t="shared" si="32"/>
        <v>3.6000000000000004E-2</v>
      </c>
      <c r="S191" s="162">
        <v>0</v>
      </c>
      <c r="T191" s="163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615</v>
      </c>
      <c r="AT191" s="164" t="s">
        <v>411</v>
      </c>
      <c r="AU191" s="164" t="s">
        <v>87</v>
      </c>
      <c r="AY191" s="18" t="s">
        <v>176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8" t="s">
        <v>87</v>
      </c>
      <c r="BK191" s="165">
        <f t="shared" si="39"/>
        <v>0</v>
      </c>
      <c r="BL191" s="18" t="s">
        <v>332</v>
      </c>
      <c r="BM191" s="164" t="s">
        <v>2448</v>
      </c>
    </row>
    <row r="192" spans="1:65" s="2" customFormat="1" ht="14.5" customHeight="1">
      <c r="A192" s="33"/>
      <c r="B192" s="151"/>
      <c r="C192" s="203" t="s">
        <v>1692</v>
      </c>
      <c r="D192" s="203" t="s">
        <v>411</v>
      </c>
      <c r="E192" s="204" t="s">
        <v>2449</v>
      </c>
      <c r="F192" s="205" t="s">
        <v>2450</v>
      </c>
      <c r="G192" s="206" t="s">
        <v>219</v>
      </c>
      <c r="H192" s="207">
        <v>130</v>
      </c>
      <c r="I192" s="208"/>
      <c r="J192" s="209">
        <f t="shared" si="30"/>
        <v>0</v>
      </c>
      <c r="K192" s="210"/>
      <c r="L192" s="211"/>
      <c r="M192" s="212" t="s">
        <v>1</v>
      </c>
      <c r="N192" s="213" t="s">
        <v>41</v>
      </c>
      <c r="O192" s="59"/>
      <c r="P192" s="162">
        <f t="shared" si="31"/>
        <v>0</v>
      </c>
      <c r="Q192" s="162">
        <v>2.4000000000000001E-4</v>
      </c>
      <c r="R192" s="162">
        <f t="shared" si="32"/>
        <v>3.1200000000000002E-2</v>
      </c>
      <c r="S192" s="162">
        <v>0</v>
      </c>
      <c r="T192" s="163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615</v>
      </c>
      <c r="AT192" s="164" t="s">
        <v>411</v>
      </c>
      <c r="AU192" s="164" t="s">
        <v>87</v>
      </c>
      <c r="AY192" s="18" t="s">
        <v>176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87</v>
      </c>
      <c r="BK192" s="165">
        <f t="shared" si="39"/>
        <v>0</v>
      </c>
      <c r="BL192" s="18" t="s">
        <v>332</v>
      </c>
      <c r="BM192" s="164" t="s">
        <v>2451</v>
      </c>
    </row>
    <row r="193" spans="1:65" s="2" customFormat="1" ht="14.5" customHeight="1">
      <c r="A193" s="33"/>
      <c r="B193" s="151"/>
      <c r="C193" s="203" t="s">
        <v>1697</v>
      </c>
      <c r="D193" s="203" t="s">
        <v>411</v>
      </c>
      <c r="E193" s="204" t="s">
        <v>2452</v>
      </c>
      <c r="F193" s="205" t="s">
        <v>2453</v>
      </c>
      <c r="G193" s="206" t="s">
        <v>219</v>
      </c>
      <c r="H193" s="207">
        <v>30</v>
      </c>
      <c r="I193" s="208"/>
      <c r="J193" s="209">
        <f t="shared" si="30"/>
        <v>0</v>
      </c>
      <c r="K193" s="210"/>
      <c r="L193" s="211"/>
      <c r="M193" s="212" t="s">
        <v>1</v>
      </c>
      <c r="N193" s="213" t="s">
        <v>41</v>
      </c>
      <c r="O193" s="59"/>
      <c r="P193" s="162">
        <f t="shared" si="31"/>
        <v>0</v>
      </c>
      <c r="Q193" s="162">
        <v>2.4000000000000001E-4</v>
      </c>
      <c r="R193" s="162">
        <f t="shared" si="32"/>
        <v>7.1999999999999998E-3</v>
      </c>
      <c r="S193" s="162">
        <v>0</v>
      </c>
      <c r="T193" s="163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615</v>
      </c>
      <c r="AT193" s="164" t="s">
        <v>411</v>
      </c>
      <c r="AU193" s="164" t="s">
        <v>87</v>
      </c>
      <c r="AY193" s="18" t="s">
        <v>176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87</v>
      </c>
      <c r="BK193" s="165">
        <f t="shared" si="39"/>
        <v>0</v>
      </c>
      <c r="BL193" s="18" t="s">
        <v>332</v>
      </c>
      <c r="BM193" s="164" t="s">
        <v>2454</v>
      </c>
    </row>
    <row r="194" spans="1:65" s="2" customFormat="1" ht="14.5" customHeight="1">
      <c r="A194" s="33"/>
      <c r="B194" s="151"/>
      <c r="C194" s="203" t="s">
        <v>1704</v>
      </c>
      <c r="D194" s="203" t="s">
        <v>411</v>
      </c>
      <c r="E194" s="204" t="s">
        <v>2455</v>
      </c>
      <c r="F194" s="205" t="s">
        <v>2456</v>
      </c>
      <c r="G194" s="206" t="s">
        <v>362</v>
      </c>
      <c r="H194" s="207">
        <v>8</v>
      </c>
      <c r="I194" s="208"/>
      <c r="J194" s="209">
        <f t="shared" si="30"/>
        <v>0</v>
      </c>
      <c r="K194" s="210"/>
      <c r="L194" s="211"/>
      <c r="M194" s="212" t="s">
        <v>1</v>
      </c>
      <c r="N194" s="213" t="s">
        <v>41</v>
      </c>
      <c r="O194" s="59"/>
      <c r="P194" s="162">
        <f t="shared" si="31"/>
        <v>0</v>
      </c>
      <c r="Q194" s="162">
        <v>0</v>
      </c>
      <c r="R194" s="162">
        <f t="shared" si="32"/>
        <v>0</v>
      </c>
      <c r="S194" s="162">
        <v>0</v>
      </c>
      <c r="T194" s="163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615</v>
      </c>
      <c r="AT194" s="164" t="s">
        <v>411</v>
      </c>
      <c r="AU194" s="164" t="s">
        <v>87</v>
      </c>
      <c r="AY194" s="18" t="s">
        <v>176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87</v>
      </c>
      <c r="BK194" s="165">
        <f t="shared" si="39"/>
        <v>0</v>
      </c>
      <c r="BL194" s="18" t="s">
        <v>332</v>
      </c>
      <c r="BM194" s="164" t="s">
        <v>2457</v>
      </c>
    </row>
    <row r="195" spans="1:65" s="2" customFormat="1" ht="14.5" customHeight="1">
      <c r="A195" s="33"/>
      <c r="B195" s="151"/>
      <c r="C195" s="203" t="s">
        <v>1711</v>
      </c>
      <c r="D195" s="203" t="s">
        <v>411</v>
      </c>
      <c r="E195" s="204" t="s">
        <v>2458</v>
      </c>
      <c r="F195" s="205" t="s">
        <v>2459</v>
      </c>
      <c r="G195" s="206" t="s">
        <v>362</v>
      </c>
      <c r="H195" s="207">
        <v>2</v>
      </c>
      <c r="I195" s="208"/>
      <c r="J195" s="209">
        <f t="shared" si="30"/>
        <v>0</v>
      </c>
      <c r="K195" s="210"/>
      <c r="L195" s="211"/>
      <c r="M195" s="212" t="s">
        <v>1</v>
      </c>
      <c r="N195" s="213" t="s">
        <v>41</v>
      </c>
      <c r="O195" s="59"/>
      <c r="P195" s="162">
        <f t="shared" si="31"/>
        <v>0</v>
      </c>
      <c r="Q195" s="162">
        <v>0</v>
      </c>
      <c r="R195" s="162">
        <f t="shared" si="32"/>
        <v>0</v>
      </c>
      <c r="S195" s="162">
        <v>0</v>
      </c>
      <c r="T195" s="163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615</v>
      </c>
      <c r="AT195" s="164" t="s">
        <v>411</v>
      </c>
      <c r="AU195" s="164" t="s">
        <v>87</v>
      </c>
      <c r="AY195" s="18" t="s">
        <v>176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87</v>
      </c>
      <c r="BK195" s="165">
        <f t="shared" si="39"/>
        <v>0</v>
      </c>
      <c r="BL195" s="18" t="s">
        <v>332</v>
      </c>
      <c r="BM195" s="164" t="s">
        <v>2460</v>
      </c>
    </row>
    <row r="196" spans="1:65" s="2" customFormat="1" ht="14.5" customHeight="1">
      <c r="A196" s="33"/>
      <c r="B196" s="151"/>
      <c r="C196" s="203" t="s">
        <v>1715</v>
      </c>
      <c r="D196" s="203" t="s">
        <v>411</v>
      </c>
      <c r="E196" s="204" t="s">
        <v>2461</v>
      </c>
      <c r="F196" s="205" t="s">
        <v>2462</v>
      </c>
      <c r="G196" s="206" t="s">
        <v>362</v>
      </c>
      <c r="H196" s="207">
        <v>40</v>
      </c>
      <c r="I196" s="208"/>
      <c r="J196" s="209">
        <f t="shared" si="30"/>
        <v>0</v>
      </c>
      <c r="K196" s="210"/>
      <c r="L196" s="211"/>
      <c r="M196" s="212" t="s">
        <v>1</v>
      </c>
      <c r="N196" s="213" t="s">
        <v>41</v>
      </c>
      <c r="O196" s="59"/>
      <c r="P196" s="162">
        <f t="shared" si="31"/>
        <v>0</v>
      </c>
      <c r="Q196" s="162">
        <v>0</v>
      </c>
      <c r="R196" s="162">
        <f t="shared" si="32"/>
        <v>0</v>
      </c>
      <c r="S196" s="162">
        <v>0</v>
      </c>
      <c r="T196" s="163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615</v>
      </c>
      <c r="AT196" s="164" t="s">
        <v>411</v>
      </c>
      <c r="AU196" s="164" t="s">
        <v>87</v>
      </c>
      <c r="AY196" s="18" t="s">
        <v>176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87</v>
      </c>
      <c r="BK196" s="165">
        <f t="shared" si="39"/>
        <v>0</v>
      </c>
      <c r="BL196" s="18" t="s">
        <v>332</v>
      </c>
      <c r="BM196" s="164" t="s">
        <v>2463</v>
      </c>
    </row>
    <row r="197" spans="1:65" s="2" customFormat="1" ht="14.5" customHeight="1">
      <c r="A197" s="33"/>
      <c r="B197" s="151"/>
      <c r="C197" s="203" t="s">
        <v>1720</v>
      </c>
      <c r="D197" s="203" t="s">
        <v>411</v>
      </c>
      <c r="E197" s="204" t="s">
        <v>2464</v>
      </c>
      <c r="F197" s="205" t="s">
        <v>2465</v>
      </c>
      <c r="G197" s="206" t="s">
        <v>362</v>
      </c>
      <c r="H197" s="207">
        <v>12</v>
      </c>
      <c r="I197" s="208"/>
      <c r="J197" s="209">
        <f t="shared" si="30"/>
        <v>0</v>
      </c>
      <c r="K197" s="210"/>
      <c r="L197" s="211"/>
      <c r="M197" s="212" t="s">
        <v>1</v>
      </c>
      <c r="N197" s="213" t="s">
        <v>41</v>
      </c>
      <c r="O197" s="59"/>
      <c r="P197" s="162">
        <f t="shared" si="31"/>
        <v>0</v>
      </c>
      <c r="Q197" s="162">
        <v>0</v>
      </c>
      <c r="R197" s="162">
        <f t="shared" si="32"/>
        <v>0</v>
      </c>
      <c r="S197" s="162">
        <v>0</v>
      </c>
      <c r="T197" s="163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615</v>
      </c>
      <c r="AT197" s="164" t="s">
        <v>411</v>
      </c>
      <c r="AU197" s="164" t="s">
        <v>87</v>
      </c>
      <c r="AY197" s="18" t="s">
        <v>176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87</v>
      </c>
      <c r="BK197" s="165">
        <f t="shared" si="39"/>
        <v>0</v>
      </c>
      <c r="BL197" s="18" t="s">
        <v>332</v>
      </c>
      <c r="BM197" s="164" t="s">
        <v>2466</v>
      </c>
    </row>
    <row r="198" spans="1:65" s="2" customFormat="1" ht="14.5" customHeight="1">
      <c r="A198" s="33"/>
      <c r="B198" s="151"/>
      <c r="C198" s="203" t="s">
        <v>1724</v>
      </c>
      <c r="D198" s="203" t="s">
        <v>411</v>
      </c>
      <c r="E198" s="204" t="s">
        <v>2467</v>
      </c>
      <c r="F198" s="205" t="s">
        <v>2468</v>
      </c>
      <c r="G198" s="206" t="s">
        <v>362</v>
      </c>
      <c r="H198" s="207">
        <v>2</v>
      </c>
      <c r="I198" s="208"/>
      <c r="J198" s="209">
        <f t="shared" si="30"/>
        <v>0</v>
      </c>
      <c r="K198" s="210"/>
      <c r="L198" s="211"/>
      <c r="M198" s="212" t="s">
        <v>1</v>
      </c>
      <c r="N198" s="213" t="s">
        <v>41</v>
      </c>
      <c r="O198" s="59"/>
      <c r="P198" s="162">
        <f t="shared" si="31"/>
        <v>0</v>
      </c>
      <c r="Q198" s="162">
        <v>0</v>
      </c>
      <c r="R198" s="162">
        <f t="shared" si="32"/>
        <v>0</v>
      </c>
      <c r="S198" s="162">
        <v>0</v>
      </c>
      <c r="T198" s="163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615</v>
      </c>
      <c r="AT198" s="164" t="s">
        <v>411</v>
      </c>
      <c r="AU198" s="164" t="s">
        <v>87</v>
      </c>
      <c r="AY198" s="18" t="s">
        <v>176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87</v>
      </c>
      <c r="BK198" s="165">
        <f t="shared" si="39"/>
        <v>0</v>
      </c>
      <c r="BL198" s="18" t="s">
        <v>332</v>
      </c>
      <c r="BM198" s="164" t="s">
        <v>2469</v>
      </c>
    </row>
    <row r="199" spans="1:65" s="2" customFormat="1" ht="14.5" customHeight="1">
      <c r="A199" s="33"/>
      <c r="B199" s="151"/>
      <c r="C199" s="203" t="s">
        <v>1729</v>
      </c>
      <c r="D199" s="203" t="s">
        <v>411</v>
      </c>
      <c r="E199" s="204" t="s">
        <v>2470</v>
      </c>
      <c r="F199" s="205" t="s">
        <v>2471</v>
      </c>
      <c r="G199" s="206" t="s">
        <v>362</v>
      </c>
      <c r="H199" s="207">
        <v>18</v>
      </c>
      <c r="I199" s="208"/>
      <c r="J199" s="209">
        <f t="shared" si="30"/>
        <v>0</v>
      </c>
      <c r="K199" s="210"/>
      <c r="L199" s="211"/>
      <c r="M199" s="212" t="s">
        <v>1</v>
      </c>
      <c r="N199" s="213" t="s">
        <v>41</v>
      </c>
      <c r="O199" s="59"/>
      <c r="P199" s="162">
        <f t="shared" si="31"/>
        <v>0</v>
      </c>
      <c r="Q199" s="162">
        <v>0</v>
      </c>
      <c r="R199" s="162">
        <f t="shared" si="32"/>
        <v>0</v>
      </c>
      <c r="S199" s="162">
        <v>0</v>
      </c>
      <c r="T199" s="163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615</v>
      </c>
      <c r="AT199" s="164" t="s">
        <v>411</v>
      </c>
      <c r="AU199" s="164" t="s">
        <v>87</v>
      </c>
      <c r="AY199" s="18" t="s">
        <v>176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87</v>
      </c>
      <c r="BK199" s="165">
        <f t="shared" si="39"/>
        <v>0</v>
      </c>
      <c r="BL199" s="18" t="s">
        <v>332</v>
      </c>
      <c r="BM199" s="164" t="s">
        <v>2472</v>
      </c>
    </row>
    <row r="200" spans="1:65" s="2" customFormat="1" ht="14.5" customHeight="1">
      <c r="A200" s="33"/>
      <c r="B200" s="151"/>
      <c r="C200" s="203" t="s">
        <v>1737</v>
      </c>
      <c r="D200" s="203" t="s">
        <v>411</v>
      </c>
      <c r="E200" s="204" t="s">
        <v>2473</v>
      </c>
      <c r="F200" s="205" t="s">
        <v>2474</v>
      </c>
      <c r="G200" s="206" t="s">
        <v>362</v>
      </c>
      <c r="H200" s="207">
        <v>6</v>
      </c>
      <c r="I200" s="208"/>
      <c r="J200" s="209">
        <f t="shared" si="30"/>
        <v>0</v>
      </c>
      <c r="K200" s="210"/>
      <c r="L200" s="211"/>
      <c r="M200" s="212" t="s">
        <v>1</v>
      </c>
      <c r="N200" s="213" t="s">
        <v>41</v>
      </c>
      <c r="O200" s="59"/>
      <c r="P200" s="162">
        <f t="shared" si="31"/>
        <v>0</v>
      </c>
      <c r="Q200" s="162">
        <v>0</v>
      </c>
      <c r="R200" s="162">
        <f t="shared" si="32"/>
        <v>0</v>
      </c>
      <c r="S200" s="162">
        <v>0</v>
      </c>
      <c r="T200" s="163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615</v>
      </c>
      <c r="AT200" s="164" t="s">
        <v>411</v>
      </c>
      <c r="AU200" s="164" t="s">
        <v>87</v>
      </c>
      <c r="AY200" s="18" t="s">
        <v>176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87</v>
      </c>
      <c r="BK200" s="165">
        <f t="shared" si="39"/>
        <v>0</v>
      </c>
      <c r="BL200" s="18" t="s">
        <v>332</v>
      </c>
      <c r="BM200" s="164" t="s">
        <v>2475</v>
      </c>
    </row>
    <row r="201" spans="1:65" s="2" customFormat="1" ht="14.5" customHeight="1">
      <c r="A201" s="33"/>
      <c r="B201" s="151"/>
      <c r="C201" s="203" t="s">
        <v>1741</v>
      </c>
      <c r="D201" s="203" t="s">
        <v>411</v>
      </c>
      <c r="E201" s="204" t="s">
        <v>2476</v>
      </c>
      <c r="F201" s="205" t="s">
        <v>2477</v>
      </c>
      <c r="G201" s="206" t="s">
        <v>362</v>
      </c>
      <c r="H201" s="207">
        <v>16</v>
      </c>
      <c r="I201" s="208"/>
      <c r="J201" s="209">
        <f t="shared" si="30"/>
        <v>0</v>
      </c>
      <c r="K201" s="210"/>
      <c r="L201" s="211"/>
      <c r="M201" s="212" t="s">
        <v>1</v>
      </c>
      <c r="N201" s="213" t="s">
        <v>41</v>
      </c>
      <c r="O201" s="59"/>
      <c r="P201" s="162">
        <f t="shared" si="31"/>
        <v>0</v>
      </c>
      <c r="Q201" s="162">
        <v>0</v>
      </c>
      <c r="R201" s="162">
        <f t="shared" si="32"/>
        <v>0</v>
      </c>
      <c r="S201" s="162">
        <v>0</v>
      </c>
      <c r="T201" s="163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615</v>
      </c>
      <c r="AT201" s="164" t="s">
        <v>411</v>
      </c>
      <c r="AU201" s="164" t="s">
        <v>87</v>
      </c>
      <c r="AY201" s="18" t="s">
        <v>176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87</v>
      </c>
      <c r="BK201" s="165">
        <f t="shared" si="39"/>
        <v>0</v>
      </c>
      <c r="BL201" s="18" t="s">
        <v>332</v>
      </c>
      <c r="BM201" s="164" t="s">
        <v>2478</v>
      </c>
    </row>
    <row r="202" spans="1:65" s="2" customFormat="1" ht="14.5" customHeight="1">
      <c r="A202" s="33"/>
      <c r="B202" s="151"/>
      <c r="C202" s="203" t="s">
        <v>1754</v>
      </c>
      <c r="D202" s="203" t="s">
        <v>411</v>
      </c>
      <c r="E202" s="204" t="s">
        <v>2479</v>
      </c>
      <c r="F202" s="205" t="s">
        <v>2480</v>
      </c>
      <c r="G202" s="206" t="s">
        <v>362</v>
      </c>
      <c r="H202" s="207">
        <v>10</v>
      </c>
      <c r="I202" s="208"/>
      <c r="J202" s="209">
        <f t="shared" si="30"/>
        <v>0</v>
      </c>
      <c r="K202" s="210"/>
      <c r="L202" s="211"/>
      <c r="M202" s="212" t="s">
        <v>1</v>
      </c>
      <c r="N202" s="213" t="s">
        <v>41</v>
      </c>
      <c r="O202" s="59"/>
      <c r="P202" s="162">
        <f t="shared" si="31"/>
        <v>0</v>
      </c>
      <c r="Q202" s="162">
        <v>0</v>
      </c>
      <c r="R202" s="162">
        <f t="shared" si="32"/>
        <v>0</v>
      </c>
      <c r="S202" s="162">
        <v>0</v>
      </c>
      <c r="T202" s="163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615</v>
      </c>
      <c r="AT202" s="164" t="s">
        <v>411</v>
      </c>
      <c r="AU202" s="164" t="s">
        <v>87</v>
      </c>
      <c r="AY202" s="18" t="s">
        <v>176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87</v>
      </c>
      <c r="BK202" s="165">
        <f t="shared" si="39"/>
        <v>0</v>
      </c>
      <c r="BL202" s="18" t="s">
        <v>332</v>
      </c>
      <c r="BM202" s="164" t="s">
        <v>2481</v>
      </c>
    </row>
    <row r="203" spans="1:65" s="2" customFormat="1" ht="14.5" customHeight="1">
      <c r="A203" s="33"/>
      <c r="B203" s="151"/>
      <c r="C203" s="203" t="s">
        <v>1758</v>
      </c>
      <c r="D203" s="203" t="s">
        <v>411</v>
      </c>
      <c r="E203" s="204" t="s">
        <v>2482</v>
      </c>
      <c r="F203" s="205" t="s">
        <v>2483</v>
      </c>
      <c r="G203" s="206" t="s">
        <v>362</v>
      </c>
      <c r="H203" s="207">
        <v>2</v>
      </c>
      <c r="I203" s="208"/>
      <c r="J203" s="209">
        <f t="shared" si="30"/>
        <v>0</v>
      </c>
      <c r="K203" s="210"/>
      <c r="L203" s="211"/>
      <c r="M203" s="212" t="s">
        <v>1</v>
      </c>
      <c r="N203" s="213" t="s">
        <v>41</v>
      </c>
      <c r="O203" s="59"/>
      <c r="P203" s="162">
        <f t="shared" si="31"/>
        <v>0</v>
      </c>
      <c r="Q203" s="162">
        <v>0</v>
      </c>
      <c r="R203" s="162">
        <f t="shared" si="32"/>
        <v>0</v>
      </c>
      <c r="S203" s="162">
        <v>0</v>
      </c>
      <c r="T203" s="163">
        <f t="shared" si="3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615</v>
      </c>
      <c r="AT203" s="164" t="s">
        <v>411</v>
      </c>
      <c r="AU203" s="164" t="s">
        <v>87</v>
      </c>
      <c r="AY203" s="18" t="s">
        <v>176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87</v>
      </c>
      <c r="BK203" s="165">
        <f t="shared" si="39"/>
        <v>0</v>
      </c>
      <c r="BL203" s="18" t="s">
        <v>332</v>
      </c>
      <c r="BM203" s="164" t="s">
        <v>2484</v>
      </c>
    </row>
    <row r="204" spans="1:65" s="2" customFormat="1" ht="14.5" customHeight="1">
      <c r="A204" s="33"/>
      <c r="B204" s="151"/>
      <c r="C204" s="203" t="s">
        <v>387</v>
      </c>
      <c r="D204" s="203" t="s">
        <v>411</v>
      </c>
      <c r="E204" s="204" t="s">
        <v>2485</v>
      </c>
      <c r="F204" s="205" t="s">
        <v>2486</v>
      </c>
      <c r="G204" s="206" t="s">
        <v>362</v>
      </c>
      <c r="H204" s="207">
        <v>2</v>
      </c>
      <c r="I204" s="208"/>
      <c r="J204" s="209">
        <f t="shared" si="30"/>
        <v>0</v>
      </c>
      <c r="K204" s="210"/>
      <c r="L204" s="211"/>
      <c r="M204" s="212" t="s">
        <v>1</v>
      </c>
      <c r="N204" s="213" t="s">
        <v>41</v>
      </c>
      <c r="O204" s="59"/>
      <c r="P204" s="162">
        <f t="shared" si="31"/>
        <v>0</v>
      </c>
      <c r="Q204" s="162">
        <v>0</v>
      </c>
      <c r="R204" s="162">
        <f t="shared" si="32"/>
        <v>0</v>
      </c>
      <c r="S204" s="162">
        <v>0</v>
      </c>
      <c r="T204" s="163">
        <f t="shared" si="3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615</v>
      </c>
      <c r="AT204" s="164" t="s">
        <v>411</v>
      </c>
      <c r="AU204" s="164" t="s">
        <v>87</v>
      </c>
      <c r="AY204" s="18" t="s">
        <v>176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87</v>
      </c>
      <c r="BK204" s="165">
        <f t="shared" si="39"/>
        <v>0</v>
      </c>
      <c r="BL204" s="18" t="s">
        <v>332</v>
      </c>
      <c r="BM204" s="164" t="s">
        <v>2487</v>
      </c>
    </row>
    <row r="205" spans="1:65" s="2" customFormat="1" ht="14.5" customHeight="1">
      <c r="A205" s="33"/>
      <c r="B205" s="151"/>
      <c r="C205" s="203" t="s">
        <v>1769</v>
      </c>
      <c r="D205" s="203" t="s">
        <v>411</v>
      </c>
      <c r="E205" s="204" t="s">
        <v>2488</v>
      </c>
      <c r="F205" s="205" t="s">
        <v>2489</v>
      </c>
      <c r="G205" s="206" t="s">
        <v>362</v>
      </c>
      <c r="H205" s="207">
        <v>2</v>
      </c>
      <c r="I205" s="208"/>
      <c r="J205" s="209">
        <f t="shared" si="30"/>
        <v>0</v>
      </c>
      <c r="K205" s="210"/>
      <c r="L205" s="211"/>
      <c r="M205" s="212" t="s">
        <v>1</v>
      </c>
      <c r="N205" s="213" t="s">
        <v>41</v>
      </c>
      <c r="O205" s="59"/>
      <c r="P205" s="162">
        <f t="shared" si="31"/>
        <v>0</v>
      </c>
      <c r="Q205" s="162">
        <v>0</v>
      </c>
      <c r="R205" s="162">
        <f t="shared" si="32"/>
        <v>0</v>
      </c>
      <c r="S205" s="162">
        <v>0</v>
      </c>
      <c r="T205" s="163">
        <f t="shared" si="3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4" t="s">
        <v>615</v>
      </c>
      <c r="AT205" s="164" t="s">
        <v>411</v>
      </c>
      <c r="AU205" s="164" t="s">
        <v>87</v>
      </c>
      <c r="AY205" s="18" t="s">
        <v>176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87</v>
      </c>
      <c r="BK205" s="165">
        <f t="shared" si="39"/>
        <v>0</v>
      </c>
      <c r="BL205" s="18" t="s">
        <v>332</v>
      </c>
      <c r="BM205" s="164" t="s">
        <v>2490</v>
      </c>
    </row>
    <row r="206" spans="1:65" s="2" customFormat="1" ht="14.5" customHeight="1">
      <c r="A206" s="33"/>
      <c r="B206" s="151"/>
      <c r="C206" s="203" t="s">
        <v>1774</v>
      </c>
      <c r="D206" s="203" t="s">
        <v>411</v>
      </c>
      <c r="E206" s="204" t="s">
        <v>2491</v>
      </c>
      <c r="F206" s="205" t="s">
        <v>2492</v>
      </c>
      <c r="G206" s="206" t="s">
        <v>362</v>
      </c>
      <c r="H206" s="207">
        <v>2</v>
      </c>
      <c r="I206" s="208"/>
      <c r="J206" s="209">
        <f t="shared" si="30"/>
        <v>0</v>
      </c>
      <c r="K206" s="210"/>
      <c r="L206" s="211"/>
      <c r="M206" s="212" t="s">
        <v>1</v>
      </c>
      <c r="N206" s="213" t="s">
        <v>41</v>
      </c>
      <c r="O206" s="59"/>
      <c r="P206" s="162">
        <f t="shared" si="31"/>
        <v>0</v>
      </c>
      <c r="Q206" s="162">
        <v>0</v>
      </c>
      <c r="R206" s="162">
        <f t="shared" si="32"/>
        <v>0</v>
      </c>
      <c r="S206" s="162">
        <v>0</v>
      </c>
      <c r="T206" s="163">
        <f t="shared" si="3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615</v>
      </c>
      <c r="AT206" s="164" t="s">
        <v>411</v>
      </c>
      <c r="AU206" s="164" t="s">
        <v>87</v>
      </c>
      <c r="AY206" s="18" t="s">
        <v>176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8" t="s">
        <v>87</v>
      </c>
      <c r="BK206" s="165">
        <f t="shared" si="39"/>
        <v>0</v>
      </c>
      <c r="BL206" s="18" t="s">
        <v>332</v>
      </c>
      <c r="BM206" s="164" t="s">
        <v>2493</v>
      </c>
    </row>
    <row r="207" spans="1:65" s="2" customFormat="1" ht="14.5" customHeight="1">
      <c r="A207" s="33"/>
      <c r="B207" s="151"/>
      <c r="C207" s="152" t="s">
        <v>1779</v>
      </c>
      <c r="D207" s="152" t="s">
        <v>178</v>
      </c>
      <c r="E207" s="153" t="s">
        <v>2494</v>
      </c>
      <c r="F207" s="154" t="s">
        <v>2495</v>
      </c>
      <c r="G207" s="155" t="s">
        <v>362</v>
      </c>
      <c r="H207" s="156">
        <v>122</v>
      </c>
      <c r="I207" s="157"/>
      <c r="J207" s="158">
        <f t="shared" si="30"/>
        <v>0</v>
      </c>
      <c r="K207" s="159"/>
      <c r="L207" s="34"/>
      <c r="M207" s="160" t="s">
        <v>1</v>
      </c>
      <c r="N207" s="161" t="s">
        <v>41</v>
      </c>
      <c r="O207" s="59"/>
      <c r="P207" s="162">
        <f t="shared" si="31"/>
        <v>0</v>
      </c>
      <c r="Q207" s="162">
        <v>8.0000000000000007E-5</v>
      </c>
      <c r="R207" s="162">
        <f t="shared" si="32"/>
        <v>9.7600000000000013E-3</v>
      </c>
      <c r="S207" s="162">
        <v>0</v>
      </c>
      <c r="T207" s="163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332</v>
      </c>
      <c r="AT207" s="164" t="s">
        <v>178</v>
      </c>
      <c r="AU207" s="164" t="s">
        <v>87</v>
      </c>
      <c r="AY207" s="18" t="s">
        <v>176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8" t="s">
        <v>87</v>
      </c>
      <c r="BK207" s="165">
        <f t="shared" si="39"/>
        <v>0</v>
      </c>
      <c r="BL207" s="18" t="s">
        <v>332</v>
      </c>
      <c r="BM207" s="164" t="s">
        <v>2496</v>
      </c>
    </row>
    <row r="208" spans="1:65" s="2" customFormat="1" ht="14.5" customHeight="1">
      <c r="A208" s="33"/>
      <c r="B208" s="151"/>
      <c r="C208" s="152" t="s">
        <v>391</v>
      </c>
      <c r="D208" s="152" t="s">
        <v>178</v>
      </c>
      <c r="E208" s="153" t="s">
        <v>2497</v>
      </c>
      <c r="F208" s="154" t="s">
        <v>2498</v>
      </c>
      <c r="G208" s="155" t="s">
        <v>219</v>
      </c>
      <c r="H208" s="156">
        <v>30</v>
      </c>
      <c r="I208" s="157"/>
      <c r="J208" s="158">
        <f t="shared" si="30"/>
        <v>0</v>
      </c>
      <c r="K208" s="159"/>
      <c r="L208" s="34"/>
      <c r="M208" s="160" t="s">
        <v>1</v>
      </c>
      <c r="N208" s="161" t="s">
        <v>41</v>
      </c>
      <c r="O208" s="59"/>
      <c r="P208" s="162">
        <f t="shared" si="31"/>
        <v>0</v>
      </c>
      <c r="Q208" s="162">
        <v>8.0000000000000007E-5</v>
      </c>
      <c r="R208" s="162">
        <f t="shared" si="32"/>
        <v>2.4000000000000002E-3</v>
      </c>
      <c r="S208" s="162">
        <v>0</v>
      </c>
      <c r="T208" s="163">
        <f t="shared" si="3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332</v>
      </c>
      <c r="AT208" s="164" t="s">
        <v>178</v>
      </c>
      <c r="AU208" s="164" t="s">
        <v>87</v>
      </c>
      <c r="AY208" s="18" t="s">
        <v>176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8" t="s">
        <v>87</v>
      </c>
      <c r="BK208" s="165">
        <f t="shared" si="39"/>
        <v>0</v>
      </c>
      <c r="BL208" s="18" t="s">
        <v>332</v>
      </c>
      <c r="BM208" s="164" t="s">
        <v>2499</v>
      </c>
    </row>
    <row r="209" spans="1:65" s="2" customFormat="1" ht="14.5" customHeight="1">
      <c r="A209" s="33"/>
      <c r="B209" s="151"/>
      <c r="C209" s="152" t="s">
        <v>1788</v>
      </c>
      <c r="D209" s="152" t="s">
        <v>178</v>
      </c>
      <c r="E209" s="153" t="s">
        <v>2500</v>
      </c>
      <c r="F209" s="154" t="s">
        <v>2501</v>
      </c>
      <c r="G209" s="155" t="s">
        <v>219</v>
      </c>
      <c r="H209" s="156">
        <v>130</v>
      </c>
      <c r="I209" s="157"/>
      <c r="J209" s="158">
        <f t="shared" si="30"/>
        <v>0</v>
      </c>
      <c r="K209" s="159"/>
      <c r="L209" s="34"/>
      <c r="M209" s="160" t="s">
        <v>1</v>
      </c>
      <c r="N209" s="161" t="s">
        <v>41</v>
      </c>
      <c r="O209" s="59"/>
      <c r="P209" s="162">
        <f t="shared" si="31"/>
        <v>0</v>
      </c>
      <c r="Q209" s="162">
        <v>8.0000000000000007E-5</v>
      </c>
      <c r="R209" s="162">
        <f t="shared" si="32"/>
        <v>1.0400000000000001E-2</v>
      </c>
      <c r="S209" s="162">
        <v>0</v>
      </c>
      <c r="T209" s="163">
        <f t="shared" si="3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332</v>
      </c>
      <c r="AT209" s="164" t="s">
        <v>178</v>
      </c>
      <c r="AU209" s="164" t="s">
        <v>87</v>
      </c>
      <c r="AY209" s="18" t="s">
        <v>176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8" t="s">
        <v>87</v>
      </c>
      <c r="BK209" s="165">
        <f t="shared" si="39"/>
        <v>0</v>
      </c>
      <c r="BL209" s="18" t="s">
        <v>332</v>
      </c>
      <c r="BM209" s="164" t="s">
        <v>2502</v>
      </c>
    </row>
    <row r="210" spans="1:65" s="2" customFormat="1" ht="14.5" customHeight="1">
      <c r="A210" s="33"/>
      <c r="B210" s="151"/>
      <c r="C210" s="152" t="s">
        <v>1792</v>
      </c>
      <c r="D210" s="152" t="s">
        <v>178</v>
      </c>
      <c r="E210" s="153" t="s">
        <v>2503</v>
      </c>
      <c r="F210" s="154" t="s">
        <v>2504</v>
      </c>
      <c r="G210" s="155" t="s">
        <v>219</v>
      </c>
      <c r="H210" s="156">
        <v>150</v>
      </c>
      <c r="I210" s="157"/>
      <c r="J210" s="158">
        <f t="shared" si="30"/>
        <v>0</v>
      </c>
      <c r="K210" s="159"/>
      <c r="L210" s="34"/>
      <c r="M210" s="160" t="s">
        <v>1</v>
      </c>
      <c r="N210" s="161" t="s">
        <v>41</v>
      </c>
      <c r="O210" s="59"/>
      <c r="P210" s="162">
        <f t="shared" si="31"/>
        <v>0</v>
      </c>
      <c r="Q210" s="162">
        <v>8.0000000000000007E-5</v>
      </c>
      <c r="R210" s="162">
        <f t="shared" si="32"/>
        <v>1.2E-2</v>
      </c>
      <c r="S210" s="162">
        <v>0</v>
      </c>
      <c r="T210" s="163">
        <f t="shared" si="3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332</v>
      </c>
      <c r="AT210" s="164" t="s">
        <v>178</v>
      </c>
      <c r="AU210" s="164" t="s">
        <v>87</v>
      </c>
      <c r="AY210" s="18" t="s">
        <v>176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8" t="s">
        <v>87</v>
      </c>
      <c r="BK210" s="165">
        <f t="shared" si="39"/>
        <v>0</v>
      </c>
      <c r="BL210" s="18" t="s">
        <v>332</v>
      </c>
      <c r="BM210" s="164" t="s">
        <v>2505</v>
      </c>
    </row>
    <row r="211" spans="1:65" s="2" customFormat="1" ht="14.5" customHeight="1">
      <c r="A211" s="33"/>
      <c r="B211" s="151"/>
      <c r="C211" s="152" t="s">
        <v>1796</v>
      </c>
      <c r="D211" s="152" t="s">
        <v>178</v>
      </c>
      <c r="E211" s="153" t="s">
        <v>2506</v>
      </c>
      <c r="F211" s="154" t="s">
        <v>2507</v>
      </c>
      <c r="G211" s="155" t="s">
        <v>219</v>
      </c>
      <c r="H211" s="156">
        <v>300</v>
      </c>
      <c r="I211" s="157"/>
      <c r="J211" s="158">
        <f t="shared" si="30"/>
        <v>0</v>
      </c>
      <c r="K211" s="159"/>
      <c r="L211" s="34"/>
      <c r="M211" s="160" t="s">
        <v>1</v>
      </c>
      <c r="N211" s="161" t="s">
        <v>41</v>
      </c>
      <c r="O211" s="59"/>
      <c r="P211" s="162">
        <f t="shared" si="31"/>
        <v>0</v>
      </c>
      <c r="Q211" s="162">
        <v>8.0000000000000007E-5</v>
      </c>
      <c r="R211" s="162">
        <f t="shared" si="32"/>
        <v>2.4E-2</v>
      </c>
      <c r="S211" s="162">
        <v>0</v>
      </c>
      <c r="T211" s="163">
        <f t="shared" si="3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332</v>
      </c>
      <c r="AT211" s="164" t="s">
        <v>178</v>
      </c>
      <c r="AU211" s="164" t="s">
        <v>87</v>
      </c>
      <c r="AY211" s="18" t="s">
        <v>176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8" t="s">
        <v>87</v>
      </c>
      <c r="BK211" s="165">
        <f t="shared" si="39"/>
        <v>0</v>
      </c>
      <c r="BL211" s="18" t="s">
        <v>332</v>
      </c>
      <c r="BM211" s="164" t="s">
        <v>2508</v>
      </c>
    </row>
    <row r="212" spans="1:65" s="2" customFormat="1" ht="14.5" customHeight="1">
      <c r="A212" s="33"/>
      <c r="B212" s="151"/>
      <c r="C212" s="152" t="s">
        <v>1800</v>
      </c>
      <c r="D212" s="152" t="s">
        <v>178</v>
      </c>
      <c r="E212" s="153" t="s">
        <v>2509</v>
      </c>
      <c r="F212" s="154" t="s">
        <v>2510</v>
      </c>
      <c r="G212" s="155" t="s">
        <v>219</v>
      </c>
      <c r="H212" s="156">
        <v>106</v>
      </c>
      <c r="I212" s="157"/>
      <c r="J212" s="158">
        <f t="shared" si="30"/>
        <v>0</v>
      </c>
      <c r="K212" s="159"/>
      <c r="L212" s="34"/>
      <c r="M212" s="160" t="s">
        <v>1</v>
      </c>
      <c r="N212" s="161" t="s">
        <v>41</v>
      </c>
      <c r="O212" s="59"/>
      <c r="P212" s="162">
        <f t="shared" si="31"/>
        <v>0</v>
      </c>
      <c r="Q212" s="162">
        <v>0</v>
      </c>
      <c r="R212" s="162">
        <f t="shared" si="32"/>
        <v>0</v>
      </c>
      <c r="S212" s="162">
        <v>0</v>
      </c>
      <c r="T212" s="163">
        <f t="shared" si="3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332</v>
      </c>
      <c r="AT212" s="164" t="s">
        <v>178</v>
      </c>
      <c r="AU212" s="164" t="s">
        <v>87</v>
      </c>
      <c r="AY212" s="18" t="s">
        <v>176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8" t="s">
        <v>87</v>
      </c>
      <c r="BK212" s="165">
        <f t="shared" si="39"/>
        <v>0</v>
      </c>
      <c r="BL212" s="18" t="s">
        <v>332</v>
      </c>
      <c r="BM212" s="164" t="s">
        <v>2511</v>
      </c>
    </row>
    <row r="213" spans="1:65" s="2" customFormat="1" ht="14.5" customHeight="1">
      <c r="A213" s="33"/>
      <c r="B213" s="151"/>
      <c r="C213" s="152" t="s">
        <v>1805</v>
      </c>
      <c r="D213" s="152" t="s">
        <v>178</v>
      </c>
      <c r="E213" s="153" t="s">
        <v>2512</v>
      </c>
      <c r="F213" s="154" t="s">
        <v>2513</v>
      </c>
      <c r="G213" s="155" t="s">
        <v>219</v>
      </c>
      <c r="H213" s="156">
        <v>610</v>
      </c>
      <c r="I213" s="157"/>
      <c r="J213" s="158">
        <f t="shared" si="30"/>
        <v>0</v>
      </c>
      <c r="K213" s="159"/>
      <c r="L213" s="34"/>
      <c r="M213" s="160" t="s">
        <v>1</v>
      </c>
      <c r="N213" s="161" t="s">
        <v>41</v>
      </c>
      <c r="O213" s="59"/>
      <c r="P213" s="162">
        <f t="shared" si="31"/>
        <v>0</v>
      </c>
      <c r="Q213" s="162">
        <v>0</v>
      </c>
      <c r="R213" s="162">
        <f t="shared" si="32"/>
        <v>0</v>
      </c>
      <c r="S213" s="162">
        <v>0</v>
      </c>
      <c r="T213" s="163">
        <f t="shared" si="3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332</v>
      </c>
      <c r="AT213" s="164" t="s">
        <v>178</v>
      </c>
      <c r="AU213" s="164" t="s">
        <v>87</v>
      </c>
      <c r="AY213" s="18" t="s">
        <v>176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8" t="s">
        <v>87</v>
      </c>
      <c r="BK213" s="165">
        <f t="shared" si="39"/>
        <v>0</v>
      </c>
      <c r="BL213" s="18" t="s">
        <v>332</v>
      </c>
      <c r="BM213" s="164" t="s">
        <v>2514</v>
      </c>
    </row>
    <row r="214" spans="1:65" s="2" customFormat="1" ht="14.5" customHeight="1">
      <c r="A214" s="33"/>
      <c r="B214" s="151"/>
      <c r="C214" s="152" t="s">
        <v>1810</v>
      </c>
      <c r="D214" s="152" t="s">
        <v>178</v>
      </c>
      <c r="E214" s="153" t="s">
        <v>2515</v>
      </c>
      <c r="F214" s="154" t="s">
        <v>2516</v>
      </c>
      <c r="G214" s="155" t="s">
        <v>386</v>
      </c>
      <c r="H214" s="156">
        <v>72</v>
      </c>
      <c r="I214" s="157"/>
      <c r="J214" s="158">
        <f t="shared" si="30"/>
        <v>0</v>
      </c>
      <c r="K214" s="159"/>
      <c r="L214" s="34"/>
      <c r="M214" s="160" t="s">
        <v>1</v>
      </c>
      <c r="N214" s="161" t="s">
        <v>41</v>
      </c>
      <c r="O214" s="59"/>
      <c r="P214" s="162">
        <f t="shared" si="31"/>
        <v>0</v>
      </c>
      <c r="Q214" s="162">
        <v>0</v>
      </c>
      <c r="R214" s="162">
        <f t="shared" si="32"/>
        <v>0</v>
      </c>
      <c r="S214" s="162">
        <v>0</v>
      </c>
      <c r="T214" s="163">
        <f t="shared" si="3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332</v>
      </c>
      <c r="AT214" s="164" t="s">
        <v>178</v>
      </c>
      <c r="AU214" s="164" t="s">
        <v>87</v>
      </c>
      <c r="AY214" s="18" t="s">
        <v>176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8" t="s">
        <v>87</v>
      </c>
      <c r="BK214" s="165">
        <f t="shared" si="39"/>
        <v>0</v>
      </c>
      <c r="BL214" s="18" t="s">
        <v>332</v>
      </c>
      <c r="BM214" s="164" t="s">
        <v>2517</v>
      </c>
    </row>
    <row r="215" spans="1:65" s="2" customFormat="1" ht="24.25" customHeight="1">
      <c r="A215" s="33"/>
      <c r="B215" s="151"/>
      <c r="C215" s="152" t="s">
        <v>1814</v>
      </c>
      <c r="D215" s="152" t="s">
        <v>178</v>
      </c>
      <c r="E215" s="153" t="s">
        <v>2518</v>
      </c>
      <c r="F215" s="154" t="s">
        <v>2519</v>
      </c>
      <c r="G215" s="155" t="s">
        <v>2323</v>
      </c>
      <c r="H215" s="217"/>
      <c r="I215" s="157"/>
      <c r="J215" s="158">
        <f t="shared" si="30"/>
        <v>0</v>
      </c>
      <c r="K215" s="159"/>
      <c r="L215" s="34"/>
      <c r="M215" s="160" t="s">
        <v>1</v>
      </c>
      <c r="N215" s="161" t="s">
        <v>41</v>
      </c>
      <c r="O215" s="59"/>
      <c r="P215" s="162">
        <f t="shared" si="31"/>
        <v>0</v>
      </c>
      <c r="Q215" s="162">
        <v>0</v>
      </c>
      <c r="R215" s="162">
        <f t="shared" si="32"/>
        <v>0</v>
      </c>
      <c r="S215" s="162">
        <v>0</v>
      </c>
      <c r="T215" s="163">
        <f t="shared" si="3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332</v>
      </c>
      <c r="AT215" s="164" t="s">
        <v>178</v>
      </c>
      <c r="AU215" s="164" t="s">
        <v>87</v>
      </c>
      <c r="AY215" s="18" t="s">
        <v>176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8" t="s">
        <v>87</v>
      </c>
      <c r="BK215" s="165">
        <f t="shared" si="39"/>
        <v>0</v>
      </c>
      <c r="BL215" s="18" t="s">
        <v>332</v>
      </c>
      <c r="BM215" s="164" t="s">
        <v>2520</v>
      </c>
    </row>
    <row r="216" spans="1:65" s="12" customFormat="1" ht="23" customHeight="1">
      <c r="B216" s="138"/>
      <c r="D216" s="139" t="s">
        <v>74</v>
      </c>
      <c r="E216" s="149" t="s">
        <v>2521</v>
      </c>
      <c r="F216" s="149" t="s">
        <v>2522</v>
      </c>
      <c r="I216" s="141"/>
      <c r="J216" s="150">
        <f>BK216</f>
        <v>0</v>
      </c>
      <c r="L216" s="138"/>
      <c r="M216" s="143"/>
      <c r="N216" s="144"/>
      <c r="O216" s="144"/>
      <c r="P216" s="145">
        <f>SUM(P217:P223)</f>
        <v>0</v>
      </c>
      <c r="Q216" s="144"/>
      <c r="R216" s="145">
        <f>SUM(R217:R223)</f>
        <v>1.6999999999999998E-2</v>
      </c>
      <c r="S216" s="144"/>
      <c r="T216" s="146">
        <f>SUM(T217:T223)</f>
        <v>0</v>
      </c>
      <c r="AR216" s="139" t="s">
        <v>87</v>
      </c>
      <c r="AT216" s="147" t="s">
        <v>74</v>
      </c>
      <c r="AU216" s="147" t="s">
        <v>79</v>
      </c>
      <c r="AY216" s="139" t="s">
        <v>176</v>
      </c>
      <c r="BK216" s="148">
        <f>SUM(BK217:BK223)</f>
        <v>0</v>
      </c>
    </row>
    <row r="217" spans="1:65" s="2" customFormat="1" ht="24.25" customHeight="1">
      <c r="A217" s="33"/>
      <c r="B217" s="151"/>
      <c r="C217" s="152" t="s">
        <v>1818</v>
      </c>
      <c r="D217" s="152" t="s">
        <v>178</v>
      </c>
      <c r="E217" s="153" t="s">
        <v>2523</v>
      </c>
      <c r="F217" s="154" t="s">
        <v>2524</v>
      </c>
      <c r="G217" s="155" t="s">
        <v>362</v>
      </c>
      <c r="H217" s="156">
        <v>2</v>
      </c>
      <c r="I217" s="157"/>
      <c r="J217" s="158">
        <f t="shared" ref="J217:J223" si="40">ROUND(I217*H217,2)</f>
        <v>0</v>
      </c>
      <c r="K217" s="159"/>
      <c r="L217" s="34"/>
      <c r="M217" s="160" t="s">
        <v>1</v>
      </c>
      <c r="N217" s="161" t="s">
        <v>41</v>
      </c>
      <c r="O217" s="59"/>
      <c r="P217" s="162">
        <f t="shared" ref="P217:P223" si="41">O217*H217</f>
        <v>0</v>
      </c>
      <c r="Q217" s="162">
        <v>2.0000000000000002E-5</v>
      </c>
      <c r="R217" s="162">
        <f t="shared" ref="R217:R223" si="42">Q217*H217</f>
        <v>4.0000000000000003E-5</v>
      </c>
      <c r="S217" s="162">
        <v>0</v>
      </c>
      <c r="T217" s="163">
        <f t="shared" ref="T217:T223" si="43"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332</v>
      </c>
      <c r="AT217" s="164" t="s">
        <v>178</v>
      </c>
      <c r="AU217" s="164" t="s">
        <v>87</v>
      </c>
      <c r="AY217" s="18" t="s">
        <v>176</v>
      </c>
      <c r="BE217" s="165">
        <f t="shared" ref="BE217:BE223" si="44">IF(N217="základná",J217,0)</f>
        <v>0</v>
      </c>
      <c r="BF217" s="165">
        <f t="shared" ref="BF217:BF223" si="45">IF(N217="znížená",J217,0)</f>
        <v>0</v>
      </c>
      <c r="BG217" s="165">
        <f t="shared" ref="BG217:BG223" si="46">IF(N217="zákl. prenesená",J217,0)</f>
        <v>0</v>
      </c>
      <c r="BH217" s="165">
        <f t="shared" ref="BH217:BH223" si="47">IF(N217="zníž. prenesená",J217,0)</f>
        <v>0</v>
      </c>
      <c r="BI217" s="165">
        <f t="shared" ref="BI217:BI223" si="48">IF(N217="nulová",J217,0)</f>
        <v>0</v>
      </c>
      <c r="BJ217" s="18" t="s">
        <v>87</v>
      </c>
      <c r="BK217" s="165">
        <f t="shared" ref="BK217:BK223" si="49">ROUND(I217*H217,2)</f>
        <v>0</v>
      </c>
      <c r="BL217" s="18" t="s">
        <v>332</v>
      </c>
      <c r="BM217" s="164" t="s">
        <v>2525</v>
      </c>
    </row>
    <row r="218" spans="1:65" s="2" customFormat="1" ht="38" customHeight="1">
      <c r="A218" s="33"/>
      <c r="B218" s="151"/>
      <c r="C218" s="203" t="s">
        <v>1822</v>
      </c>
      <c r="D218" s="203" t="s">
        <v>411</v>
      </c>
      <c r="E218" s="204" t="s">
        <v>2526</v>
      </c>
      <c r="F218" s="205" t="s">
        <v>2527</v>
      </c>
      <c r="G218" s="206" t="s">
        <v>362</v>
      </c>
      <c r="H218" s="207">
        <v>2</v>
      </c>
      <c r="I218" s="208"/>
      <c r="J218" s="209">
        <f t="shared" si="40"/>
        <v>0</v>
      </c>
      <c r="K218" s="210"/>
      <c r="L218" s="211"/>
      <c r="M218" s="212" t="s">
        <v>1</v>
      </c>
      <c r="N218" s="213" t="s">
        <v>41</v>
      </c>
      <c r="O218" s="59"/>
      <c r="P218" s="162">
        <f t="shared" si="41"/>
        <v>0</v>
      </c>
      <c r="Q218" s="162">
        <v>2.5799999999999998E-3</v>
      </c>
      <c r="R218" s="162">
        <f t="shared" si="42"/>
        <v>5.1599999999999997E-3</v>
      </c>
      <c r="S218" s="162">
        <v>0</v>
      </c>
      <c r="T218" s="163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615</v>
      </c>
      <c r="AT218" s="164" t="s">
        <v>411</v>
      </c>
      <c r="AU218" s="164" t="s">
        <v>87</v>
      </c>
      <c r="AY218" s="18" t="s">
        <v>176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8" t="s">
        <v>87</v>
      </c>
      <c r="BK218" s="165">
        <f t="shared" si="49"/>
        <v>0</v>
      </c>
      <c r="BL218" s="18" t="s">
        <v>332</v>
      </c>
      <c r="BM218" s="164" t="s">
        <v>2528</v>
      </c>
    </row>
    <row r="219" spans="1:65" s="2" customFormat="1" ht="24.25" customHeight="1">
      <c r="A219" s="33"/>
      <c r="B219" s="151"/>
      <c r="C219" s="203" t="s">
        <v>1827</v>
      </c>
      <c r="D219" s="203" t="s">
        <v>411</v>
      </c>
      <c r="E219" s="204" t="s">
        <v>2529</v>
      </c>
      <c r="F219" s="205" t="s">
        <v>2530</v>
      </c>
      <c r="G219" s="206" t="s">
        <v>362</v>
      </c>
      <c r="H219" s="207">
        <v>59</v>
      </c>
      <c r="I219" s="208"/>
      <c r="J219" s="209">
        <f t="shared" si="40"/>
        <v>0</v>
      </c>
      <c r="K219" s="210"/>
      <c r="L219" s="211"/>
      <c r="M219" s="212" t="s">
        <v>1</v>
      </c>
      <c r="N219" s="213" t="s">
        <v>41</v>
      </c>
      <c r="O219" s="59"/>
      <c r="P219" s="162">
        <f t="shared" si="41"/>
        <v>0</v>
      </c>
      <c r="Q219" s="162">
        <v>1E-4</v>
      </c>
      <c r="R219" s="162">
        <f t="shared" si="42"/>
        <v>5.8999999999999999E-3</v>
      </c>
      <c r="S219" s="162">
        <v>0</v>
      </c>
      <c r="T219" s="163">
        <f t="shared" si="4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615</v>
      </c>
      <c r="AT219" s="164" t="s">
        <v>411</v>
      </c>
      <c r="AU219" s="164" t="s">
        <v>87</v>
      </c>
      <c r="AY219" s="18" t="s">
        <v>176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8" t="s">
        <v>87</v>
      </c>
      <c r="BK219" s="165">
        <f t="shared" si="49"/>
        <v>0</v>
      </c>
      <c r="BL219" s="18" t="s">
        <v>332</v>
      </c>
      <c r="BM219" s="164" t="s">
        <v>2531</v>
      </c>
    </row>
    <row r="220" spans="1:65" s="2" customFormat="1" ht="14.5" customHeight="1">
      <c r="A220" s="33"/>
      <c r="B220" s="151"/>
      <c r="C220" s="203" t="s">
        <v>1831</v>
      </c>
      <c r="D220" s="203" t="s">
        <v>411</v>
      </c>
      <c r="E220" s="204" t="s">
        <v>2532</v>
      </c>
      <c r="F220" s="205" t="s">
        <v>2533</v>
      </c>
      <c r="G220" s="206" t="s">
        <v>362</v>
      </c>
      <c r="H220" s="207">
        <v>59</v>
      </c>
      <c r="I220" s="208"/>
      <c r="J220" s="209">
        <f t="shared" si="40"/>
        <v>0</v>
      </c>
      <c r="K220" s="210"/>
      <c r="L220" s="211"/>
      <c r="M220" s="212" t="s">
        <v>1</v>
      </c>
      <c r="N220" s="213" t="s">
        <v>41</v>
      </c>
      <c r="O220" s="59"/>
      <c r="P220" s="162">
        <f t="shared" si="41"/>
        <v>0</v>
      </c>
      <c r="Q220" s="162">
        <v>1E-4</v>
      </c>
      <c r="R220" s="162">
        <f t="shared" si="42"/>
        <v>5.8999999999999999E-3</v>
      </c>
      <c r="S220" s="162">
        <v>0</v>
      </c>
      <c r="T220" s="163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615</v>
      </c>
      <c r="AT220" s="164" t="s">
        <v>411</v>
      </c>
      <c r="AU220" s="164" t="s">
        <v>87</v>
      </c>
      <c r="AY220" s="18" t="s">
        <v>176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8" t="s">
        <v>87</v>
      </c>
      <c r="BK220" s="165">
        <f t="shared" si="49"/>
        <v>0</v>
      </c>
      <c r="BL220" s="18" t="s">
        <v>332</v>
      </c>
      <c r="BM220" s="164" t="s">
        <v>2534</v>
      </c>
    </row>
    <row r="221" spans="1:65" s="2" customFormat="1" ht="14.5" customHeight="1">
      <c r="A221" s="33"/>
      <c r="B221" s="151"/>
      <c r="C221" s="152" t="s">
        <v>1804</v>
      </c>
      <c r="D221" s="152" t="s">
        <v>178</v>
      </c>
      <c r="E221" s="153" t="s">
        <v>2535</v>
      </c>
      <c r="F221" s="154" t="s">
        <v>2536</v>
      </c>
      <c r="G221" s="155" t="s">
        <v>362</v>
      </c>
      <c r="H221" s="156">
        <v>59</v>
      </c>
      <c r="I221" s="157"/>
      <c r="J221" s="158">
        <f t="shared" si="40"/>
        <v>0</v>
      </c>
      <c r="K221" s="159"/>
      <c r="L221" s="34"/>
      <c r="M221" s="160" t="s">
        <v>1</v>
      </c>
      <c r="N221" s="161" t="s">
        <v>41</v>
      </c>
      <c r="O221" s="59"/>
      <c r="P221" s="162">
        <f t="shared" si="41"/>
        <v>0</v>
      </c>
      <c r="Q221" s="162">
        <v>0</v>
      </c>
      <c r="R221" s="162">
        <f t="shared" si="42"/>
        <v>0</v>
      </c>
      <c r="S221" s="162">
        <v>0</v>
      </c>
      <c r="T221" s="163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332</v>
      </c>
      <c r="AT221" s="164" t="s">
        <v>178</v>
      </c>
      <c r="AU221" s="164" t="s">
        <v>87</v>
      </c>
      <c r="AY221" s="18" t="s">
        <v>176</v>
      </c>
      <c r="BE221" s="165">
        <f t="shared" si="44"/>
        <v>0</v>
      </c>
      <c r="BF221" s="165">
        <f t="shared" si="45"/>
        <v>0</v>
      </c>
      <c r="BG221" s="165">
        <f t="shared" si="46"/>
        <v>0</v>
      </c>
      <c r="BH221" s="165">
        <f t="shared" si="47"/>
        <v>0</v>
      </c>
      <c r="BI221" s="165">
        <f t="shared" si="48"/>
        <v>0</v>
      </c>
      <c r="BJ221" s="18" t="s">
        <v>87</v>
      </c>
      <c r="BK221" s="165">
        <f t="shared" si="49"/>
        <v>0</v>
      </c>
      <c r="BL221" s="18" t="s">
        <v>332</v>
      </c>
      <c r="BM221" s="164" t="s">
        <v>2537</v>
      </c>
    </row>
    <row r="222" spans="1:65" s="2" customFormat="1" ht="14.5" customHeight="1">
      <c r="A222" s="33"/>
      <c r="B222" s="151"/>
      <c r="C222" s="152" t="s">
        <v>1839</v>
      </c>
      <c r="D222" s="152" t="s">
        <v>178</v>
      </c>
      <c r="E222" s="153" t="s">
        <v>2538</v>
      </c>
      <c r="F222" s="154" t="s">
        <v>2539</v>
      </c>
      <c r="G222" s="155" t="s">
        <v>362</v>
      </c>
      <c r="H222" s="156">
        <v>59</v>
      </c>
      <c r="I222" s="157"/>
      <c r="J222" s="158">
        <f t="shared" si="40"/>
        <v>0</v>
      </c>
      <c r="K222" s="159"/>
      <c r="L222" s="34"/>
      <c r="M222" s="160" t="s">
        <v>1</v>
      </c>
      <c r="N222" s="161" t="s">
        <v>41</v>
      </c>
      <c r="O222" s="59"/>
      <c r="P222" s="162">
        <f t="shared" si="41"/>
        <v>0</v>
      </c>
      <c r="Q222" s="162">
        <v>0</v>
      </c>
      <c r="R222" s="162">
        <f t="shared" si="42"/>
        <v>0</v>
      </c>
      <c r="S222" s="162">
        <v>0</v>
      </c>
      <c r="T222" s="163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4" t="s">
        <v>332</v>
      </c>
      <c r="AT222" s="164" t="s">
        <v>178</v>
      </c>
      <c r="AU222" s="164" t="s">
        <v>87</v>
      </c>
      <c r="AY222" s="18" t="s">
        <v>176</v>
      </c>
      <c r="BE222" s="165">
        <f t="shared" si="44"/>
        <v>0</v>
      </c>
      <c r="BF222" s="165">
        <f t="shared" si="45"/>
        <v>0</v>
      </c>
      <c r="BG222" s="165">
        <f t="shared" si="46"/>
        <v>0</v>
      </c>
      <c r="BH222" s="165">
        <f t="shared" si="47"/>
        <v>0</v>
      </c>
      <c r="BI222" s="165">
        <f t="shared" si="48"/>
        <v>0</v>
      </c>
      <c r="BJ222" s="18" t="s">
        <v>87</v>
      </c>
      <c r="BK222" s="165">
        <f t="shared" si="49"/>
        <v>0</v>
      </c>
      <c r="BL222" s="18" t="s">
        <v>332</v>
      </c>
      <c r="BM222" s="164" t="s">
        <v>2540</v>
      </c>
    </row>
    <row r="223" spans="1:65" s="2" customFormat="1" ht="14.5" customHeight="1">
      <c r="A223" s="33"/>
      <c r="B223" s="151"/>
      <c r="C223" s="152" t="s">
        <v>1843</v>
      </c>
      <c r="D223" s="152" t="s">
        <v>178</v>
      </c>
      <c r="E223" s="153" t="s">
        <v>2541</v>
      </c>
      <c r="F223" s="154" t="s">
        <v>2542</v>
      </c>
      <c r="G223" s="155" t="s">
        <v>2323</v>
      </c>
      <c r="H223" s="217"/>
      <c r="I223" s="157"/>
      <c r="J223" s="158">
        <f t="shared" si="40"/>
        <v>0</v>
      </c>
      <c r="K223" s="159"/>
      <c r="L223" s="34"/>
      <c r="M223" s="160" t="s">
        <v>1</v>
      </c>
      <c r="N223" s="161" t="s">
        <v>41</v>
      </c>
      <c r="O223" s="59"/>
      <c r="P223" s="162">
        <f t="shared" si="41"/>
        <v>0</v>
      </c>
      <c r="Q223" s="162">
        <v>0</v>
      </c>
      <c r="R223" s="162">
        <f t="shared" si="42"/>
        <v>0</v>
      </c>
      <c r="S223" s="162">
        <v>0</v>
      </c>
      <c r="T223" s="163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332</v>
      </c>
      <c r="AT223" s="164" t="s">
        <v>178</v>
      </c>
      <c r="AU223" s="164" t="s">
        <v>87</v>
      </c>
      <c r="AY223" s="18" t="s">
        <v>176</v>
      </c>
      <c r="BE223" s="165">
        <f t="shared" si="44"/>
        <v>0</v>
      </c>
      <c r="BF223" s="165">
        <f t="shared" si="45"/>
        <v>0</v>
      </c>
      <c r="BG223" s="165">
        <f t="shared" si="46"/>
        <v>0</v>
      </c>
      <c r="BH223" s="165">
        <f t="shared" si="47"/>
        <v>0</v>
      </c>
      <c r="BI223" s="165">
        <f t="shared" si="48"/>
        <v>0</v>
      </c>
      <c r="BJ223" s="18" t="s">
        <v>87</v>
      </c>
      <c r="BK223" s="165">
        <f t="shared" si="49"/>
        <v>0</v>
      </c>
      <c r="BL223" s="18" t="s">
        <v>332</v>
      </c>
      <c r="BM223" s="164" t="s">
        <v>2543</v>
      </c>
    </row>
    <row r="224" spans="1:65" s="12" customFormat="1" ht="23" customHeight="1">
      <c r="B224" s="138"/>
      <c r="D224" s="139" t="s">
        <v>74</v>
      </c>
      <c r="E224" s="149" t="s">
        <v>1211</v>
      </c>
      <c r="F224" s="149" t="s">
        <v>1212</v>
      </c>
      <c r="I224" s="141"/>
      <c r="J224" s="150">
        <f>BK224</f>
        <v>0</v>
      </c>
      <c r="L224" s="138"/>
      <c r="M224" s="143"/>
      <c r="N224" s="144"/>
      <c r="O224" s="144"/>
      <c r="P224" s="145">
        <f>SUM(P225:P249)</f>
        <v>0</v>
      </c>
      <c r="Q224" s="144"/>
      <c r="R224" s="145">
        <f>SUM(R225:R249)</f>
        <v>0.87617000000000012</v>
      </c>
      <c r="S224" s="144"/>
      <c r="T224" s="146">
        <f>SUM(T225:T249)</f>
        <v>0</v>
      </c>
      <c r="AR224" s="139" t="s">
        <v>87</v>
      </c>
      <c r="AT224" s="147" t="s">
        <v>74</v>
      </c>
      <c r="AU224" s="147" t="s">
        <v>79</v>
      </c>
      <c r="AY224" s="139" t="s">
        <v>176</v>
      </c>
      <c r="BK224" s="148">
        <f>SUM(BK225:BK249)</f>
        <v>0</v>
      </c>
    </row>
    <row r="225" spans="1:65" s="2" customFormat="1" ht="24.25" customHeight="1">
      <c r="A225" s="33"/>
      <c r="B225" s="151"/>
      <c r="C225" s="152" t="s">
        <v>1847</v>
      </c>
      <c r="D225" s="152" t="s">
        <v>178</v>
      </c>
      <c r="E225" s="153" t="s">
        <v>2544</v>
      </c>
      <c r="F225" s="154" t="s">
        <v>2545</v>
      </c>
      <c r="G225" s="155" t="s">
        <v>362</v>
      </c>
      <c r="H225" s="156">
        <v>5</v>
      </c>
      <c r="I225" s="157"/>
      <c r="J225" s="158">
        <f t="shared" ref="J225:J249" si="50">ROUND(I225*H225,2)</f>
        <v>0</v>
      </c>
      <c r="K225" s="159"/>
      <c r="L225" s="34"/>
      <c r="M225" s="160" t="s">
        <v>1</v>
      </c>
      <c r="N225" s="161" t="s">
        <v>41</v>
      </c>
      <c r="O225" s="59"/>
      <c r="P225" s="162">
        <f t="shared" ref="P225:P249" si="51">O225*H225</f>
        <v>0</v>
      </c>
      <c r="Q225" s="162">
        <v>2.0000000000000002E-5</v>
      </c>
      <c r="R225" s="162">
        <f t="shared" ref="R225:R249" si="52">Q225*H225</f>
        <v>1E-4</v>
      </c>
      <c r="S225" s="162">
        <v>0</v>
      </c>
      <c r="T225" s="163">
        <f t="shared" ref="T225:T249" si="53"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332</v>
      </c>
      <c r="AT225" s="164" t="s">
        <v>178</v>
      </c>
      <c r="AU225" s="164" t="s">
        <v>87</v>
      </c>
      <c r="AY225" s="18" t="s">
        <v>176</v>
      </c>
      <c r="BE225" s="165">
        <f t="shared" ref="BE225:BE249" si="54">IF(N225="základná",J225,0)</f>
        <v>0</v>
      </c>
      <c r="BF225" s="165">
        <f t="shared" ref="BF225:BF249" si="55">IF(N225="znížená",J225,0)</f>
        <v>0</v>
      </c>
      <c r="BG225" s="165">
        <f t="shared" ref="BG225:BG249" si="56">IF(N225="zákl. prenesená",J225,0)</f>
        <v>0</v>
      </c>
      <c r="BH225" s="165">
        <f t="shared" ref="BH225:BH249" si="57">IF(N225="zníž. prenesená",J225,0)</f>
        <v>0</v>
      </c>
      <c r="BI225" s="165">
        <f t="shared" ref="BI225:BI249" si="58">IF(N225="nulová",J225,0)</f>
        <v>0</v>
      </c>
      <c r="BJ225" s="18" t="s">
        <v>87</v>
      </c>
      <c r="BK225" s="165">
        <f t="shared" ref="BK225:BK249" si="59">ROUND(I225*H225,2)</f>
        <v>0</v>
      </c>
      <c r="BL225" s="18" t="s">
        <v>332</v>
      </c>
      <c r="BM225" s="164" t="s">
        <v>2546</v>
      </c>
    </row>
    <row r="226" spans="1:65" s="2" customFormat="1" ht="14.5" customHeight="1">
      <c r="A226" s="33"/>
      <c r="B226" s="151"/>
      <c r="C226" s="203" t="s">
        <v>1851</v>
      </c>
      <c r="D226" s="203" t="s">
        <v>411</v>
      </c>
      <c r="E226" s="204" t="s">
        <v>2547</v>
      </c>
      <c r="F226" s="205" t="s">
        <v>2548</v>
      </c>
      <c r="G226" s="206" t="s">
        <v>362</v>
      </c>
      <c r="H226" s="207">
        <v>5</v>
      </c>
      <c r="I226" s="208"/>
      <c r="J226" s="209">
        <f t="shared" si="50"/>
        <v>0</v>
      </c>
      <c r="K226" s="210"/>
      <c r="L226" s="211"/>
      <c r="M226" s="212" t="s">
        <v>1</v>
      </c>
      <c r="N226" s="213" t="s">
        <v>41</v>
      </c>
      <c r="O226" s="59"/>
      <c r="P226" s="162">
        <f t="shared" si="51"/>
        <v>0</v>
      </c>
      <c r="Q226" s="162">
        <v>1.7999999999999999E-2</v>
      </c>
      <c r="R226" s="162">
        <f t="shared" si="52"/>
        <v>0.09</v>
      </c>
      <c r="S226" s="162">
        <v>0</v>
      </c>
      <c r="T226" s="163">
        <f t="shared" si="5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615</v>
      </c>
      <c r="AT226" s="164" t="s">
        <v>411</v>
      </c>
      <c r="AU226" s="164" t="s">
        <v>87</v>
      </c>
      <c r="AY226" s="18" t="s">
        <v>176</v>
      </c>
      <c r="BE226" s="165">
        <f t="shared" si="54"/>
        <v>0</v>
      </c>
      <c r="BF226" s="165">
        <f t="shared" si="55"/>
        <v>0</v>
      </c>
      <c r="BG226" s="165">
        <f t="shared" si="56"/>
        <v>0</v>
      </c>
      <c r="BH226" s="165">
        <f t="shared" si="57"/>
        <v>0</v>
      </c>
      <c r="BI226" s="165">
        <f t="shared" si="58"/>
        <v>0</v>
      </c>
      <c r="BJ226" s="18" t="s">
        <v>87</v>
      </c>
      <c r="BK226" s="165">
        <f t="shared" si="59"/>
        <v>0</v>
      </c>
      <c r="BL226" s="18" t="s">
        <v>332</v>
      </c>
      <c r="BM226" s="164" t="s">
        <v>2549</v>
      </c>
    </row>
    <row r="227" spans="1:65" s="2" customFormat="1" ht="24.25" customHeight="1">
      <c r="A227" s="33"/>
      <c r="B227" s="151"/>
      <c r="C227" s="152" t="s">
        <v>1855</v>
      </c>
      <c r="D227" s="152" t="s">
        <v>178</v>
      </c>
      <c r="E227" s="153" t="s">
        <v>2550</v>
      </c>
      <c r="F227" s="154" t="s">
        <v>2551</v>
      </c>
      <c r="G227" s="155" t="s">
        <v>362</v>
      </c>
      <c r="H227" s="156">
        <v>4</v>
      </c>
      <c r="I227" s="157"/>
      <c r="J227" s="158">
        <f t="shared" si="50"/>
        <v>0</v>
      </c>
      <c r="K227" s="159"/>
      <c r="L227" s="34"/>
      <c r="M227" s="160" t="s">
        <v>1</v>
      </c>
      <c r="N227" s="161" t="s">
        <v>41</v>
      </c>
      <c r="O227" s="59"/>
      <c r="P227" s="162">
        <f t="shared" si="51"/>
        <v>0</v>
      </c>
      <c r="Q227" s="162">
        <v>2.0000000000000002E-5</v>
      </c>
      <c r="R227" s="162">
        <f t="shared" si="52"/>
        <v>8.0000000000000007E-5</v>
      </c>
      <c r="S227" s="162">
        <v>0</v>
      </c>
      <c r="T227" s="163">
        <f t="shared" si="5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332</v>
      </c>
      <c r="AT227" s="164" t="s">
        <v>178</v>
      </c>
      <c r="AU227" s="164" t="s">
        <v>87</v>
      </c>
      <c r="AY227" s="18" t="s">
        <v>176</v>
      </c>
      <c r="BE227" s="165">
        <f t="shared" si="54"/>
        <v>0</v>
      </c>
      <c r="BF227" s="165">
        <f t="shared" si="55"/>
        <v>0</v>
      </c>
      <c r="BG227" s="165">
        <f t="shared" si="56"/>
        <v>0</v>
      </c>
      <c r="BH227" s="165">
        <f t="shared" si="57"/>
        <v>0</v>
      </c>
      <c r="BI227" s="165">
        <f t="shared" si="58"/>
        <v>0</v>
      </c>
      <c r="BJ227" s="18" t="s">
        <v>87</v>
      </c>
      <c r="BK227" s="165">
        <f t="shared" si="59"/>
        <v>0</v>
      </c>
      <c r="BL227" s="18" t="s">
        <v>332</v>
      </c>
      <c r="BM227" s="164" t="s">
        <v>2552</v>
      </c>
    </row>
    <row r="228" spans="1:65" s="2" customFormat="1" ht="14.5" customHeight="1">
      <c r="A228" s="33"/>
      <c r="B228" s="151"/>
      <c r="C228" s="203" t="s">
        <v>1859</v>
      </c>
      <c r="D228" s="203" t="s">
        <v>411</v>
      </c>
      <c r="E228" s="204" t="s">
        <v>2547</v>
      </c>
      <c r="F228" s="205" t="s">
        <v>2548</v>
      </c>
      <c r="G228" s="206" t="s">
        <v>362</v>
      </c>
      <c r="H228" s="207">
        <v>6</v>
      </c>
      <c r="I228" s="208"/>
      <c r="J228" s="209">
        <f t="shared" si="50"/>
        <v>0</v>
      </c>
      <c r="K228" s="210"/>
      <c r="L228" s="211"/>
      <c r="M228" s="212" t="s">
        <v>1</v>
      </c>
      <c r="N228" s="213" t="s">
        <v>41</v>
      </c>
      <c r="O228" s="59"/>
      <c r="P228" s="162">
        <f t="shared" si="51"/>
        <v>0</v>
      </c>
      <c r="Q228" s="162">
        <v>1.7999999999999999E-2</v>
      </c>
      <c r="R228" s="162">
        <f t="shared" si="52"/>
        <v>0.10799999999999998</v>
      </c>
      <c r="S228" s="162">
        <v>0</v>
      </c>
      <c r="T228" s="163">
        <f t="shared" si="5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615</v>
      </c>
      <c r="AT228" s="164" t="s">
        <v>411</v>
      </c>
      <c r="AU228" s="164" t="s">
        <v>87</v>
      </c>
      <c r="AY228" s="18" t="s">
        <v>176</v>
      </c>
      <c r="BE228" s="165">
        <f t="shared" si="54"/>
        <v>0</v>
      </c>
      <c r="BF228" s="165">
        <f t="shared" si="55"/>
        <v>0</v>
      </c>
      <c r="BG228" s="165">
        <f t="shared" si="56"/>
        <v>0</v>
      </c>
      <c r="BH228" s="165">
        <f t="shared" si="57"/>
        <v>0</v>
      </c>
      <c r="BI228" s="165">
        <f t="shared" si="58"/>
        <v>0</v>
      </c>
      <c r="BJ228" s="18" t="s">
        <v>87</v>
      </c>
      <c r="BK228" s="165">
        <f t="shared" si="59"/>
        <v>0</v>
      </c>
      <c r="BL228" s="18" t="s">
        <v>332</v>
      </c>
      <c r="BM228" s="164" t="s">
        <v>2553</v>
      </c>
    </row>
    <row r="229" spans="1:65" s="2" customFormat="1" ht="14.5" customHeight="1">
      <c r="A229" s="33"/>
      <c r="B229" s="151"/>
      <c r="C229" s="203" t="s">
        <v>1863</v>
      </c>
      <c r="D229" s="203" t="s">
        <v>411</v>
      </c>
      <c r="E229" s="204" t="s">
        <v>2554</v>
      </c>
      <c r="F229" s="205" t="s">
        <v>2555</v>
      </c>
      <c r="G229" s="206" t="s">
        <v>362</v>
      </c>
      <c r="H229" s="207">
        <v>7</v>
      </c>
      <c r="I229" s="208"/>
      <c r="J229" s="209">
        <f t="shared" si="50"/>
        <v>0</v>
      </c>
      <c r="K229" s="210"/>
      <c r="L229" s="211"/>
      <c r="M229" s="212" t="s">
        <v>1</v>
      </c>
      <c r="N229" s="213" t="s">
        <v>41</v>
      </c>
      <c r="O229" s="59"/>
      <c r="P229" s="162">
        <f t="shared" si="51"/>
        <v>0</v>
      </c>
      <c r="Q229" s="162">
        <v>2.0400000000000001E-2</v>
      </c>
      <c r="R229" s="162">
        <f t="shared" si="52"/>
        <v>0.14280000000000001</v>
      </c>
      <c r="S229" s="162">
        <v>0</v>
      </c>
      <c r="T229" s="163">
        <f t="shared" si="5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615</v>
      </c>
      <c r="AT229" s="164" t="s">
        <v>411</v>
      </c>
      <c r="AU229" s="164" t="s">
        <v>87</v>
      </c>
      <c r="AY229" s="18" t="s">
        <v>176</v>
      </c>
      <c r="BE229" s="165">
        <f t="shared" si="54"/>
        <v>0</v>
      </c>
      <c r="BF229" s="165">
        <f t="shared" si="55"/>
        <v>0</v>
      </c>
      <c r="BG229" s="165">
        <f t="shared" si="56"/>
        <v>0</v>
      </c>
      <c r="BH229" s="165">
        <f t="shared" si="57"/>
        <v>0</v>
      </c>
      <c r="BI229" s="165">
        <f t="shared" si="58"/>
        <v>0</v>
      </c>
      <c r="BJ229" s="18" t="s">
        <v>87</v>
      </c>
      <c r="BK229" s="165">
        <f t="shared" si="59"/>
        <v>0</v>
      </c>
      <c r="BL229" s="18" t="s">
        <v>332</v>
      </c>
      <c r="BM229" s="164" t="s">
        <v>2556</v>
      </c>
    </row>
    <row r="230" spans="1:65" s="2" customFormat="1" ht="14.5" customHeight="1">
      <c r="A230" s="33"/>
      <c r="B230" s="151"/>
      <c r="C230" s="203" t="s">
        <v>1868</v>
      </c>
      <c r="D230" s="203" t="s">
        <v>411</v>
      </c>
      <c r="E230" s="204" t="s">
        <v>2557</v>
      </c>
      <c r="F230" s="205" t="s">
        <v>2558</v>
      </c>
      <c r="G230" s="206" t="s">
        <v>362</v>
      </c>
      <c r="H230" s="207">
        <v>2</v>
      </c>
      <c r="I230" s="208"/>
      <c r="J230" s="209">
        <f t="shared" si="50"/>
        <v>0</v>
      </c>
      <c r="K230" s="210"/>
      <c r="L230" s="211"/>
      <c r="M230" s="212" t="s">
        <v>1</v>
      </c>
      <c r="N230" s="213" t="s">
        <v>41</v>
      </c>
      <c r="O230" s="59"/>
      <c r="P230" s="162">
        <f t="shared" si="51"/>
        <v>0</v>
      </c>
      <c r="Q230" s="162">
        <v>2.1299999999999999E-2</v>
      </c>
      <c r="R230" s="162">
        <f t="shared" si="52"/>
        <v>4.2599999999999999E-2</v>
      </c>
      <c r="S230" s="162">
        <v>0</v>
      </c>
      <c r="T230" s="163">
        <f t="shared" si="5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615</v>
      </c>
      <c r="AT230" s="164" t="s">
        <v>411</v>
      </c>
      <c r="AU230" s="164" t="s">
        <v>87</v>
      </c>
      <c r="AY230" s="18" t="s">
        <v>176</v>
      </c>
      <c r="BE230" s="165">
        <f t="shared" si="54"/>
        <v>0</v>
      </c>
      <c r="BF230" s="165">
        <f t="shared" si="55"/>
        <v>0</v>
      </c>
      <c r="BG230" s="165">
        <f t="shared" si="56"/>
        <v>0</v>
      </c>
      <c r="BH230" s="165">
        <f t="shared" si="57"/>
        <v>0</v>
      </c>
      <c r="BI230" s="165">
        <f t="shared" si="58"/>
        <v>0</v>
      </c>
      <c r="BJ230" s="18" t="s">
        <v>87</v>
      </c>
      <c r="BK230" s="165">
        <f t="shared" si="59"/>
        <v>0</v>
      </c>
      <c r="BL230" s="18" t="s">
        <v>332</v>
      </c>
      <c r="BM230" s="164" t="s">
        <v>2559</v>
      </c>
    </row>
    <row r="231" spans="1:65" s="2" customFormat="1" ht="14.5" customHeight="1">
      <c r="A231" s="33"/>
      <c r="B231" s="151"/>
      <c r="C231" s="203" t="s">
        <v>1872</v>
      </c>
      <c r="D231" s="203" t="s">
        <v>411</v>
      </c>
      <c r="E231" s="204" t="s">
        <v>2560</v>
      </c>
      <c r="F231" s="205" t="s">
        <v>2561</v>
      </c>
      <c r="G231" s="206" t="s">
        <v>362</v>
      </c>
      <c r="H231" s="207">
        <v>4</v>
      </c>
      <c r="I231" s="208"/>
      <c r="J231" s="209">
        <f t="shared" si="50"/>
        <v>0</v>
      </c>
      <c r="K231" s="210"/>
      <c r="L231" s="211"/>
      <c r="M231" s="212" t="s">
        <v>1</v>
      </c>
      <c r="N231" s="213" t="s">
        <v>41</v>
      </c>
      <c r="O231" s="59"/>
      <c r="P231" s="162">
        <f t="shared" si="51"/>
        <v>0</v>
      </c>
      <c r="Q231" s="162">
        <v>1.261E-2</v>
      </c>
      <c r="R231" s="162">
        <f t="shared" si="52"/>
        <v>5.0439999999999999E-2</v>
      </c>
      <c r="S231" s="162">
        <v>0</v>
      </c>
      <c r="T231" s="163">
        <f t="shared" si="5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615</v>
      </c>
      <c r="AT231" s="164" t="s">
        <v>411</v>
      </c>
      <c r="AU231" s="164" t="s">
        <v>87</v>
      </c>
      <c r="AY231" s="18" t="s">
        <v>176</v>
      </c>
      <c r="BE231" s="165">
        <f t="shared" si="54"/>
        <v>0</v>
      </c>
      <c r="BF231" s="165">
        <f t="shared" si="55"/>
        <v>0</v>
      </c>
      <c r="BG231" s="165">
        <f t="shared" si="56"/>
        <v>0</v>
      </c>
      <c r="BH231" s="165">
        <f t="shared" si="57"/>
        <v>0</v>
      </c>
      <c r="BI231" s="165">
        <f t="shared" si="58"/>
        <v>0</v>
      </c>
      <c r="BJ231" s="18" t="s">
        <v>87</v>
      </c>
      <c r="BK231" s="165">
        <f t="shared" si="59"/>
        <v>0</v>
      </c>
      <c r="BL231" s="18" t="s">
        <v>332</v>
      </c>
      <c r="BM231" s="164" t="s">
        <v>2562</v>
      </c>
    </row>
    <row r="232" spans="1:65" s="2" customFormat="1" ht="14.5" customHeight="1">
      <c r="A232" s="33"/>
      <c r="B232" s="151"/>
      <c r="C232" s="203" t="s">
        <v>1876</v>
      </c>
      <c r="D232" s="203" t="s">
        <v>411</v>
      </c>
      <c r="E232" s="204" t="s">
        <v>2563</v>
      </c>
      <c r="F232" s="205" t="s">
        <v>2564</v>
      </c>
      <c r="G232" s="206" t="s">
        <v>362</v>
      </c>
      <c r="H232" s="207">
        <v>1</v>
      </c>
      <c r="I232" s="208"/>
      <c r="J232" s="209">
        <f t="shared" si="50"/>
        <v>0</v>
      </c>
      <c r="K232" s="210"/>
      <c r="L232" s="211"/>
      <c r="M232" s="212" t="s">
        <v>1</v>
      </c>
      <c r="N232" s="213" t="s">
        <v>41</v>
      </c>
      <c r="O232" s="59"/>
      <c r="P232" s="162">
        <f t="shared" si="51"/>
        <v>0</v>
      </c>
      <c r="Q232" s="162">
        <v>1.261E-2</v>
      </c>
      <c r="R232" s="162">
        <f t="shared" si="52"/>
        <v>1.261E-2</v>
      </c>
      <c r="S232" s="162">
        <v>0</v>
      </c>
      <c r="T232" s="163">
        <f t="shared" si="5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615</v>
      </c>
      <c r="AT232" s="164" t="s">
        <v>411</v>
      </c>
      <c r="AU232" s="164" t="s">
        <v>87</v>
      </c>
      <c r="AY232" s="18" t="s">
        <v>176</v>
      </c>
      <c r="BE232" s="165">
        <f t="shared" si="54"/>
        <v>0</v>
      </c>
      <c r="BF232" s="165">
        <f t="shared" si="55"/>
        <v>0</v>
      </c>
      <c r="BG232" s="165">
        <f t="shared" si="56"/>
        <v>0</v>
      </c>
      <c r="BH232" s="165">
        <f t="shared" si="57"/>
        <v>0</v>
      </c>
      <c r="BI232" s="165">
        <f t="shared" si="58"/>
        <v>0</v>
      </c>
      <c r="BJ232" s="18" t="s">
        <v>87</v>
      </c>
      <c r="BK232" s="165">
        <f t="shared" si="59"/>
        <v>0</v>
      </c>
      <c r="BL232" s="18" t="s">
        <v>332</v>
      </c>
      <c r="BM232" s="164" t="s">
        <v>2565</v>
      </c>
    </row>
    <row r="233" spans="1:65" s="2" customFormat="1" ht="14.5" customHeight="1">
      <c r="A233" s="33"/>
      <c r="B233" s="151"/>
      <c r="C233" s="203" t="s">
        <v>1880</v>
      </c>
      <c r="D233" s="203" t="s">
        <v>411</v>
      </c>
      <c r="E233" s="204" t="s">
        <v>2566</v>
      </c>
      <c r="F233" s="205" t="s">
        <v>2567</v>
      </c>
      <c r="G233" s="206" t="s">
        <v>362</v>
      </c>
      <c r="H233" s="207">
        <v>7</v>
      </c>
      <c r="I233" s="208"/>
      <c r="J233" s="209">
        <f t="shared" si="50"/>
        <v>0</v>
      </c>
      <c r="K233" s="210"/>
      <c r="L233" s="211"/>
      <c r="M233" s="212" t="s">
        <v>1</v>
      </c>
      <c r="N233" s="213" t="s">
        <v>41</v>
      </c>
      <c r="O233" s="59"/>
      <c r="P233" s="162">
        <f t="shared" si="51"/>
        <v>0</v>
      </c>
      <c r="Q233" s="162">
        <v>1.261E-2</v>
      </c>
      <c r="R233" s="162">
        <f t="shared" si="52"/>
        <v>8.8270000000000001E-2</v>
      </c>
      <c r="S233" s="162">
        <v>0</v>
      </c>
      <c r="T233" s="163">
        <f t="shared" si="5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615</v>
      </c>
      <c r="AT233" s="164" t="s">
        <v>411</v>
      </c>
      <c r="AU233" s="164" t="s">
        <v>87</v>
      </c>
      <c r="AY233" s="18" t="s">
        <v>176</v>
      </c>
      <c r="BE233" s="165">
        <f t="shared" si="54"/>
        <v>0</v>
      </c>
      <c r="BF233" s="165">
        <f t="shared" si="55"/>
        <v>0</v>
      </c>
      <c r="BG233" s="165">
        <f t="shared" si="56"/>
        <v>0</v>
      </c>
      <c r="BH233" s="165">
        <f t="shared" si="57"/>
        <v>0</v>
      </c>
      <c r="BI233" s="165">
        <f t="shared" si="58"/>
        <v>0</v>
      </c>
      <c r="BJ233" s="18" t="s">
        <v>87</v>
      </c>
      <c r="BK233" s="165">
        <f t="shared" si="59"/>
        <v>0</v>
      </c>
      <c r="BL233" s="18" t="s">
        <v>332</v>
      </c>
      <c r="BM233" s="164" t="s">
        <v>2568</v>
      </c>
    </row>
    <row r="234" spans="1:65" s="2" customFormat="1" ht="14.5" customHeight="1">
      <c r="A234" s="33"/>
      <c r="B234" s="151"/>
      <c r="C234" s="203" t="s">
        <v>1884</v>
      </c>
      <c r="D234" s="203" t="s">
        <v>411</v>
      </c>
      <c r="E234" s="204" t="s">
        <v>2569</v>
      </c>
      <c r="F234" s="205" t="s">
        <v>2570</v>
      </c>
      <c r="G234" s="206" t="s">
        <v>362</v>
      </c>
      <c r="H234" s="207">
        <v>11</v>
      </c>
      <c r="I234" s="208"/>
      <c r="J234" s="209">
        <f t="shared" si="50"/>
        <v>0</v>
      </c>
      <c r="K234" s="210"/>
      <c r="L234" s="211"/>
      <c r="M234" s="212" t="s">
        <v>1</v>
      </c>
      <c r="N234" s="213" t="s">
        <v>41</v>
      </c>
      <c r="O234" s="59"/>
      <c r="P234" s="162">
        <f t="shared" si="51"/>
        <v>0</v>
      </c>
      <c r="Q234" s="162">
        <v>1.261E-2</v>
      </c>
      <c r="R234" s="162">
        <f t="shared" si="52"/>
        <v>0.13871</v>
      </c>
      <c r="S234" s="162">
        <v>0</v>
      </c>
      <c r="T234" s="163">
        <f t="shared" si="5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4" t="s">
        <v>615</v>
      </c>
      <c r="AT234" s="164" t="s">
        <v>411</v>
      </c>
      <c r="AU234" s="164" t="s">
        <v>87</v>
      </c>
      <c r="AY234" s="18" t="s">
        <v>176</v>
      </c>
      <c r="BE234" s="165">
        <f t="shared" si="54"/>
        <v>0</v>
      </c>
      <c r="BF234" s="165">
        <f t="shared" si="55"/>
        <v>0</v>
      </c>
      <c r="BG234" s="165">
        <f t="shared" si="56"/>
        <v>0</v>
      </c>
      <c r="BH234" s="165">
        <f t="shared" si="57"/>
        <v>0</v>
      </c>
      <c r="BI234" s="165">
        <f t="shared" si="58"/>
        <v>0</v>
      </c>
      <c r="BJ234" s="18" t="s">
        <v>87</v>
      </c>
      <c r="BK234" s="165">
        <f t="shared" si="59"/>
        <v>0</v>
      </c>
      <c r="BL234" s="18" t="s">
        <v>332</v>
      </c>
      <c r="BM234" s="164" t="s">
        <v>2571</v>
      </c>
    </row>
    <row r="235" spans="1:65" s="2" customFormat="1" ht="14.5" customHeight="1">
      <c r="A235" s="33"/>
      <c r="B235" s="151"/>
      <c r="C235" s="203" t="s">
        <v>1888</v>
      </c>
      <c r="D235" s="203" t="s">
        <v>411</v>
      </c>
      <c r="E235" s="204" t="s">
        <v>2572</v>
      </c>
      <c r="F235" s="205" t="s">
        <v>2573</v>
      </c>
      <c r="G235" s="206" t="s">
        <v>362</v>
      </c>
      <c r="H235" s="207">
        <v>1</v>
      </c>
      <c r="I235" s="208"/>
      <c r="J235" s="209">
        <f t="shared" si="50"/>
        <v>0</v>
      </c>
      <c r="K235" s="210"/>
      <c r="L235" s="211"/>
      <c r="M235" s="212" t="s">
        <v>1</v>
      </c>
      <c r="N235" s="213" t="s">
        <v>41</v>
      </c>
      <c r="O235" s="59"/>
      <c r="P235" s="162">
        <f t="shared" si="51"/>
        <v>0</v>
      </c>
      <c r="Q235" s="162">
        <v>1.261E-2</v>
      </c>
      <c r="R235" s="162">
        <f t="shared" si="52"/>
        <v>1.261E-2</v>
      </c>
      <c r="S235" s="162">
        <v>0</v>
      </c>
      <c r="T235" s="163">
        <f t="shared" si="5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615</v>
      </c>
      <c r="AT235" s="164" t="s">
        <v>411</v>
      </c>
      <c r="AU235" s="164" t="s">
        <v>87</v>
      </c>
      <c r="AY235" s="18" t="s">
        <v>176</v>
      </c>
      <c r="BE235" s="165">
        <f t="shared" si="54"/>
        <v>0</v>
      </c>
      <c r="BF235" s="165">
        <f t="shared" si="55"/>
        <v>0</v>
      </c>
      <c r="BG235" s="165">
        <f t="shared" si="56"/>
        <v>0</v>
      </c>
      <c r="BH235" s="165">
        <f t="shared" si="57"/>
        <v>0</v>
      </c>
      <c r="BI235" s="165">
        <f t="shared" si="58"/>
        <v>0</v>
      </c>
      <c r="BJ235" s="18" t="s">
        <v>87</v>
      </c>
      <c r="BK235" s="165">
        <f t="shared" si="59"/>
        <v>0</v>
      </c>
      <c r="BL235" s="18" t="s">
        <v>332</v>
      </c>
      <c r="BM235" s="164" t="s">
        <v>2574</v>
      </c>
    </row>
    <row r="236" spans="1:65" s="2" customFormat="1" ht="14.5" customHeight="1">
      <c r="A236" s="33"/>
      <c r="B236" s="151"/>
      <c r="C236" s="203" t="s">
        <v>566</v>
      </c>
      <c r="D236" s="203" t="s">
        <v>411</v>
      </c>
      <c r="E236" s="204" t="s">
        <v>2575</v>
      </c>
      <c r="F236" s="205" t="s">
        <v>2576</v>
      </c>
      <c r="G236" s="206" t="s">
        <v>362</v>
      </c>
      <c r="H236" s="207">
        <v>4</v>
      </c>
      <c r="I236" s="208"/>
      <c r="J236" s="209">
        <f t="shared" si="50"/>
        <v>0</v>
      </c>
      <c r="K236" s="210"/>
      <c r="L236" s="211"/>
      <c r="M236" s="212" t="s">
        <v>1</v>
      </c>
      <c r="N236" s="213" t="s">
        <v>41</v>
      </c>
      <c r="O236" s="59"/>
      <c r="P236" s="162">
        <f t="shared" si="51"/>
        <v>0</v>
      </c>
      <c r="Q236" s="162">
        <v>1.261E-2</v>
      </c>
      <c r="R236" s="162">
        <f t="shared" si="52"/>
        <v>5.0439999999999999E-2</v>
      </c>
      <c r="S236" s="162">
        <v>0</v>
      </c>
      <c r="T236" s="163">
        <f t="shared" si="5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615</v>
      </c>
      <c r="AT236" s="164" t="s">
        <v>411</v>
      </c>
      <c r="AU236" s="164" t="s">
        <v>87</v>
      </c>
      <c r="AY236" s="18" t="s">
        <v>176</v>
      </c>
      <c r="BE236" s="165">
        <f t="shared" si="54"/>
        <v>0</v>
      </c>
      <c r="BF236" s="165">
        <f t="shared" si="55"/>
        <v>0</v>
      </c>
      <c r="BG236" s="165">
        <f t="shared" si="56"/>
        <v>0</v>
      </c>
      <c r="BH236" s="165">
        <f t="shared" si="57"/>
        <v>0</v>
      </c>
      <c r="BI236" s="165">
        <f t="shared" si="58"/>
        <v>0</v>
      </c>
      <c r="BJ236" s="18" t="s">
        <v>87</v>
      </c>
      <c r="BK236" s="165">
        <f t="shared" si="59"/>
        <v>0</v>
      </c>
      <c r="BL236" s="18" t="s">
        <v>332</v>
      </c>
      <c r="BM236" s="164" t="s">
        <v>2577</v>
      </c>
    </row>
    <row r="237" spans="1:65" s="2" customFormat="1" ht="14.5" customHeight="1">
      <c r="A237" s="33"/>
      <c r="B237" s="151"/>
      <c r="C237" s="203" t="s">
        <v>1895</v>
      </c>
      <c r="D237" s="203" t="s">
        <v>411</v>
      </c>
      <c r="E237" s="204" t="s">
        <v>2578</v>
      </c>
      <c r="F237" s="205" t="s">
        <v>2579</v>
      </c>
      <c r="G237" s="206" t="s">
        <v>362</v>
      </c>
      <c r="H237" s="207">
        <v>1</v>
      </c>
      <c r="I237" s="208"/>
      <c r="J237" s="209">
        <f t="shared" si="50"/>
        <v>0</v>
      </c>
      <c r="K237" s="210"/>
      <c r="L237" s="211"/>
      <c r="M237" s="212" t="s">
        <v>1</v>
      </c>
      <c r="N237" s="213" t="s">
        <v>41</v>
      </c>
      <c r="O237" s="59"/>
      <c r="P237" s="162">
        <f t="shared" si="51"/>
        <v>0</v>
      </c>
      <c r="Q237" s="162">
        <v>1.261E-2</v>
      </c>
      <c r="R237" s="162">
        <f t="shared" si="52"/>
        <v>1.261E-2</v>
      </c>
      <c r="S237" s="162">
        <v>0</v>
      </c>
      <c r="T237" s="163">
        <f t="shared" si="5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4" t="s">
        <v>615</v>
      </c>
      <c r="AT237" s="164" t="s">
        <v>411</v>
      </c>
      <c r="AU237" s="164" t="s">
        <v>87</v>
      </c>
      <c r="AY237" s="18" t="s">
        <v>176</v>
      </c>
      <c r="BE237" s="165">
        <f t="shared" si="54"/>
        <v>0</v>
      </c>
      <c r="BF237" s="165">
        <f t="shared" si="55"/>
        <v>0</v>
      </c>
      <c r="BG237" s="165">
        <f t="shared" si="56"/>
        <v>0</v>
      </c>
      <c r="BH237" s="165">
        <f t="shared" si="57"/>
        <v>0</v>
      </c>
      <c r="BI237" s="165">
        <f t="shared" si="58"/>
        <v>0</v>
      </c>
      <c r="BJ237" s="18" t="s">
        <v>87</v>
      </c>
      <c r="BK237" s="165">
        <f t="shared" si="59"/>
        <v>0</v>
      </c>
      <c r="BL237" s="18" t="s">
        <v>332</v>
      </c>
      <c r="BM237" s="164" t="s">
        <v>2580</v>
      </c>
    </row>
    <row r="238" spans="1:65" s="2" customFormat="1" ht="14.5" customHeight="1">
      <c r="A238" s="33"/>
      <c r="B238" s="151"/>
      <c r="C238" s="203" t="s">
        <v>1899</v>
      </c>
      <c r="D238" s="203" t="s">
        <v>411</v>
      </c>
      <c r="E238" s="204" t="s">
        <v>2581</v>
      </c>
      <c r="F238" s="205" t="s">
        <v>2582</v>
      </c>
      <c r="G238" s="206" t="s">
        <v>362</v>
      </c>
      <c r="H238" s="207">
        <v>3</v>
      </c>
      <c r="I238" s="208"/>
      <c r="J238" s="209">
        <f t="shared" si="50"/>
        <v>0</v>
      </c>
      <c r="K238" s="210"/>
      <c r="L238" s="211"/>
      <c r="M238" s="212" t="s">
        <v>1</v>
      </c>
      <c r="N238" s="213" t="s">
        <v>41</v>
      </c>
      <c r="O238" s="59"/>
      <c r="P238" s="162">
        <f t="shared" si="51"/>
        <v>0</v>
      </c>
      <c r="Q238" s="162">
        <v>1.261E-2</v>
      </c>
      <c r="R238" s="162">
        <f t="shared" si="52"/>
        <v>3.7830000000000003E-2</v>
      </c>
      <c r="S238" s="162">
        <v>0</v>
      </c>
      <c r="T238" s="163">
        <f t="shared" si="5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615</v>
      </c>
      <c r="AT238" s="164" t="s">
        <v>411</v>
      </c>
      <c r="AU238" s="164" t="s">
        <v>87</v>
      </c>
      <c r="AY238" s="18" t="s">
        <v>176</v>
      </c>
      <c r="BE238" s="165">
        <f t="shared" si="54"/>
        <v>0</v>
      </c>
      <c r="BF238" s="165">
        <f t="shared" si="55"/>
        <v>0</v>
      </c>
      <c r="BG238" s="165">
        <f t="shared" si="56"/>
        <v>0</v>
      </c>
      <c r="BH238" s="165">
        <f t="shared" si="57"/>
        <v>0</v>
      </c>
      <c r="BI238" s="165">
        <f t="shared" si="58"/>
        <v>0</v>
      </c>
      <c r="BJ238" s="18" t="s">
        <v>87</v>
      </c>
      <c r="BK238" s="165">
        <f t="shared" si="59"/>
        <v>0</v>
      </c>
      <c r="BL238" s="18" t="s">
        <v>332</v>
      </c>
      <c r="BM238" s="164" t="s">
        <v>2583</v>
      </c>
    </row>
    <row r="239" spans="1:65" s="2" customFormat="1" ht="14.5" customHeight="1">
      <c r="A239" s="33"/>
      <c r="B239" s="151"/>
      <c r="C239" s="203" t="s">
        <v>301</v>
      </c>
      <c r="D239" s="203" t="s">
        <v>411</v>
      </c>
      <c r="E239" s="204" t="s">
        <v>2584</v>
      </c>
      <c r="F239" s="205" t="s">
        <v>2585</v>
      </c>
      <c r="G239" s="206" t="s">
        <v>362</v>
      </c>
      <c r="H239" s="207">
        <v>1</v>
      </c>
      <c r="I239" s="208"/>
      <c r="J239" s="209">
        <f t="shared" si="50"/>
        <v>0</v>
      </c>
      <c r="K239" s="210"/>
      <c r="L239" s="211"/>
      <c r="M239" s="212" t="s">
        <v>1</v>
      </c>
      <c r="N239" s="213" t="s">
        <v>41</v>
      </c>
      <c r="O239" s="59"/>
      <c r="P239" s="162">
        <f t="shared" si="51"/>
        <v>0</v>
      </c>
      <c r="Q239" s="162">
        <v>1.261E-2</v>
      </c>
      <c r="R239" s="162">
        <f t="shared" si="52"/>
        <v>1.261E-2</v>
      </c>
      <c r="S239" s="162">
        <v>0</v>
      </c>
      <c r="T239" s="163">
        <f t="shared" si="5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4" t="s">
        <v>615</v>
      </c>
      <c r="AT239" s="164" t="s">
        <v>411</v>
      </c>
      <c r="AU239" s="164" t="s">
        <v>87</v>
      </c>
      <c r="AY239" s="18" t="s">
        <v>176</v>
      </c>
      <c r="BE239" s="165">
        <f t="shared" si="54"/>
        <v>0</v>
      </c>
      <c r="BF239" s="165">
        <f t="shared" si="55"/>
        <v>0</v>
      </c>
      <c r="BG239" s="165">
        <f t="shared" si="56"/>
        <v>0</v>
      </c>
      <c r="BH239" s="165">
        <f t="shared" si="57"/>
        <v>0</v>
      </c>
      <c r="BI239" s="165">
        <f t="shared" si="58"/>
        <v>0</v>
      </c>
      <c r="BJ239" s="18" t="s">
        <v>87</v>
      </c>
      <c r="BK239" s="165">
        <f t="shared" si="59"/>
        <v>0</v>
      </c>
      <c r="BL239" s="18" t="s">
        <v>332</v>
      </c>
      <c r="BM239" s="164" t="s">
        <v>2586</v>
      </c>
    </row>
    <row r="240" spans="1:65" s="2" customFormat="1" ht="14.5" customHeight="1">
      <c r="A240" s="33"/>
      <c r="B240" s="151"/>
      <c r="C240" s="203" t="s">
        <v>1911</v>
      </c>
      <c r="D240" s="203" t="s">
        <v>411</v>
      </c>
      <c r="E240" s="204" t="s">
        <v>2587</v>
      </c>
      <c r="F240" s="205" t="s">
        <v>2588</v>
      </c>
      <c r="G240" s="206" t="s">
        <v>362</v>
      </c>
      <c r="H240" s="207">
        <v>3</v>
      </c>
      <c r="I240" s="208"/>
      <c r="J240" s="209">
        <f t="shared" si="50"/>
        <v>0</v>
      </c>
      <c r="K240" s="210"/>
      <c r="L240" s="211"/>
      <c r="M240" s="212" t="s">
        <v>1</v>
      </c>
      <c r="N240" s="213" t="s">
        <v>41</v>
      </c>
      <c r="O240" s="59"/>
      <c r="P240" s="162">
        <f t="shared" si="51"/>
        <v>0</v>
      </c>
      <c r="Q240" s="162">
        <v>1.261E-2</v>
      </c>
      <c r="R240" s="162">
        <f t="shared" si="52"/>
        <v>3.7830000000000003E-2</v>
      </c>
      <c r="S240" s="162">
        <v>0</v>
      </c>
      <c r="T240" s="163">
        <f t="shared" si="5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4" t="s">
        <v>615</v>
      </c>
      <c r="AT240" s="164" t="s">
        <v>411</v>
      </c>
      <c r="AU240" s="164" t="s">
        <v>87</v>
      </c>
      <c r="AY240" s="18" t="s">
        <v>176</v>
      </c>
      <c r="BE240" s="165">
        <f t="shared" si="54"/>
        <v>0</v>
      </c>
      <c r="BF240" s="165">
        <f t="shared" si="55"/>
        <v>0</v>
      </c>
      <c r="BG240" s="165">
        <f t="shared" si="56"/>
        <v>0</v>
      </c>
      <c r="BH240" s="165">
        <f t="shared" si="57"/>
        <v>0</v>
      </c>
      <c r="BI240" s="165">
        <f t="shared" si="58"/>
        <v>0</v>
      </c>
      <c r="BJ240" s="18" t="s">
        <v>87</v>
      </c>
      <c r="BK240" s="165">
        <f t="shared" si="59"/>
        <v>0</v>
      </c>
      <c r="BL240" s="18" t="s">
        <v>332</v>
      </c>
      <c r="BM240" s="164" t="s">
        <v>2589</v>
      </c>
    </row>
    <row r="241" spans="1:65" s="2" customFormat="1" ht="14.5" customHeight="1">
      <c r="A241" s="33"/>
      <c r="B241" s="151"/>
      <c r="C241" s="203" t="s">
        <v>350</v>
      </c>
      <c r="D241" s="203" t="s">
        <v>411</v>
      </c>
      <c r="E241" s="204" t="s">
        <v>2590</v>
      </c>
      <c r="F241" s="205" t="s">
        <v>2591</v>
      </c>
      <c r="G241" s="206" t="s">
        <v>362</v>
      </c>
      <c r="H241" s="207">
        <v>1</v>
      </c>
      <c r="I241" s="208"/>
      <c r="J241" s="209">
        <f t="shared" si="50"/>
        <v>0</v>
      </c>
      <c r="K241" s="210"/>
      <c r="L241" s="211"/>
      <c r="M241" s="212" t="s">
        <v>1</v>
      </c>
      <c r="N241" s="213" t="s">
        <v>41</v>
      </c>
      <c r="O241" s="59"/>
      <c r="P241" s="162">
        <f t="shared" si="51"/>
        <v>0</v>
      </c>
      <c r="Q241" s="162">
        <v>1.261E-2</v>
      </c>
      <c r="R241" s="162">
        <f t="shared" si="52"/>
        <v>1.261E-2</v>
      </c>
      <c r="S241" s="162">
        <v>0</v>
      </c>
      <c r="T241" s="163">
        <f t="shared" si="5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4" t="s">
        <v>615</v>
      </c>
      <c r="AT241" s="164" t="s">
        <v>411</v>
      </c>
      <c r="AU241" s="164" t="s">
        <v>87</v>
      </c>
      <c r="AY241" s="18" t="s">
        <v>176</v>
      </c>
      <c r="BE241" s="165">
        <f t="shared" si="54"/>
        <v>0</v>
      </c>
      <c r="BF241" s="165">
        <f t="shared" si="55"/>
        <v>0</v>
      </c>
      <c r="BG241" s="165">
        <f t="shared" si="56"/>
        <v>0</v>
      </c>
      <c r="BH241" s="165">
        <f t="shared" si="57"/>
        <v>0</v>
      </c>
      <c r="BI241" s="165">
        <f t="shared" si="58"/>
        <v>0</v>
      </c>
      <c r="BJ241" s="18" t="s">
        <v>87</v>
      </c>
      <c r="BK241" s="165">
        <f t="shared" si="59"/>
        <v>0</v>
      </c>
      <c r="BL241" s="18" t="s">
        <v>332</v>
      </c>
      <c r="BM241" s="164" t="s">
        <v>2592</v>
      </c>
    </row>
    <row r="242" spans="1:65" s="2" customFormat="1" ht="14.5" customHeight="1">
      <c r="A242" s="33"/>
      <c r="B242" s="151"/>
      <c r="C242" s="203" t="s">
        <v>1920</v>
      </c>
      <c r="D242" s="203" t="s">
        <v>411</v>
      </c>
      <c r="E242" s="204" t="s">
        <v>2593</v>
      </c>
      <c r="F242" s="205" t="s">
        <v>2594</v>
      </c>
      <c r="G242" s="206" t="s">
        <v>362</v>
      </c>
      <c r="H242" s="207">
        <v>2</v>
      </c>
      <c r="I242" s="208"/>
      <c r="J242" s="209">
        <f t="shared" si="50"/>
        <v>0</v>
      </c>
      <c r="K242" s="210"/>
      <c r="L242" s="211"/>
      <c r="M242" s="212" t="s">
        <v>1</v>
      </c>
      <c r="N242" s="213" t="s">
        <v>41</v>
      </c>
      <c r="O242" s="59"/>
      <c r="P242" s="162">
        <f t="shared" si="51"/>
        <v>0</v>
      </c>
      <c r="Q242" s="162">
        <v>1.261E-2</v>
      </c>
      <c r="R242" s="162">
        <f t="shared" si="52"/>
        <v>2.5219999999999999E-2</v>
      </c>
      <c r="S242" s="162">
        <v>0</v>
      </c>
      <c r="T242" s="163">
        <f t="shared" si="5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4" t="s">
        <v>615</v>
      </c>
      <c r="AT242" s="164" t="s">
        <v>411</v>
      </c>
      <c r="AU242" s="164" t="s">
        <v>87</v>
      </c>
      <c r="AY242" s="18" t="s">
        <v>176</v>
      </c>
      <c r="BE242" s="165">
        <f t="shared" si="54"/>
        <v>0</v>
      </c>
      <c r="BF242" s="165">
        <f t="shared" si="55"/>
        <v>0</v>
      </c>
      <c r="BG242" s="165">
        <f t="shared" si="56"/>
        <v>0</v>
      </c>
      <c r="BH242" s="165">
        <f t="shared" si="57"/>
        <v>0</v>
      </c>
      <c r="BI242" s="165">
        <f t="shared" si="58"/>
        <v>0</v>
      </c>
      <c r="BJ242" s="18" t="s">
        <v>87</v>
      </c>
      <c r="BK242" s="165">
        <f t="shared" si="59"/>
        <v>0</v>
      </c>
      <c r="BL242" s="18" t="s">
        <v>332</v>
      </c>
      <c r="BM242" s="164" t="s">
        <v>2595</v>
      </c>
    </row>
    <row r="243" spans="1:65" s="2" customFormat="1" ht="24.25" customHeight="1">
      <c r="A243" s="33"/>
      <c r="B243" s="151"/>
      <c r="C243" s="152" t="s">
        <v>1926</v>
      </c>
      <c r="D243" s="152" t="s">
        <v>178</v>
      </c>
      <c r="E243" s="153" t="s">
        <v>2596</v>
      </c>
      <c r="F243" s="154" t="s">
        <v>2597</v>
      </c>
      <c r="G243" s="155" t="s">
        <v>362</v>
      </c>
      <c r="H243" s="156">
        <v>7</v>
      </c>
      <c r="I243" s="157"/>
      <c r="J243" s="158">
        <f t="shared" si="50"/>
        <v>0</v>
      </c>
      <c r="K243" s="159"/>
      <c r="L243" s="34"/>
      <c r="M243" s="160" t="s">
        <v>1</v>
      </c>
      <c r="N243" s="161" t="s">
        <v>41</v>
      </c>
      <c r="O243" s="59"/>
      <c r="P243" s="162">
        <f t="shared" si="51"/>
        <v>0</v>
      </c>
      <c r="Q243" s="162">
        <v>2.0000000000000002E-5</v>
      </c>
      <c r="R243" s="162">
        <f t="shared" si="52"/>
        <v>1.4000000000000001E-4</v>
      </c>
      <c r="S243" s="162">
        <v>0</v>
      </c>
      <c r="T243" s="163">
        <f t="shared" si="5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332</v>
      </c>
      <c r="AT243" s="164" t="s">
        <v>178</v>
      </c>
      <c r="AU243" s="164" t="s">
        <v>87</v>
      </c>
      <c r="AY243" s="18" t="s">
        <v>176</v>
      </c>
      <c r="BE243" s="165">
        <f t="shared" si="54"/>
        <v>0</v>
      </c>
      <c r="BF243" s="165">
        <f t="shared" si="55"/>
        <v>0</v>
      </c>
      <c r="BG243" s="165">
        <f t="shared" si="56"/>
        <v>0</v>
      </c>
      <c r="BH243" s="165">
        <f t="shared" si="57"/>
        <v>0</v>
      </c>
      <c r="BI243" s="165">
        <f t="shared" si="58"/>
        <v>0</v>
      </c>
      <c r="BJ243" s="18" t="s">
        <v>87</v>
      </c>
      <c r="BK243" s="165">
        <f t="shared" si="59"/>
        <v>0</v>
      </c>
      <c r="BL243" s="18" t="s">
        <v>332</v>
      </c>
      <c r="BM243" s="164" t="s">
        <v>2598</v>
      </c>
    </row>
    <row r="244" spans="1:65" s="2" customFormat="1" ht="24.25" customHeight="1">
      <c r="A244" s="33"/>
      <c r="B244" s="151"/>
      <c r="C244" s="152" t="s">
        <v>1933</v>
      </c>
      <c r="D244" s="152" t="s">
        <v>178</v>
      </c>
      <c r="E244" s="153" t="s">
        <v>2599</v>
      </c>
      <c r="F244" s="154" t="s">
        <v>2600</v>
      </c>
      <c r="G244" s="155" t="s">
        <v>362</v>
      </c>
      <c r="H244" s="156">
        <v>22</v>
      </c>
      <c r="I244" s="157"/>
      <c r="J244" s="158">
        <f t="shared" si="50"/>
        <v>0</v>
      </c>
      <c r="K244" s="159"/>
      <c r="L244" s="34"/>
      <c r="M244" s="160" t="s">
        <v>1</v>
      </c>
      <c r="N244" s="161" t="s">
        <v>41</v>
      </c>
      <c r="O244" s="59"/>
      <c r="P244" s="162">
        <f t="shared" si="51"/>
        <v>0</v>
      </c>
      <c r="Q244" s="162">
        <v>2.0000000000000002E-5</v>
      </c>
      <c r="R244" s="162">
        <f t="shared" si="52"/>
        <v>4.4000000000000002E-4</v>
      </c>
      <c r="S244" s="162">
        <v>0</v>
      </c>
      <c r="T244" s="163">
        <f t="shared" si="5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332</v>
      </c>
      <c r="AT244" s="164" t="s">
        <v>178</v>
      </c>
      <c r="AU244" s="164" t="s">
        <v>87</v>
      </c>
      <c r="AY244" s="18" t="s">
        <v>176</v>
      </c>
      <c r="BE244" s="165">
        <f t="shared" si="54"/>
        <v>0</v>
      </c>
      <c r="BF244" s="165">
        <f t="shared" si="55"/>
        <v>0</v>
      </c>
      <c r="BG244" s="165">
        <f t="shared" si="56"/>
        <v>0</v>
      </c>
      <c r="BH244" s="165">
        <f t="shared" si="57"/>
        <v>0</v>
      </c>
      <c r="BI244" s="165">
        <f t="shared" si="58"/>
        <v>0</v>
      </c>
      <c r="BJ244" s="18" t="s">
        <v>87</v>
      </c>
      <c r="BK244" s="165">
        <f t="shared" si="59"/>
        <v>0</v>
      </c>
      <c r="BL244" s="18" t="s">
        <v>332</v>
      </c>
      <c r="BM244" s="164" t="s">
        <v>2601</v>
      </c>
    </row>
    <row r="245" spans="1:65" s="2" customFormat="1" ht="24.25" customHeight="1">
      <c r="A245" s="33"/>
      <c r="B245" s="151"/>
      <c r="C245" s="152" t="s">
        <v>1939</v>
      </c>
      <c r="D245" s="152" t="s">
        <v>178</v>
      </c>
      <c r="E245" s="153" t="s">
        <v>2602</v>
      </c>
      <c r="F245" s="154" t="s">
        <v>2603</v>
      </c>
      <c r="G245" s="155" t="s">
        <v>362</v>
      </c>
      <c r="H245" s="156">
        <v>7</v>
      </c>
      <c r="I245" s="157"/>
      <c r="J245" s="158">
        <f t="shared" si="50"/>
        <v>0</v>
      </c>
      <c r="K245" s="159"/>
      <c r="L245" s="34"/>
      <c r="M245" s="160" t="s">
        <v>1</v>
      </c>
      <c r="N245" s="161" t="s">
        <v>41</v>
      </c>
      <c r="O245" s="59"/>
      <c r="P245" s="162">
        <f t="shared" si="51"/>
        <v>0</v>
      </c>
      <c r="Q245" s="162">
        <v>2.0000000000000002E-5</v>
      </c>
      <c r="R245" s="162">
        <f t="shared" si="52"/>
        <v>1.4000000000000001E-4</v>
      </c>
      <c r="S245" s="162">
        <v>0</v>
      </c>
      <c r="T245" s="163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4" t="s">
        <v>332</v>
      </c>
      <c r="AT245" s="164" t="s">
        <v>178</v>
      </c>
      <c r="AU245" s="164" t="s">
        <v>87</v>
      </c>
      <c r="AY245" s="18" t="s">
        <v>176</v>
      </c>
      <c r="BE245" s="165">
        <f t="shared" si="54"/>
        <v>0</v>
      </c>
      <c r="BF245" s="165">
        <f t="shared" si="55"/>
        <v>0</v>
      </c>
      <c r="BG245" s="165">
        <f t="shared" si="56"/>
        <v>0</v>
      </c>
      <c r="BH245" s="165">
        <f t="shared" si="57"/>
        <v>0</v>
      </c>
      <c r="BI245" s="165">
        <f t="shared" si="58"/>
        <v>0</v>
      </c>
      <c r="BJ245" s="18" t="s">
        <v>87</v>
      </c>
      <c r="BK245" s="165">
        <f t="shared" si="59"/>
        <v>0</v>
      </c>
      <c r="BL245" s="18" t="s">
        <v>332</v>
      </c>
      <c r="BM245" s="164" t="s">
        <v>2604</v>
      </c>
    </row>
    <row r="246" spans="1:65" s="2" customFormat="1" ht="24.25" customHeight="1">
      <c r="A246" s="33"/>
      <c r="B246" s="151"/>
      <c r="C246" s="152" t="s">
        <v>1947</v>
      </c>
      <c r="D246" s="152" t="s">
        <v>178</v>
      </c>
      <c r="E246" s="153" t="s">
        <v>2605</v>
      </c>
      <c r="F246" s="154" t="s">
        <v>2606</v>
      </c>
      <c r="G246" s="155" t="s">
        <v>362</v>
      </c>
      <c r="H246" s="156">
        <v>1</v>
      </c>
      <c r="I246" s="157"/>
      <c r="J246" s="158">
        <f t="shared" si="50"/>
        <v>0</v>
      </c>
      <c r="K246" s="159"/>
      <c r="L246" s="34"/>
      <c r="M246" s="160" t="s">
        <v>1</v>
      </c>
      <c r="N246" s="161" t="s">
        <v>41</v>
      </c>
      <c r="O246" s="59"/>
      <c r="P246" s="162">
        <f t="shared" si="51"/>
        <v>0</v>
      </c>
      <c r="Q246" s="162">
        <v>2.0000000000000002E-5</v>
      </c>
      <c r="R246" s="162">
        <f t="shared" si="52"/>
        <v>2.0000000000000002E-5</v>
      </c>
      <c r="S246" s="162">
        <v>0</v>
      </c>
      <c r="T246" s="163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332</v>
      </c>
      <c r="AT246" s="164" t="s">
        <v>178</v>
      </c>
      <c r="AU246" s="164" t="s">
        <v>87</v>
      </c>
      <c r="AY246" s="18" t="s">
        <v>176</v>
      </c>
      <c r="BE246" s="165">
        <f t="shared" si="54"/>
        <v>0</v>
      </c>
      <c r="BF246" s="165">
        <f t="shared" si="55"/>
        <v>0</v>
      </c>
      <c r="BG246" s="165">
        <f t="shared" si="56"/>
        <v>0</v>
      </c>
      <c r="BH246" s="165">
        <f t="shared" si="57"/>
        <v>0</v>
      </c>
      <c r="BI246" s="165">
        <f t="shared" si="58"/>
        <v>0</v>
      </c>
      <c r="BJ246" s="18" t="s">
        <v>87</v>
      </c>
      <c r="BK246" s="165">
        <f t="shared" si="59"/>
        <v>0</v>
      </c>
      <c r="BL246" s="18" t="s">
        <v>332</v>
      </c>
      <c r="BM246" s="164" t="s">
        <v>2607</v>
      </c>
    </row>
    <row r="247" spans="1:65" s="2" customFormat="1" ht="24.25" customHeight="1">
      <c r="A247" s="33"/>
      <c r="B247" s="151"/>
      <c r="C247" s="152" t="s">
        <v>1953</v>
      </c>
      <c r="D247" s="152" t="s">
        <v>178</v>
      </c>
      <c r="E247" s="153" t="s">
        <v>2608</v>
      </c>
      <c r="F247" s="154" t="s">
        <v>2609</v>
      </c>
      <c r="G247" s="155" t="s">
        <v>362</v>
      </c>
      <c r="H247" s="156">
        <v>3</v>
      </c>
      <c r="I247" s="157"/>
      <c r="J247" s="158">
        <f t="shared" si="50"/>
        <v>0</v>
      </c>
      <c r="K247" s="159"/>
      <c r="L247" s="34"/>
      <c r="M247" s="160" t="s">
        <v>1</v>
      </c>
      <c r="N247" s="161" t="s">
        <v>41</v>
      </c>
      <c r="O247" s="59"/>
      <c r="P247" s="162">
        <f t="shared" si="51"/>
        <v>0</v>
      </c>
      <c r="Q247" s="162">
        <v>2.0000000000000002E-5</v>
      </c>
      <c r="R247" s="162">
        <f t="shared" si="52"/>
        <v>6.0000000000000008E-5</v>
      </c>
      <c r="S247" s="162">
        <v>0</v>
      </c>
      <c r="T247" s="163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332</v>
      </c>
      <c r="AT247" s="164" t="s">
        <v>178</v>
      </c>
      <c r="AU247" s="164" t="s">
        <v>87</v>
      </c>
      <c r="AY247" s="18" t="s">
        <v>176</v>
      </c>
      <c r="BE247" s="165">
        <f t="shared" si="54"/>
        <v>0</v>
      </c>
      <c r="BF247" s="165">
        <f t="shared" si="55"/>
        <v>0</v>
      </c>
      <c r="BG247" s="165">
        <f t="shared" si="56"/>
        <v>0</v>
      </c>
      <c r="BH247" s="165">
        <f t="shared" si="57"/>
        <v>0</v>
      </c>
      <c r="BI247" s="165">
        <f t="shared" si="58"/>
        <v>0</v>
      </c>
      <c r="BJ247" s="18" t="s">
        <v>87</v>
      </c>
      <c r="BK247" s="165">
        <f t="shared" si="59"/>
        <v>0</v>
      </c>
      <c r="BL247" s="18" t="s">
        <v>332</v>
      </c>
      <c r="BM247" s="164" t="s">
        <v>2610</v>
      </c>
    </row>
    <row r="248" spans="1:65" s="2" customFormat="1" ht="24.25" customHeight="1">
      <c r="A248" s="33"/>
      <c r="B248" s="151"/>
      <c r="C248" s="152" t="s">
        <v>1960</v>
      </c>
      <c r="D248" s="152" t="s">
        <v>178</v>
      </c>
      <c r="E248" s="153" t="s">
        <v>2611</v>
      </c>
      <c r="F248" s="154" t="s">
        <v>2612</v>
      </c>
      <c r="G248" s="155" t="s">
        <v>362</v>
      </c>
      <c r="H248" s="156">
        <v>59</v>
      </c>
      <c r="I248" s="157"/>
      <c r="J248" s="158">
        <f t="shared" si="50"/>
        <v>0</v>
      </c>
      <c r="K248" s="159"/>
      <c r="L248" s="34"/>
      <c r="M248" s="160" t="s">
        <v>1</v>
      </c>
      <c r="N248" s="161" t="s">
        <v>41</v>
      </c>
      <c r="O248" s="59"/>
      <c r="P248" s="162">
        <f t="shared" si="51"/>
        <v>0</v>
      </c>
      <c r="Q248" s="162">
        <v>0</v>
      </c>
      <c r="R248" s="162">
        <f t="shared" si="52"/>
        <v>0</v>
      </c>
      <c r="S248" s="162">
        <v>0</v>
      </c>
      <c r="T248" s="163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332</v>
      </c>
      <c r="AT248" s="164" t="s">
        <v>178</v>
      </c>
      <c r="AU248" s="164" t="s">
        <v>87</v>
      </c>
      <c r="AY248" s="18" t="s">
        <v>176</v>
      </c>
      <c r="BE248" s="165">
        <f t="shared" si="54"/>
        <v>0</v>
      </c>
      <c r="BF248" s="165">
        <f t="shared" si="55"/>
        <v>0</v>
      </c>
      <c r="BG248" s="165">
        <f t="shared" si="56"/>
        <v>0</v>
      </c>
      <c r="BH248" s="165">
        <f t="shared" si="57"/>
        <v>0</v>
      </c>
      <c r="BI248" s="165">
        <f t="shared" si="58"/>
        <v>0</v>
      </c>
      <c r="BJ248" s="18" t="s">
        <v>87</v>
      </c>
      <c r="BK248" s="165">
        <f t="shared" si="59"/>
        <v>0</v>
      </c>
      <c r="BL248" s="18" t="s">
        <v>332</v>
      </c>
      <c r="BM248" s="164" t="s">
        <v>2613</v>
      </c>
    </row>
    <row r="249" spans="1:65" s="2" customFormat="1" ht="24.25" customHeight="1">
      <c r="A249" s="33"/>
      <c r="B249" s="151"/>
      <c r="C249" s="152" t="s">
        <v>1982</v>
      </c>
      <c r="D249" s="152" t="s">
        <v>178</v>
      </c>
      <c r="E249" s="153" t="s">
        <v>2614</v>
      </c>
      <c r="F249" s="154" t="s">
        <v>2615</v>
      </c>
      <c r="G249" s="155" t="s">
        <v>2323</v>
      </c>
      <c r="H249" s="217"/>
      <c r="I249" s="157"/>
      <c r="J249" s="158">
        <f t="shared" si="50"/>
        <v>0</v>
      </c>
      <c r="K249" s="159"/>
      <c r="L249" s="34"/>
      <c r="M249" s="198" t="s">
        <v>1</v>
      </c>
      <c r="N249" s="199" t="s">
        <v>41</v>
      </c>
      <c r="O249" s="200"/>
      <c r="P249" s="201">
        <f t="shared" si="51"/>
        <v>0</v>
      </c>
      <c r="Q249" s="201">
        <v>0</v>
      </c>
      <c r="R249" s="201">
        <f t="shared" si="52"/>
        <v>0</v>
      </c>
      <c r="S249" s="201">
        <v>0</v>
      </c>
      <c r="T249" s="202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4" t="s">
        <v>332</v>
      </c>
      <c r="AT249" s="164" t="s">
        <v>178</v>
      </c>
      <c r="AU249" s="164" t="s">
        <v>87</v>
      </c>
      <c r="AY249" s="18" t="s">
        <v>176</v>
      </c>
      <c r="BE249" s="165">
        <f t="shared" si="54"/>
        <v>0</v>
      </c>
      <c r="BF249" s="165">
        <f t="shared" si="55"/>
        <v>0</v>
      </c>
      <c r="BG249" s="165">
        <f t="shared" si="56"/>
        <v>0</v>
      </c>
      <c r="BH249" s="165">
        <f t="shared" si="57"/>
        <v>0</v>
      </c>
      <c r="BI249" s="165">
        <f t="shared" si="58"/>
        <v>0</v>
      </c>
      <c r="BJ249" s="18" t="s">
        <v>87</v>
      </c>
      <c r="BK249" s="165">
        <f t="shared" si="59"/>
        <v>0</v>
      </c>
      <c r="BL249" s="18" t="s">
        <v>332</v>
      </c>
      <c r="BM249" s="164" t="s">
        <v>2616</v>
      </c>
    </row>
    <row r="250" spans="1:65" s="2" customFormat="1" ht="7" customHeight="1">
      <c r="A250" s="33"/>
      <c r="B250" s="48"/>
      <c r="C250" s="49"/>
      <c r="D250" s="49"/>
      <c r="E250" s="49"/>
      <c r="F250" s="49"/>
      <c r="G250" s="49"/>
      <c r="H250" s="49"/>
      <c r="I250" s="49"/>
      <c r="J250" s="49"/>
      <c r="K250" s="49"/>
      <c r="L250" s="34"/>
      <c r="M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</row>
  </sheetData>
  <autoFilter ref="C127:K249" xr:uid="{00000000-0009-0000-0000-00000A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308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125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8" t="s">
        <v>2617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2618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ROUND((SUM(BE127:BE307)),  2)</f>
        <v>0</v>
      </c>
      <c r="G35" s="33"/>
      <c r="H35" s="33"/>
      <c r="I35" s="107">
        <v>0.2</v>
      </c>
      <c r="J35" s="106">
        <f>ROUND(((SUM(BE127:BE307))*I35),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ROUND((SUM(BF127:BF307)),  2)</f>
        <v>0</v>
      </c>
      <c r="G36" s="33"/>
      <c r="H36" s="33"/>
      <c r="I36" s="107">
        <v>0.2</v>
      </c>
      <c r="J36" s="106">
        <f>ROUND(((SUM(BF127:BF307))*I36),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ROUND((SUM(BG127:BG307)),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ROUND((SUM(BH127:BH307)),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ROUND((SUM(BI127:BI307)),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8" t="str">
        <f>E11</f>
        <v>SO01.6 - SO01.6 Elektroinštalácia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2619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10" customFormat="1" ht="20" customHeight="1">
      <c r="B101" s="123"/>
      <c r="D101" s="124" t="s">
        <v>156</v>
      </c>
      <c r="E101" s="125"/>
      <c r="F101" s="125"/>
      <c r="G101" s="125"/>
      <c r="H101" s="125"/>
      <c r="I101" s="125"/>
      <c r="J101" s="126">
        <f>J133</f>
        <v>0</v>
      </c>
      <c r="L101" s="123"/>
    </row>
    <row r="102" spans="1:47" s="9" customFormat="1" ht="25" customHeight="1">
      <c r="B102" s="119"/>
      <c r="D102" s="120" t="s">
        <v>2225</v>
      </c>
      <c r="E102" s="121"/>
      <c r="F102" s="121"/>
      <c r="G102" s="121"/>
      <c r="H102" s="121"/>
      <c r="I102" s="121"/>
      <c r="J102" s="122">
        <f>J139</f>
        <v>0</v>
      </c>
      <c r="L102" s="119"/>
    </row>
    <row r="103" spans="1:47" s="10" customFormat="1" ht="20" customHeight="1">
      <c r="B103" s="123"/>
      <c r="D103" s="124" t="s">
        <v>2620</v>
      </c>
      <c r="E103" s="125"/>
      <c r="F103" s="125"/>
      <c r="G103" s="125"/>
      <c r="H103" s="125"/>
      <c r="I103" s="125"/>
      <c r="J103" s="126">
        <f>J140</f>
        <v>0</v>
      </c>
      <c r="L103" s="123"/>
    </row>
    <row r="104" spans="1:47" s="10" customFormat="1" ht="20" customHeight="1">
      <c r="B104" s="123"/>
      <c r="D104" s="124" t="s">
        <v>2621</v>
      </c>
      <c r="E104" s="125"/>
      <c r="F104" s="125"/>
      <c r="G104" s="125"/>
      <c r="H104" s="125"/>
      <c r="I104" s="125"/>
      <c r="J104" s="126">
        <f>J298</f>
        <v>0</v>
      </c>
      <c r="L104" s="123"/>
    </row>
    <row r="105" spans="1:47" s="9" customFormat="1" ht="25" customHeight="1">
      <c r="B105" s="119"/>
      <c r="D105" s="120" t="s">
        <v>161</v>
      </c>
      <c r="E105" s="121"/>
      <c r="F105" s="121"/>
      <c r="G105" s="121"/>
      <c r="H105" s="121"/>
      <c r="I105" s="121"/>
      <c r="J105" s="122">
        <f>J304</f>
        <v>0</v>
      </c>
      <c r="L105" s="119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162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70" t="str">
        <f>E7</f>
        <v>RP  PRE ZNÍŽENIE ENERGETICKEJ NÁROČNOSTI BUDOVY MŠ Fraňa Kráľa - 19.7.2021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144</v>
      </c>
      <c r="L116" s="21"/>
    </row>
    <row r="117" spans="1:63" s="2" customFormat="1" ht="16.5" customHeight="1">
      <c r="A117" s="33"/>
      <c r="B117" s="34"/>
      <c r="C117" s="33"/>
      <c r="D117" s="33"/>
      <c r="E117" s="270" t="s">
        <v>1137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146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28" t="str">
        <f>E11</f>
        <v>SO01.6 - SO01.6 Elektroinštalácia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p.č.707/1 k.ú.Čadca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</v>
      </c>
      <c r="G123" s="33"/>
      <c r="H123" s="33"/>
      <c r="I123" s="28" t="s">
        <v>28</v>
      </c>
      <c r="J123" s="31" t="str">
        <f>E23</f>
        <v>MEB Consulting Ing.Arch.E.Babuliaková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163</v>
      </c>
      <c r="D126" s="130" t="s">
        <v>60</v>
      </c>
      <c r="E126" s="130" t="s">
        <v>56</v>
      </c>
      <c r="F126" s="130" t="s">
        <v>57</v>
      </c>
      <c r="G126" s="130" t="s">
        <v>164</v>
      </c>
      <c r="H126" s="130" t="s">
        <v>165</v>
      </c>
      <c r="I126" s="130" t="s">
        <v>166</v>
      </c>
      <c r="J126" s="131" t="s">
        <v>150</v>
      </c>
      <c r="K126" s="132" t="s">
        <v>167</v>
      </c>
      <c r="L126" s="133"/>
      <c r="M126" s="63" t="s">
        <v>1</v>
      </c>
      <c r="N126" s="64" t="s">
        <v>39</v>
      </c>
      <c r="O126" s="64" t="s">
        <v>168</v>
      </c>
      <c r="P126" s="64" t="s">
        <v>169</v>
      </c>
      <c r="Q126" s="64" t="s">
        <v>170</v>
      </c>
      <c r="R126" s="64" t="s">
        <v>171</v>
      </c>
      <c r="S126" s="64" t="s">
        <v>172</v>
      </c>
      <c r="T126" s="65" t="s">
        <v>173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151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P128+P139+P304</f>
        <v>0</v>
      </c>
      <c r="Q127" s="67"/>
      <c r="R127" s="135">
        <f>R128+R139+R304</f>
        <v>5.4258848932844348</v>
      </c>
      <c r="S127" s="67"/>
      <c r="T127" s="136">
        <f>T128+T139+T304</f>
        <v>7.8849999999999998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152</v>
      </c>
      <c r="BK127" s="137">
        <f>BK128+BK139+BK304</f>
        <v>0</v>
      </c>
    </row>
    <row r="128" spans="1:63" s="12" customFormat="1" ht="26" customHeight="1">
      <c r="B128" s="138"/>
      <c r="D128" s="139" t="s">
        <v>74</v>
      </c>
      <c r="E128" s="140" t="s">
        <v>174</v>
      </c>
      <c r="F128" s="140" t="s">
        <v>175</v>
      </c>
      <c r="I128" s="141"/>
      <c r="J128" s="142">
        <f>BK128</f>
        <v>0</v>
      </c>
      <c r="L128" s="138"/>
      <c r="M128" s="143"/>
      <c r="N128" s="144"/>
      <c r="O128" s="144"/>
      <c r="P128" s="145">
        <f>P129+P130+P133</f>
        <v>0</v>
      </c>
      <c r="Q128" s="144"/>
      <c r="R128" s="145">
        <f>R129+R130+R133</f>
        <v>4.4243999999999994</v>
      </c>
      <c r="S128" s="144"/>
      <c r="T128" s="146">
        <f>T129+T130+T133</f>
        <v>7.8849999999999998</v>
      </c>
      <c r="AR128" s="139" t="s">
        <v>79</v>
      </c>
      <c r="AT128" s="147" t="s">
        <v>74</v>
      </c>
      <c r="AU128" s="147" t="s">
        <v>75</v>
      </c>
      <c r="AY128" s="139" t="s">
        <v>176</v>
      </c>
      <c r="BK128" s="148">
        <f>BK129+BK130+BK133</f>
        <v>0</v>
      </c>
    </row>
    <row r="129" spans="1:65" s="2" customFormat="1" ht="62.75" customHeight="1">
      <c r="A129" s="33"/>
      <c r="B129" s="151"/>
      <c r="C129" s="203" t="s">
        <v>79</v>
      </c>
      <c r="D129" s="203" t="s">
        <v>411</v>
      </c>
      <c r="E129" s="204" t="s">
        <v>412</v>
      </c>
      <c r="F129" s="205" t="s">
        <v>2622</v>
      </c>
      <c r="G129" s="206" t="s">
        <v>1</v>
      </c>
      <c r="H129" s="207">
        <v>0</v>
      </c>
      <c r="I129" s="208"/>
      <c r="J129" s="209">
        <f>ROUND(I129*H129,2)</f>
        <v>0</v>
      </c>
      <c r="K129" s="210"/>
      <c r="L129" s="211"/>
      <c r="M129" s="212" t="s">
        <v>1</v>
      </c>
      <c r="N129" s="213" t="s">
        <v>41</v>
      </c>
      <c r="O129" s="59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414</v>
      </c>
      <c r="AT129" s="164" t="s">
        <v>411</v>
      </c>
      <c r="AU129" s="164" t="s">
        <v>79</v>
      </c>
      <c r="AY129" s="18" t="s">
        <v>176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87</v>
      </c>
      <c r="BK129" s="165">
        <f>ROUND(I129*H129,2)</f>
        <v>0</v>
      </c>
      <c r="BL129" s="18" t="s">
        <v>387</v>
      </c>
      <c r="BM129" s="164" t="s">
        <v>2623</v>
      </c>
    </row>
    <row r="130" spans="1:65" s="12" customFormat="1" ht="23" customHeight="1">
      <c r="B130" s="138"/>
      <c r="D130" s="139" t="s">
        <v>74</v>
      </c>
      <c r="E130" s="149" t="s">
        <v>87</v>
      </c>
      <c r="F130" s="149" t="s">
        <v>2624</v>
      </c>
      <c r="I130" s="141"/>
      <c r="J130" s="150">
        <f>BK130</f>
        <v>0</v>
      </c>
      <c r="L130" s="138"/>
      <c r="M130" s="143"/>
      <c r="N130" s="144"/>
      <c r="O130" s="144"/>
      <c r="P130" s="145">
        <f>SUM(P131:P132)</f>
        <v>0</v>
      </c>
      <c r="Q130" s="144"/>
      <c r="R130" s="145">
        <f>SUM(R131:R132)</f>
        <v>4.4242999999999997</v>
      </c>
      <c r="S130" s="144"/>
      <c r="T130" s="146">
        <f>SUM(T131:T132)</f>
        <v>0</v>
      </c>
      <c r="AR130" s="139" t="s">
        <v>79</v>
      </c>
      <c r="AT130" s="147" t="s">
        <v>74</v>
      </c>
      <c r="AU130" s="147" t="s">
        <v>79</v>
      </c>
      <c r="AY130" s="139" t="s">
        <v>176</v>
      </c>
      <c r="BK130" s="148">
        <f>SUM(BK131:BK132)</f>
        <v>0</v>
      </c>
    </row>
    <row r="131" spans="1:65" s="2" customFormat="1" ht="14.5" customHeight="1">
      <c r="A131" s="33"/>
      <c r="B131" s="151"/>
      <c r="C131" s="152" t="s">
        <v>87</v>
      </c>
      <c r="D131" s="152" t="s">
        <v>178</v>
      </c>
      <c r="E131" s="153" t="s">
        <v>2625</v>
      </c>
      <c r="F131" s="154" t="s">
        <v>2626</v>
      </c>
      <c r="G131" s="155" t="s">
        <v>134</v>
      </c>
      <c r="H131" s="156">
        <v>2</v>
      </c>
      <c r="I131" s="157"/>
      <c r="J131" s="158">
        <f>ROUND(I131*H131,2)</f>
        <v>0</v>
      </c>
      <c r="K131" s="159"/>
      <c r="L131" s="34"/>
      <c r="M131" s="160" t="s">
        <v>1</v>
      </c>
      <c r="N131" s="161" t="s">
        <v>41</v>
      </c>
      <c r="O131" s="59"/>
      <c r="P131" s="162">
        <f>O131*H131</f>
        <v>0</v>
      </c>
      <c r="Q131" s="162">
        <v>2.2121499999999998</v>
      </c>
      <c r="R131" s="162">
        <f>Q131*H131</f>
        <v>4.4242999999999997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106</v>
      </c>
      <c r="AT131" s="164" t="s">
        <v>178</v>
      </c>
      <c r="AU131" s="164" t="s">
        <v>87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106</v>
      </c>
      <c r="BM131" s="164" t="s">
        <v>2627</v>
      </c>
    </row>
    <row r="132" spans="1:65" s="2" customFormat="1" ht="14.5" customHeight="1">
      <c r="A132" s="33"/>
      <c r="B132" s="151"/>
      <c r="C132" s="152" t="s">
        <v>97</v>
      </c>
      <c r="D132" s="152" t="s">
        <v>178</v>
      </c>
      <c r="E132" s="153" t="s">
        <v>2628</v>
      </c>
      <c r="F132" s="154" t="s">
        <v>2629</v>
      </c>
      <c r="G132" s="155" t="s">
        <v>134</v>
      </c>
      <c r="H132" s="156">
        <v>2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106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106</v>
      </c>
      <c r="BM132" s="164" t="s">
        <v>2630</v>
      </c>
    </row>
    <row r="133" spans="1:65" s="12" customFormat="1" ht="23" customHeight="1">
      <c r="B133" s="138"/>
      <c r="D133" s="139" t="s">
        <v>74</v>
      </c>
      <c r="E133" s="149" t="s">
        <v>225</v>
      </c>
      <c r="F133" s="149" t="s">
        <v>226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SUM(P134:P138)</f>
        <v>0</v>
      </c>
      <c r="Q133" s="144"/>
      <c r="R133" s="145">
        <f>SUM(R134:R138)</f>
        <v>1E-4</v>
      </c>
      <c r="S133" s="144"/>
      <c r="T133" s="146">
        <f>SUM(T134:T138)</f>
        <v>7.8849999999999998</v>
      </c>
      <c r="AR133" s="139" t="s">
        <v>79</v>
      </c>
      <c r="AT133" s="147" t="s">
        <v>74</v>
      </c>
      <c r="AU133" s="147" t="s">
        <v>79</v>
      </c>
      <c r="AY133" s="139" t="s">
        <v>176</v>
      </c>
      <c r="BK133" s="148">
        <f>SUM(BK134:BK138)</f>
        <v>0</v>
      </c>
    </row>
    <row r="134" spans="1:65" s="2" customFormat="1" ht="14.5" customHeight="1">
      <c r="A134" s="33"/>
      <c r="B134" s="151"/>
      <c r="C134" s="152" t="s">
        <v>106</v>
      </c>
      <c r="D134" s="152" t="s">
        <v>178</v>
      </c>
      <c r="E134" s="153" t="s">
        <v>2631</v>
      </c>
      <c r="F134" s="154" t="s">
        <v>2632</v>
      </c>
      <c r="G134" s="155" t="s">
        <v>219</v>
      </c>
      <c r="H134" s="156">
        <v>10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41</v>
      </c>
      <c r="O134" s="59"/>
      <c r="P134" s="162">
        <f>O134*H134</f>
        <v>0</v>
      </c>
      <c r="Q134" s="162">
        <v>1.0000000000000001E-5</v>
      </c>
      <c r="R134" s="162">
        <f>Q134*H134</f>
        <v>1E-4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106</v>
      </c>
      <c r="AT134" s="164" t="s">
        <v>178</v>
      </c>
      <c r="AU134" s="164" t="s">
        <v>87</v>
      </c>
      <c r="AY134" s="18" t="s">
        <v>176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87</v>
      </c>
      <c r="BK134" s="165">
        <f>ROUND(I134*H134,2)</f>
        <v>0</v>
      </c>
      <c r="BL134" s="18" t="s">
        <v>106</v>
      </c>
      <c r="BM134" s="164" t="s">
        <v>2633</v>
      </c>
    </row>
    <row r="135" spans="1:65" s="2" customFormat="1" ht="24.25" customHeight="1">
      <c r="A135" s="33"/>
      <c r="B135" s="151"/>
      <c r="C135" s="152" t="s">
        <v>216</v>
      </c>
      <c r="D135" s="152" t="s">
        <v>178</v>
      </c>
      <c r="E135" s="153" t="s">
        <v>2634</v>
      </c>
      <c r="F135" s="154" t="s">
        <v>2635</v>
      </c>
      <c r="G135" s="155" t="s">
        <v>362</v>
      </c>
      <c r="H135" s="156">
        <v>385</v>
      </c>
      <c r="I135" s="157"/>
      <c r="J135" s="158">
        <f>ROUND(I135*H135,2)</f>
        <v>0</v>
      </c>
      <c r="K135" s="159"/>
      <c r="L135" s="34"/>
      <c r="M135" s="160" t="s">
        <v>1</v>
      </c>
      <c r="N135" s="161" t="s">
        <v>41</v>
      </c>
      <c r="O135" s="59"/>
      <c r="P135" s="162">
        <f>O135*H135</f>
        <v>0</v>
      </c>
      <c r="Q135" s="162">
        <v>0</v>
      </c>
      <c r="R135" s="162">
        <f>Q135*H135</f>
        <v>0</v>
      </c>
      <c r="S135" s="162">
        <v>1E-3</v>
      </c>
      <c r="T135" s="163">
        <f>S135*H135</f>
        <v>0.38500000000000001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106</v>
      </c>
      <c r="AT135" s="164" t="s">
        <v>178</v>
      </c>
      <c r="AU135" s="164" t="s">
        <v>87</v>
      </c>
      <c r="AY135" s="18" t="s">
        <v>176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87</v>
      </c>
      <c r="BK135" s="165">
        <f>ROUND(I135*H135,2)</f>
        <v>0</v>
      </c>
      <c r="BL135" s="18" t="s">
        <v>106</v>
      </c>
      <c r="BM135" s="164" t="s">
        <v>2636</v>
      </c>
    </row>
    <row r="136" spans="1:65" s="2" customFormat="1" ht="24.25" customHeight="1">
      <c r="A136" s="33"/>
      <c r="B136" s="151"/>
      <c r="C136" s="152" t="s">
        <v>227</v>
      </c>
      <c r="D136" s="152" t="s">
        <v>178</v>
      </c>
      <c r="E136" s="153" t="s">
        <v>2637</v>
      </c>
      <c r="F136" s="154" t="s">
        <v>2638</v>
      </c>
      <c r="G136" s="155" t="s">
        <v>219</v>
      </c>
      <c r="H136" s="156">
        <v>800</v>
      </c>
      <c r="I136" s="157"/>
      <c r="J136" s="158">
        <f>ROUND(I136*H136,2)</f>
        <v>0</v>
      </c>
      <c r="K136" s="159"/>
      <c r="L136" s="34"/>
      <c r="M136" s="160" t="s">
        <v>1</v>
      </c>
      <c r="N136" s="161" t="s">
        <v>41</v>
      </c>
      <c r="O136" s="59"/>
      <c r="P136" s="162">
        <f>O136*H136</f>
        <v>0</v>
      </c>
      <c r="Q136" s="162">
        <v>0</v>
      </c>
      <c r="R136" s="162">
        <f>Q136*H136</f>
        <v>0</v>
      </c>
      <c r="S136" s="162">
        <v>2E-3</v>
      </c>
      <c r="T136" s="163">
        <f>S136*H136</f>
        <v>1.6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106</v>
      </c>
      <c r="AT136" s="164" t="s">
        <v>178</v>
      </c>
      <c r="AU136" s="164" t="s">
        <v>87</v>
      </c>
      <c r="AY136" s="18" t="s">
        <v>176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87</v>
      </c>
      <c r="BK136" s="165">
        <f>ROUND(I136*H136,2)</f>
        <v>0</v>
      </c>
      <c r="BL136" s="18" t="s">
        <v>106</v>
      </c>
      <c r="BM136" s="164" t="s">
        <v>2639</v>
      </c>
    </row>
    <row r="137" spans="1:65" s="2" customFormat="1" ht="24.25" customHeight="1">
      <c r="A137" s="33"/>
      <c r="B137" s="151"/>
      <c r="C137" s="152" t="s">
        <v>276</v>
      </c>
      <c r="D137" s="152" t="s">
        <v>178</v>
      </c>
      <c r="E137" s="153" t="s">
        <v>2640</v>
      </c>
      <c r="F137" s="154" t="s">
        <v>2641</v>
      </c>
      <c r="G137" s="155" t="s">
        <v>219</v>
      </c>
      <c r="H137" s="156">
        <v>1300</v>
      </c>
      <c r="I137" s="157"/>
      <c r="J137" s="158">
        <f>ROUND(I137*H137,2)</f>
        <v>0</v>
      </c>
      <c r="K137" s="159"/>
      <c r="L137" s="34"/>
      <c r="M137" s="160" t="s">
        <v>1</v>
      </c>
      <c r="N137" s="161" t="s">
        <v>41</v>
      </c>
      <c r="O137" s="59"/>
      <c r="P137" s="162">
        <f>O137*H137</f>
        <v>0</v>
      </c>
      <c r="Q137" s="162">
        <v>0</v>
      </c>
      <c r="R137" s="162">
        <f>Q137*H137</f>
        <v>0</v>
      </c>
      <c r="S137" s="162">
        <v>3.0000000000000001E-3</v>
      </c>
      <c r="T137" s="163">
        <f>S137*H137</f>
        <v>3.9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106</v>
      </c>
      <c r="AT137" s="164" t="s">
        <v>178</v>
      </c>
      <c r="AU137" s="164" t="s">
        <v>87</v>
      </c>
      <c r="AY137" s="18" t="s">
        <v>176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87</v>
      </c>
      <c r="BK137" s="165">
        <f>ROUND(I137*H137,2)</f>
        <v>0</v>
      </c>
      <c r="BL137" s="18" t="s">
        <v>106</v>
      </c>
      <c r="BM137" s="164" t="s">
        <v>2642</v>
      </c>
    </row>
    <row r="138" spans="1:65" s="2" customFormat="1" ht="24.25" customHeight="1">
      <c r="A138" s="33"/>
      <c r="B138" s="151"/>
      <c r="C138" s="152" t="s">
        <v>296</v>
      </c>
      <c r="D138" s="152" t="s">
        <v>178</v>
      </c>
      <c r="E138" s="153" t="s">
        <v>2643</v>
      </c>
      <c r="F138" s="154" t="s">
        <v>2644</v>
      </c>
      <c r="G138" s="155" t="s">
        <v>219</v>
      </c>
      <c r="H138" s="156">
        <v>400</v>
      </c>
      <c r="I138" s="157"/>
      <c r="J138" s="158">
        <f>ROUND(I138*H138,2)</f>
        <v>0</v>
      </c>
      <c r="K138" s="159"/>
      <c r="L138" s="34"/>
      <c r="M138" s="160" t="s">
        <v>1</v>
      </c>
      <c r="N138" s="161" t="s">
        <v>41</v>
      </c>
      <c r="O138" s="59"/>
      <c r="P138" s="162">
        <f>O138*H138</f>
        <v>0</v>
      </c>
      <c r="Q138" s="162">
        <v>0</v>
      </c>
      <c r="R138" s="162">
        <f>Q138*H138</f>
        <v>0</v>
      </c>
      <c r="S138" s="162">
        <v>5.0000000000000001E-3</v>
      </c>
      <c r="T138" s="163">
        <f>S138*H138</f>
        <v>2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106</v>
      </c>
      <c r="AT138" s="164" t="s">
        <v>178</v>
      </c>
      <c r="AU138" s="164" t="s">
        <v>87</v>
      </c>
      <c r="AY138" s="18" t="s">
        <v>176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8" t="s">
        <v>87</v>
      </c>
      <c r="BK138" s="165">
        <f>ROUND(I138*H138,2)</f>
        <v>0</v>
      </c>
      <c r="BL138" s="18" t="s">
        <v>106</v>
      </c>
      <c r="BM138" s="164" t="s">
        <v>2645</v>
      </c>
    </row>
    <row r="139" spans="1:65" s="12" customFormat="1" ht="26" customHeight="1">
      <c r="B139" s="138"/>
      <c r="D139" s="139" t="s">
        <v>74</v>
      </c>
      <c r="E139" s="140" t="s">
        <v>411</v>
      </c>
      <c r="F139" s="140" t="s">
        <v>2272</v>
      </c>
      <c r="I139" s="141"/>
      <c r="J139" s="142">
        <f>BK139</f>
        <v>0</v>
      </c>
      <c r="L139" s="138"/>
      <c r="M139" s="143"/>
      <c r="N139" s="144"/>
      <c r="O139" s="144"/>
      <c r="P139" s="145">
        <f>P140+P298</f>
        <v>0</v>
      </c>
      <c r="Q139" s="144"/>
      <c r="R139" s="145">
        <f>R140+R298</f>
        <v>1.0014848932844349</v>
      </c>
      <c r="S139" s="144"/>
      <c r="T139" s="146">
        <f>T140+T298</f>
        <v>0</v>
      </c>
      <c r="AR139" s="139" t="s">
        <v>97</v>
      </c>
      <c r="AT139" s="147" t="s">
        <v>74</v>
      </c>
      <c r="AU139" s="147" t="s">
        <v>75</v>
      </c>
      <c r="AY139" s="139" t="s">
        <v>176</v>
      </c>
      <c r="BK139" s="148">
        <f>BK140+BK298</f>
        <v>0</v>
      </c>
    </row>
    <row r="140" spans="1:65" s="12" customFormat="1" ht="23" customHeight="1">
      <c r="B140" s="138"/>
      <c r="D140" s="139" t="s">
        <v>74</v>
      </c>
      <c r="E140" s="149" t="s">
        <v>2646</v>
      </c>
      <c r="F140" s="149" t="s">
        <v>2647</v>
      </c>
      <c r="I140" s="141"/>
      <c r="J140" s="150">
        <f>BK140</f>
        <v>0</v>
      </c>
      <c r="L140" s="138"/>
      <c r="M140" s="143"/>
      <c r="N140" s="144"/>
      <c r="O140" s="144"/>
      <c r="P140" s="145">
        <f>SUM(P141:P297)</f>
        <v>0</v>
      </c>
      <c r="Q140" s="144"/>
      <c r="R140" s="145">
        <f>SUM(R141:R297)</f>
        <v>0.99941370831647569</v>
      </c>
      <c r="S140" s="144"/>
      <c r="T140" s="146">
        <f>SUM(T141:T297)</f>
        <v>0</v>
      </c>
      <c r="AR140" s="139" t="s">
        <v>97</v>
      </c>
      <c r="AT140" s="147" t="s">
        <v>74</v>
      </c>
      <c r="AU140" s="147" t="s">
        <v>79</v>
      </c>
      <c r="AY140" s="139" t="s">
        <v>176</v>
      </c>
      <c r="BK140" s="148">
        <f>SUM(BK141:BK297)</f>
        <v>0</v>
      </c>
    </row>
    <row r="141" spans="1:65" s="2" customFormat="1" ht="24.25" customHeight="1">
      <c r="A141" s="33"/>
      <c r="B141" s="151"/>
      <c r="C141" s="152" t="s">
        <v>225</v>
      </c>
      <c r="D141" s="152" t="s">
        <v>178</v>
      </c>
      <c r="E141" s="153" t="s">
        <v>2648</v>
      </c>
      <c r="F141" s="154" t="s">
        <v>2649</v>
      </c>
      <c r="G141" s="155" t="s">
        <v>219</v>
      </c>
      <c r="H141" s="156">
        <v>600</v>
      </c>
      <c r="I141" s="157"/>
      <c r="J141" s="158">
        <f>ROUND(I141*H141,2)</f>
        <v>0</v>
      </c>
      <c r="K141" s="159"/>
      <c r="L141" s="34"/>
      <c r="M141" s="160" t="s">
        <v>1</v>
      </c>
      <c r="N141" s="161" t="s">
        <v>41</v>
      </c>
      <c r="O141" s="59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387</v>
      </c>
      <c r="AT141" s="164" t="s">
        <v>178</v>
      </c>
      <c r="AU141" s="164" t="s">
        <v>87</v>
      </c>
      <c r="AY141" s="18" t="s">
        <v>176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8" t="s">
        <v>87</v>
      </c>
      <c r="BK141" s="165">
        <f>ROUND(I141*H141,2)</f>
        <v>0</v>
      </c>
      <c r="BL141" s="18" t="s">
        <v>387</v>
      </c>
      <c r="BM141" s="164" t="s">
        <v>2650</v>
      </c>
    </row>
    <row r="142" spans="1:65" s="2" customFormat="1" ht="24.25" customHeight="1">
      <c r="A142" s="33"/>
      <c r="B142" s="151"/>
      <c r="C142" s="203" t="s">
        <v>308</v>
      </c>
      <c r="D142" s="203" t="s">
        <v>411</v>
      </c>
      <c r="E142" s="204" t="s">
        <v>2651</v>
      </c>
      <c r="F142" s="205" t="s">
        <v>2652</v>
      </c>
      <c r="G142" s="206" t="s">
        <v>362</v>
      </c>
      <c r="H142" s="207">
        <v>630</v>
      </c>
      <c r="I142" s="208"/>
      <c r="J142" s="209">
        <f>ROUND(I142*H142,2)</f>
        <v>0</v>
      </c>
      <c r="K142" s="210"/>
      <c r="L142" s="211"/>
      <c r="M142" s="212" t="s">
        <v>1</v>
      </c>
      <c r="N142" s="213" t="s">
        <v>41</v>
      </c>
      <c r="O142" s="59"/>
      <c r="P142" s="162">
        <f>O142*H142</f>
        <v>0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2119</v>
      </c>
      <c r="AT142" s="164" t="s">
        <v>411</v>
      </c>
      <c r="AU142" s="164" t="s">
        <v>87</v>
      </c>
      <c r="AY142" s="18" t="s">
        <v>176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87</v>
      </c>
      <c r="BK142" s="165">
        <f>ROUND(I142*H142,2)</f>
        <v>0</v>
      </c>
      <c r="BL142" s="18" t="s">
        <v>2119</v>
      </c>
      <c r="BM142" s="164" t="s">
        <v>2653</v>
      </c>
    </row>
    <row r="143" spans="1:65" s="14" customFormat="1" ht="12">
      <c r="B143" s="174"/>
      <c r="D143" s="167" t="s">
        <v>182</v>
      </c>
      <c r="E143" s="175" t="s">
        <v>1</v>
      </c>
      <c r="F143" s="176" t="s">
        <v>2654</v>
      </c>
      <c r="H143" s="177">
        <v>630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79</v>
      </c>
      <c r="AY143" s="175" t="s">
        <v>176</v>
      </c>
    </row>
    <row r="144" spans="1:65" s="2" customFormat="1" ht="24.25" customHeight="1">
      <c r="A144" s="33"/>
      <c r="B144" s="151"/>
      <c r="C144" s="152" t="s">
        <v>312</v>
      </c>
      <c r="D144" s="152" t="s">
        <v>178</v>
      </c>
      <c r="E144" s="153" t="s">
        <v>2655</v>
      </c>
      <c r="F144" s="154" t="s">
        <v>2656</v>
      </c>
      <c r="G144" s="155" t="s">
        <v>219</v>
      </c>
      <c r="H144" s="156">
        <v>300</v>
      </c>
      <c r="I144" s="157"/>
      <c r="J144" s="158">
        <f>ROUND(I144*H144,2)</f>
        <v>0</v>
      </c>
      <c r="K144" s="159"/>
      <c r="L144" s="34"/>
      <c r="M144" s="160" t="s">
        <v>1</v>
      </c>
      <c r="N144" s="161" t="s">
        <v>41</v>
      </c>
      <c r="O144" s="59"/>
      <c r="P144" s="162">
        <f>O144*H144</f>
        <v>0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387</v>
      </c>
      <c r="AT144" s="164" t="s">
        <v>178</v>
      </c>
      <c r="AU144" s="164" t="s">
        <v>87</v>
      </c>
      <c r="AY144" s="18" t="s">
        <v>176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87</v>
      </c>
      <c r="BK144" s="165">
        <f>ROUND(I144*H144,2)</f>
        <v>0</v>
      </c>
      <c r="BL144" s="18" t="s">
        <v>387</v>
      </c>
      <c r="BM144" s="164" t="s">
        <v>2657</v>
      </c>
    </row>
    <row r="145" spans="1:65" s="2" customFormat="1" ht="24.25" customHeight="1">
      <c r="A145" s="33"/>
      <c r="B145" s="151"/>
      <c r="C145" s="203" t="s">
        <v>139</v>
      </c>
      <c r="D145" s="203" t="s">
        <v>411</v>
      </c>
      <c r="E145" s="204" t="s">
        <v>2658</v>
      </c>
      <c r="F145" s="205" t="s">
        <v>2659</v>
      </c>
      <c r="G145" s="206" t="s">
        <v>219</v>
      </c>
      <c r="H145" s="207">
        <v>315</v>
      </c>
      <c r="I145" s="208"/>
      <c r="J145" s="209">
        <f>ROUND(I145*H145,2)</f>
        <v>0</v>
      </c>
      <c r="K145" s="210"/>
      <c r="L145" s="211"/>
      <c r="M145" s="212" t="s">
        <v>1</v>
      </c>
      <c r="N145" s="213" t="s">
        <v>41</v>
      </c>
      <c r="O145" s="59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2119</v>
      </c>
      <c r="AT145" s="164" t="s">
        <v>411</v>
      </c>
      <c r="AU145" s="164" t="s">
        <v>87</v>
      </c>
      <c r="AY145" s="18" t="s">
        <v>176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87</v>
      </c>
      <c r="BK145" s="165">
        <f>ROUND(I145*H145,2)</f>
        <v>0</v>
      </c>
      <c r="BL145" s="18" t="s">
        <v>2119</v>
      </c>
      <c r="BM145" s="164" t="s">
        <v>2660</v>
      </c>
    </row>
    <row r="146" spans="1:65" s="14" customFormat="1" ht="12">
      <c r="B146" s="174"/>
      <c r="D146" s="167" t="s">
        <v>182</v>
      </c>
      <c r="E146" s="175" t="s">
        <v>1</v>
      </c>
      <c r="F146" s="176" t="s">
        <v>2661</v>
      </c>
      <c r="H146" s="177">
        <v>315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182</v>
      </c>
      <c r="AU146" s="175" t="s">
        <v>87</v>
      </c>
      <c r="AV146" s="14" t="s">
        <v>87</v>
      </c>
      <c r="AW146" s="14" t="s">
        <v>30</v>
      </c>
      <c r="AX146" s="14" t="s">
        <v>79</v>
      </c>
      <c r="AY146" s="175" t="s">
        <v>176</v>
      </c>
    </row>
    <row r="147" spans="1:65" s="2" customFormat="1" ht="24.25" customHeight="1">
      <c r="A147" s="33"/>
      <c r="B147" s="151"/>
      <c r="C147" s="152" t="s">
        <v>320</v>
      </c>
      <c r="D147" s="152" t="s">
        <v>178</v>
      </c>
      <c r="E147" s="153" t="s">
        <v>2662</v>
      </c>
      <c r="F147" s="154" t="s">
        <v>2663</v>
      </c>
      <c r="G147" s="155" t="s">
        <v>219</v>
      </c>
      <c r="H147" s="156">
        <v>200</v>
      </c>
      <c r="I147" s="157"/>
      <c r="J147" s="158">
        <f>ROUND(I147*H147,2)</f>
        <v>0</v>
      </c>
      <c r="K147" s="159"/>
      <c r="L147" s="34"/>
      <c r="M147" s="160" t="s">
        <v>1</v>
      </c>
      <c r="N147" s="161" t="s">
        <v>41</v>
      </c>
      <c r="O147" s="59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387</v>
      </c>
      <c r="AT147" s="164" t="s">
        <v>178</v>
      </c>
      <c r="AU147" s="164" t="s">
        <v>87</v>
      </c>
      <c r="AY147" s="18" t="s">
        <v>176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87</v>
      </c>
      <c r="BK147" s="165">
        <f>ROUND(I147*H147,2)</f>
        <v>0</v>
      </c>
      <c r="BL147" s="18" t="s">
        <v>387</v>
      </c>
      <c r="BM147" s="164" t="s">
        <v>2664</v>
      </c>
    </row>
    <row r="148" spans="1:65" s="2" customFormat="1" ht="24.25" customHeight="1">
      <c r="A148" s="33"/>
      <c r="B148" s="151"/>
      <c r="C148" s="203" t="s">
        <v>324</v>
      </c>
      <c r="D148" s="203" t="s">
        <v>411</v>
      </c>
      <c r="E148" s="204" t="s">
        <v>2665</v>
      </c>
      <c r="F148" s="205" t="s">
        <v>2666</v>
      </c>
      <c r="G148" s="206" t="s">
        <v>219</v>
      </c>
      <c r="H148" s="207">
        <v>210</v>
      </c>
      <c r="I148" s="208"/>
      <c r="J148" s="209">
        <f>ROUND(I148*H148,2)</f>
        <v>0</v>
      </c>
      <c r="K148" s="210"/>
      <c r="L148" s="211"/>
      <c r="M148" s="212" t="s">
        <v>1</v>
      </c>
      <c r="N148" s="213" t="s">
        <v>41</v>
      </c>
      <c r="O148" s="59"/>
      <c r="P148" s="162">
        <f>O148*H148</f>
        <v>0</v>
      </c>
      <c r="Q148" s="162">
        <v>0</v>
      </c>
      <c r="R148" s="162">
        <f>Q148*H148</f>
        <v>0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2119</v>
      </c>
      <c r="AT148" s="164" t="s">
        <v>411</v>
      </c>
      <c r="AU148" s="164" t="s">
        <v>87</v>
      </c>
      <c r="AY148" s="18" t="s">
        <v>176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87</v>
      </c>
      <c r="BK148" s="165">
        <f>ROUND(I148*H148,2)</f>
        <v>0</v>
      </c>
      <c r="BL148" s="18" t="s">
        <v>2119</v>
      </c>
      <c r="BM148" s="164" t="s">
        <v>2667</v>
      </c>
    </row>
    <row r="149" spans="1:65" s="14" customFormat="1" ht="12">
      <c r="B149" s="174"/>
      <c r="D149" s="167" t="s">
        <v>182</v>
      </c>
      <c r="E149" s="175" t="s">
        <v>1</v>
      </c>
      <c r="F149" s="176" t="s">
        <v>2668</v>
      </c>
      <c r="H149" s="177">
        <v>210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30</v>
      </c>
      <c r="AX149" s="14" t="s">
        <v>79</v>
      </c>
      <c r="AY149" s="175" t="s">
        <v>176</v>
      </c>
    </row>
    <row r="150" spans="1:65" s="2" customFormat="1" ht="24.25" customHeight="1">
      <c r="A150" s="33"/>
      <c r="B150" s="151"/>
      <c r="C150" s="152" t="s">
        <v>328</v>
      </c>
      <c r="D150" s="152" t="s">
        <v>178</v>
      </c>
      <c r="E150" s="153" t="s">
        <v>2669</v>
      </c>
      <c r="F150" s="154" t="s">
        <v>2670</v>
      </c>
      <c r="G150" s="155" t="s">
        <v>219</v>
      </c>
      <c r="H150" s="156">
        <v>200</v>
      </c>
      <c r="I150" s="157"/>
      <c r="J150" s="158">
        <f>ROUND(I150*H150,2)</f>
        <v>0</v>
      </c>
      <c r="K150" s="159"/>
      <c r="L150" s="34"/>
      <c r="M150" s="160" t="s">
        <v>1</v>
      </c>
      <c r="N150" s="161" t="s">
        <v>41</v>
      </c>
      <c r="O150" s="59"/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387</v>
      </c>
      <c r="AT150" s="164" t="s">
        <v>178</v>
      </c>
      <c r="AU150" s="164" t="s">
        <v>87</v>
      </c>
      <c r="AY150" s="18" t="s">
        <v>176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87</v>
      </c>
      <c r="BK150" s="165">
        <f>ROUND(I150*H150,2)</f>
        <v>0</v>
      </c>
      <c r="BL150" s="18" t="s">
        <v>387</v>
      </c>
      <c r="BM150" s="164" t="s">
        <v>2671</v>
      </c>
    </row>
    <row r="151" spans="1:65" s="2" customFormat="1" ht="24.25" customHeight="1">
      <c r="A151" s="33"/>
      <c r="B151" s="151"/>
      <c r="C151" s="203" t="s">
        <v>332</v>
      </c>
      <c r="D151" s="203" t="s">
        <v>411</v>
      </c>
      <c r="E151" s="204" t="s">
        <v>2672</v>
      </c>
      <c r="F151" s="205" t="s">
        <v>2673</v>
      </c>
      <c r="G151" s="206" t="s">
        <v>219</v>
      </c>
      <c r="H151" s="207">
        <v>210</v>
      </c>
      <c r="I151" s="208"/>
      <c r="J151" s="209">
        <f>ROUND(I151*H151,2)</f>
        <v>0</v>
      </c>
      <c r="K151" s="210"/>
      <c r="L151" s="211"/>
      <c r="M151" s="212" t="s">
        <v>1</v>
      </c>
      <c r="N151" s="213" t="s">
        <v>41</v>
      </c>
      <c r="O151" s="59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2119</v>
      </c>
      <c r="AT151" s="164" t="s">
        <v>411</v>
      </c>
      <c r="AU151" s="164" t="s">
        <v>87</v>
      </c>
      <c r="AY151" s="18" t="s">
        <v>176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87</v>
      </c>
      <c r="BK151" s="165">
        <f>ROUND(I151*H151,2)</f>
        <v>0</v>
      </c>
      <c r="BL151" s="18" t="s">
        <v>2119</v>
      </c>
      <c r="BM151" s="164" t="s">
        <v>2674</v>
      </c>
    </row>
    <row r="152" spans="1:65" s="14" customFormat="1" ht="12">
      <c r="B152" s="174"/>
      <c r="D152" s="167" t="s">
        <v>182</v>
      </c>
      <c r="E152" s="175" t="s">
        <v>1</v>
      </c>
      <c r="F152" s="176" t="s">
        <v>2668</v>
      </c>
      <c r="H152" s="177">
        <v>210</v>
      </c>
      <c r="I152" s="178"/>
      <c r="L152" s="174"/>
      <c r="M152" s="179"/>
      <c r="N152" s="180"/>
      <c r="O152" s="180"/>
      <c r="P152" s="180"/>
      <c r="Q152" s="180"/>
      <c r="R152" s="180"/>
      <c r="S152" s="180"/>
      <c r="T152" s="181"/>
      <c r="AT152" s="175" t="s">
        <v>182</v>
      </c>
      <c r="AU152" s="175" t="s">
        <v>87</v>
      </c>
      <c r="AV152" s="14" t="s">
        <v>87</v>
      </c>
      <c r="AW152" s="14" t="s">
        <v>30</v>
      </c>
      <c r="AX152" s="14" t="s">
        <v>79</v>
      </c>
      <c r="AY152" s="175" t="s">
        <v>176</v>
      </c>
    </row>
    <row r="153" spans="1:65" s="2" customFormat="1" ht="24.25" customHeight="1">
      <c r="A153" s="33"/>
      <c r="B153" s="151"/>
      <c r="C153" s="152" t="s">
        <v>337</v>
      </c>
      <c r="D153" s="152" t="s">
        <v>178</v>
      </c>
      <c r="E153" s="153" t="s">
        <v>2675</v>
      </c>
      <c r="F153" s="154" t="s">
        <v>2676</v>
      </c>
      <c r="G153" s="155" t="s">
        <v>219</v>
      </c>
      <c r="H153" s="156">
        <v>300</v>
      </c>
      <c r="I153" s="157"/>
      <c r="J153" s="158">
        <f>ROUND(I153*H153,2)</f>
        <v>0</v>
      </c>
      <c r="K153" s="159"/>
      <c r="L153" s="34"/>
      <c r="M153" s="160" t="s">
        <v>1</v>
      </c>
      <c r="N153" s="161" t="s">
        <v>41</v>
      </c>
      <c r="O153" s="59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387</v>
      </c>
      <c r="AT153" s="164" t="s">
        <v>178</v>
      </c>
      <c r="AU153" s="164" t="s">
        <v>87</v>
      </c>
      <c r="AY153" s="18" t="s">
        <v>176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8" t="s">
        <v>87</v>
      </c>
      <c r="BK153" s="165">
        <f>ROUND(I153*H153,2)</f>
        <v>0</v>
      </c>
      <c r="BL153" s="18" t="s">
        <v>387</v>
      </c>
      <c r="BM153" s="164" t="s">
        <v>2677</v>
      </c>
    </row>
    <row r="154" spans="1:65" s="2" customFormat="1" ht="24.25" customHeight="1">
      <c r="A154" s="33"/>
      <c r="B154" s="151"/>
      <c r="C154" s="203" t="s">
        <v>341</v>
      </c>
      <c r="D154" s="203" t="s">
        <v>411</v>
      </c>
      <c r="E154" s="204" t="s">
        <v>2678</v>
      </c>
      <c r="F154" s="205" t="s">
        <v>2679</v>
      </c>
      <c r="G154" s="206" t="s">
        <v>219</v>
      </c>
      <c r="H154" s="207">
        <v>315</v>
      </c>
      <c r="I154" s="208"/>
      <c r="J154" s="209">
        <f>ROUND(I154*H154,2)</f>
        <v>0</v>
      </c>
      <c r="K154" s="210"/>
      <c r="L154" s="211"/>
      <c r="M154" s="212" t="s">
        <v>1</v>
      </c>
      <c r="N154" s="213" t="s">
        <v>41</v>
      </c>
      <c r="O154" s="59"/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2119</v>
      </c>
      <c r="AT154" s="164" t="s">
        <v>411</v>
      </c>
      <c r="AU154" s="164" t="s">
        <v>87</v>
      </c>
      <c r="AY154" s="18" t="s">
        <v>176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8" t="s">
        <v>87</v>
      </c>
      <c r="BK154" s="165">
        <f>ROUND(I154*H154,2)</f>
        <v>0</v>
      </c>
      <c r="BL154" s="18" t="s">
        <v>2119</v>
      </c>
      <c r="BM154" s="164" t="s">
        <v>2680</v>
      </c>
    </row>
    <row r="155" spans="1:65" s="14" customFormat="1" ht="12">
      <c r="B155" s="174"/>
      <c r="D155" s="167" t="s">
        <v>182</v>
      </c>
      <c r="E155" s="175" t="s">
        <v>1</v>
      </c>
      <c r="F155" s="176" t="s">
        <v>2661</v>
      </c>
      <c r="H155" s="177">
        <v>315</v>
      </c>
      <c r="I155" s="178"/>
      <c r="L155" s="174"/>
      <c r="M155" s="179"/>
      <c r="N155" s="180"/>
      <c r="O155" s="180"/>
      <c r="P155" s="180"/>
      <c r="Q155" s="180"/>
      <c r="R155" s="180"/>
      <c r="S155" s="180"/>
      <c r="T155" s="181"/>
      <c r="AT155" s="175" t="s">
        <v>182</v>
      </c>
      <c r="AU155" s="175" t="s">
        <v>87</v>
      </c>
      <c r="AV155" s="14" t="s">
        <v>87</v>
      </c>
      <c r="AW155" s="14" t="s">
        <v>30</v>
      </c>
      <c r="AX155" s="14" t="s">
        <v>79</v>
      </c>
      <c r="AY155" s="175" t="s">
        <v>176</v>
      </c>
    </row>
    <row r="156" spans="1:65" s="2" customFormat="1" ht="24.25" customHeight="1">
      <c r="A156" s="33"/>
      <c r="B156" s="151"/>
      <c r="C156" s="152" t="s">
        <v>346</v>
      </c>
      <c r="D156" s="152" t="s">
        <v>178</v>
      </c>
      <c r="E156" s="153" t="s">
        <v>2681</v>
      </c>
      <c r="F156" s="154" t="s">
        <v>2682</v>
      </c>
      <c r="G156" s="155" t="s">
        <v>219</v>
      </c>
      <c r="H156" s="156">
        <v>300</v>
      </c>
      <c r="I156" s="157"/>
      <c r="J156" s="158">
        <f>ROUND(I156*H156,2)</f>
        <v>0</v>
      </c>
      <c r="K156" s="159"/>
      <c r="L156" s="34"/>
      <c r="M156" s="160" t="s">
        <v>1</v>
      </c>
      <c r="N156" s="161" t="s">
        <v>41</v>
      </c>
      <c r="O156" s="59"/>
      <c r="P156" s="162">
        <f>O156*H156</f>
        <v>0</v>
      </c>
      <c r="Q156" s="162">
        <v>0</v>
      </c>
      <c r="R156" s="162">
        <f>Q156*H156</f>
        <v>0</v>
      </c>
      <c r="S156" s="162">
        <v>0</v>
      </c>
      <c r="T156" s="16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387</v>
      </c>
      <c r="AT156" s="164" t="s">
        <v>178</v>
      </c>
      <c r="AU156" s="164" t="s">
        <v>87</v>
      </c>
      <c r="AY156" s="18" t="s">
        <v>176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8" t="s">
        <v>87</v>
      </c>
      <c r="BK156" s="165">
        <f>ROUND(I156*H156,2)</f>
        <v>0</v>
      </c>
      <c r="BL156" s="18" t="s">
        <v>387</v>
      </c>
      <c r="BM156" s="164" t="s">
        <v>2683</v>
      </c>
    </row>
    <row r="157" spans="1:65" s="2" customFormat="1" ht="24.25" customHeight="1">
      <c r="A157" s="33"/>
      <c r="B157" s="151"/>
      <c r="C157" s="203" t="s">
        <v>7</v>
      </c>
      <c r="D157" s="203" t="s">
        <v>411</v>
      </c>
      <c r="E157" s="204" t="s">
        <v>2684</v>
      </c>
      <c r="F157" s="205" t="s">
        <v>2685</v>
      </c>
      <c r="G157" s="206" t="s">
        <v>362</v>
      </c>
      <c r="H157" s="207">
        <v>315</v>
      </c>
      <c r="I157" s="208"/>
      <c r="J157" s="209">
        <f>ROUND(I157*H157,2)</f>
        <v>0</v>
      </c>
      <c r="K157" s="210"/>
      <c r="L157" s="211"/>
      <c r="M157" s="212" t="s">
        <v>1</v>
      </c>
      <c r="N157" s="213" t="s">
        <v>41</v>
      </c>
      <c r="O157" s="59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2119</v>
      </c>
      <c r="AT157" s="164" t="s">
        <v>411</v>
      </c>
      <c r="AU157" s="164" t="s">
        <v>87</v>
      </c>
      <c r="AY157" s="18" t="s">
        <v>176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8" t="s">
        <v>87</v>
      </c>
      <c r="BK157" s="165">
        <f>ROUND(I157*H157,2)</f>
        <v>0</v>
      </c>
      <c r="BL157" s="18" t="s">
        <v>2119</v>
      </c>
      <c r="BM157" s="164" t="s">
        <v>2686</v>
      </c>
    </row>
    <row r="158" spans="1:65" s="14" customFormat="1" ht="12">
      <c r="B158" s="174"/>
      <c r="D158" s="167" t="s">
        <v>182</v>
      </c>
      <c r="E158" s="175" t="s">
        <v>1</v>
      </c>
      <c r="F158" s="176" t="s">
        <v>2661</v>
      </c>
      <c r="H158" s="177">
        <v>315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182</v>
      </c>
      <c r="AU158" s="175" t="s">
        <v>87</v>
      </c>
      <c r="AV158" s="14" t="s">
        <v>87</v>
      </c>
      <c r="AW158" s="14" t="s">
        <v>30</v>
      </c>
      <c r="AX158" s="14" t="s">
        <v>79</v>
      </c>
      <c r="AY158" s="175" t="s">
        <v>176</v>
      </c>
    </row>
    <row r="159" spans="1:65" s="2" customFormat="1" ht="24.25" customHeight="1">
      <c r="A159" s="33"/>
      <c r="B159" s="151"/>
      <c r="C159" s="152" t="s">
        <v>359</v>
      </c>
      <c r="D159" s="152" t="s">
        <v>178</v>
      </c>
      <c r="E159" s="153" t="s">
        <v>2687</v>
      </c>
      <c r="F159" s="154" t="s">
        <v>2688</v>
      </c>
      <c r="G159" s="155" t="s">
        <v>219</v>
      </c>
      <c r="H159" s="156">
        <v>15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41</v>
      </c>
      <c r="O159" s="59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387</v>
      </c>
      <c r="AT159" s="164" t="s">
        <v>178</v>
      </c>
      <c r="AU159" s="164" t="s">
        <v>87</v>
      </c>
      <c r="AY159" s="18" t="s">
        <v>176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87</v>
      </c>
      <c r="BK159" s="165">
        <f>ROUND(I159*H159,2)</f>
        <v>0</v>
      </c>
      <c r="BL159" s="18" t="s">
        <v>387</v>
      </c>
      <c r="BM159" s="164" t="s">
        <v>2689</v>
      </c>
    </row>
    <row r="160" spans="1:65" s="2" customFormat="1" ht="24.25" customHeight="1">
      <c r="A160" s="33"/>
      <c r="B160" s="151"/>
      <c r="C160" s="203" t="s">
        <v>365</v>
      </c>
      <c r="D160" s="203" t="s">
        <v>411</v>
      </c>
      <c r="E160" s="204" t="s">
        <v>2690</v>
      </c>
      <c r="F160" s="205" t="s">
        <v>2691</v>
      </c>
      <c r="G160" s="206" t="s">
        <v>219</v>
      </c>
      <c r="H160" s="207">
        <v>15.75</v>
      </c>
      <c r="I160" s="208"/>
      <c r="J160" s="209">
        <f>ROUND(I160*H160,2)</f>
        <v>0</v>
      </c>
      <c r="K160" s="210"/>
      <c r="L160" s="211"/>
      <c r="M160" s="212" t="s">
        <v>1</v>
      </c>
      <c r="N160" s="213" t="s">
        <v>41</v>
      </c>
      <c r="O160" s="59"/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2119</v>
      </c>
      <c r="AT160" s="164" t="s">
        <v>411</v>
      </c>
      <c r="AU160" s="164" t="s">
        <v>87</v>
      </c>
      <c r="AY160" s="18" t="s">
        <v>176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87</v>
      </c>
      <c r="BK160" s="165">
        <f>ROUND(I160*H160,2)</f>
        <v>0</v>
      </c>
      <c r="BL160" s="18" t="s">
        <v>2119</v>
      </c>
      <c r="BM160" s="164" t="s">
        <v>2692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2693</v>
      </c>
      <c r="H161" s="177">
        <v>15.75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79</v>
      </c>
      <c r="AY161" s="175" t="s">
        <v>176</v>
      </c>
    </row>
    <row r="162" spans="1:65" s="2" customFormat="1" ht="14.5" customHeight="1">
      <c r="A162" s="33"/>
      <c r="B162" s="151"/>
      <c r="C162" s="152" t="s">
        <v>372</v>
      </c>
      <c r="D162" s="152" t="s">
        <v>178</v>
      </c>
      <c r="E162" s="153" t="s">
        <v>2694</v>
      </c>
      <c r="F162" s="154" t="s">
        <v>2695</v>
      </c>
      <c r="G162" s="155" t="s">
        <v>362</v>
      </c>
      <c r="H162" s="156">
        <v>222</v>
      </c>
      <c r="I162" s="157"/>
      <c r="J162" s="158">
        <f t="shared" ref="J162:J193" si="0">ROUND(I162*H162,2)</f>
        <v>0</v>
      </c>
      <c r="K162" s="159"/>
      <c r="L162" s="34"/>
      <c r="M162" s="160" t="s">
        <v>1</v>
      </c>
      <c r="N162" s="161" t="s">
        <v>41</v>
      </c>
      <c r="O162" s="59"/>
      <c r="P162" s="162">
        <f t="shared" ref="P162:P193" si="1">O162*H162</f>
        <v>0</v>
      </c>
      <c r="Q162" s="162">
        <v>0</v>
      </c>
      <c r="R162" s="162">
        <f t="shared" ref="R162:R193" si="2">Q162*H162</f>
        <v>0</v>
      </c>
      <c r="S162" s="162">
        <v>0</v>
      </c>
      <c r="T162" s="163">
        <f t="shared" ref="T162:T193" si="3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387</v>
      </c>
      <c r="AT162" s="164" t="s">
        <v>178</v>
      </c>
      <c r="AU162" s="164" t="s">
        <v>87</v>
      </c>
      <c r="AY162" s="18" t="s">
        <v>176</v>
      </c>
      <c r="BE162" s="165">
        <f t="shared" ref="BE162:BE193" si="4">IF(N162="základná",J162,0)</f>
        <v>0</v>
      </c>
      <c r="BF162" s="165">
        <f t="shared" ref="BF162:BF193" si="5">IF(N162="znížená",J162,0)</f>
        <v>0</v>
      </c>
      <c r="BG162" s="165">
        <f t="shared" ref="BG162:BG193" si="6">IF(N162="zákl. prenesená",J162,0)</f>
        <v>0</v>
      </c>
      <c r="BH162" s="165">
        <f t="shared" ref="BH162:BH193" si="7">IF(N162="zníž. prenesená",J162,0)</f>
        <v>0</v>
      </c>
      <c r="BI162" s="165">
        <f t="shared" ref="BI162:BI193" si="8">IF(N162="nulová",J162,0)</f>
        <v>0</v>
      </c>
      <c r="BJ162" s="18" t="s">
        <v>87</v>
      </c>
      <c r="BK162" s="165">
        <f t="shared" ref="BK162:BK193" si="9">ROUND(I162*H162,2)</f>
        <v>0</v>
      </c>
      <c r="BL162" s="18" t="s">
        <v>387</v>
      </c>
      <c r="BM162" s="164" t="s">
        <v>2696</v>
      </c>
    </row>
    <row r="163" spans="1:65" s="2" customFormat="1" ht="14.5" customHeight="1">
      <c r="A163" s="33"/>
      <c r="B163" s="151"/>
      <c r="C163" s="203" t="s">
        <v>383</v>
      </c>
      <c r="D163" s="203" t="s">
        <v>411</v>
      </c>
      <c r="E163" s="204" t="s">
        <v>2697</v>
      </c>
      <c r="F163" s="205" t="s">
        <v>2698</v>
      </c>
      <c r="G163" s="206" t="s">
        <v>362</v>
      </c>
      <c r="H163" s="207">
        <v>222</v>
      </c>
      <c r="I163" s="208"/>
      <c r="J163" s="209">
        <f t="shared" si="0"/>
        <v>0</v>
      </c>
      <c r="K163" s="210"/>
      <c r="L163" s="211"/>
      <c r="M163" s="212" t="s">
        <v>1</v>
      </c>
      <c r="N163" s="213" t="s">
        <v>41</v>
      </c>
      <c r="O163" s="59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2119</v>
      </c>
      <c r="AT163" s="164" t="s">
        <v>411</v>
      </c>
      <c r="AU163" s="164" t="s">
        <v>87</v>
      </c>
      <c r="AY163" s="18" t="s">
        <v>176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87</v>
      </c>
      <c r="BK163" s="165">
        <f t="shared" si="9"/>
        <v>0</v>
      </c>
      <c r="BL163" s="18" t="s">
        <v>2119</v>
      </c>
      <c r="BM163" s="164" t="s">
        <v>2699</v>
      </c>
    </row>
    <row r="164" spans="1:65" s="2" customFormat="1" ht="24.25" customHeight="1">
      <c r="A164" s="33"/>
      <c r="B164" s="151"/>
      <c r="C164" s="152" t="s">
        <v>602</v>
      </c>
      <c r="D164" s="152" t="s">
        <v>178</v>
      </c>
      <c r="E164" s="153" t="s">
        <v>2700</v>
      </c>
      <c r="F164" s="154" t="s">
        <v>2701</v>
      </c>
      <c r="G164" s="155" t="s">
        <v>362</v>
      </c>
      <c r="H164" s="156">
        <v>155</v>
      </c>
      <c r="I164" s="157"/>
      <c r="J164" s="158">
        <f t="shared" si="0"/>
        <v>0</v>
      </c>
      <c r="K164" s="159"/>
      <c r="L164" s="34"/>
      <c r="M164" s="160" t="s">
        <v>1</v>
      </c>
      <c r="N164" s="161" t="s">
        <v>41</v>
      </c>
      <c r="O164" s="59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387</v>
      </c>
      <c r="AT164" s="164" t="s">
        <v>178</v>
      </c>
      <c r="AU164" s="164" t="s">
        <v>87</v>
      </c>
      <c r="AY164" s="18" t="s">
        <v>176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8" t="s">
        <v>87</v>
      </c>
      <c r="BK164" s="165">
        <f t="shared" si="9"/>
        <v>0</v>
      </c>
      <c r="BL164" s="18" t="s">
        <v>387</v>
      </c>
      <c r="BM164" s="164" t="s">
        <v>2702</v>
      </c>
    </row>
    <row r="165" spans="1:65" s="2" customFormat="1" ht="14.5" customHeight="1">
      <c r="A165" s="33"/>
      <c r="B165" s="151"/>
      <c r="C165" s="203" t="s">
        <v>612</v>
      </c>
      <c r="D165" s="203" t="s">
        <v>411</v>
      </c>
      <c r="E165" s="204" t="s">
        <v>2703</v>
      </c>
      <c r="F165" s="205" t="s">
        <v>2704</v>
      </c>
      <c r="G165" s="206" t="s">
        <v>362</v>
      </c>
      <c r="H165" s="207">
        <v>155</v>
      </c>
      <c r="I165" s="208"/>
      <c r="J165" s="209">
        <f t="shared" si="0"/>
        <v>0</v>
      </c>
      <c r="K165" s="210"/>
      <c r="L165" s="211"/>
      <c r="M165" s="212" t="s">
        <v>1</v>
      </c>
      <c r="N165" s="213" t="s">
        <v>41</v>
      </c>
      <c r="O165" s="59"/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2119</v>
      </c>
      <c r="AT165" s="164" t="s">
        <v>411</v>
      </c>
      <c r="AU165" s="164" t="s">
        <v>87</v>
      </c>
      <c r="AY165" s="18" t="s">
        <v>176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8" t="s">
        <v>87</v>
      </c>
      <c r="BK165" s="165">
        <f t="shared" si="9"/>
        <v>0</v>
      </c>
      <c r="BL165" s="18" t="s">
        <v>2119</v>
      </c>
      <c r="BM165" s="164" t="s">
        <v>2705</v>
      </c>
    </row>
    <row r="166" spans="1:65" s="2" customFormat="1" ht="14.5" customHeight="1">
      <c r="A166" s="33"/>
      <c r="B166" s="151"/>
      <c r="C166" s="203" t="s">
        <v>619</v>
      </c>
      <c r="D166" s="203" t="s">
        <v>411</v>
      </c>
      <c r="E166" s="204" t="s">
        <v>2706</v>
      </c>
      <c r="F166" s="205" t="s">
        <v>2707</v>
      </c>
      <c r="G166" s="206" t="s">
        <v>362</v>
      </c>
      <c r="H166" s="207">
        <v>465</v>
      </c>
      <c r="I166" s="208"/>
      <c r="J166" s="209">
        <f t="shared" si="0"/>
        <v>0</v>
      </c>
      <c r="K166" s="210"/>
      <c r="L166" s="211"/>
      <c r="M166" s="212" t="s">
        <v>1</v>
      </c>
      <c r="N166" s="213" t="s">
        <v>41</v>
      </c>
      <c r="O166" s="59"/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2119</v>
      </c>
      <c r="AT166" s="164" t="s">
        <v>411</v>
      </c>
      <c r="AU166" s="164" t="s">
        <v>87</v>
      </c>
      <c r="AY166" s="18" t="s">
        <v>176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8" t="s">
        <v>87</v>
      </c>
      <c r="BK166" s="165">
        <f t="shared" si="9"/>
        <v>0</v>
      </c>
      <c r="BL166" s="18" t="s">
        <v>2119</v>
      </c>
      <c r="BM166" s="164" t="s">
        <v>2708</v>
      </c>
    </row>
    <row r="167" spans="1:65" s="2" customFormat="1" ht="14.5" customHeight="1">
      <c r="A167" s="33"/>
      <c r="B167" s="151"/>
      <c r="C167" s="203" t="s">
        <v>623</v>
      </c>
      <c r="D167" s="203" t="s">
        <v>411</v>
      </c>
      <c r="E167" s="204" t="s">
        <v>2709</v>
      </c>
      <c r="F167" s="205" t="s">
        <v>2710</v>
      </c>
      <c r="G167" s="206" t="s">
        <v>362</v>
      </c>
      <c r="H167" s="207">
        <v>155</v>
      </c>
      <c r="I167" s="208"/>
      <c r="J167" s="209">
        <f t="shared" si="0"/>
        <v>0</v>
      </c>
      <c r="K167" s="210"/>
      <c r="L167" s="211"/>
      <c r="M167" s="212" t="s">
        <v>1</v>
      </c>
      <c r="N167" s="213" t="s">
        <v>41</v>
      </c>
      <c r="O167" s="59"/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2119</v>
      </c>
      <c r="AT167" s="164" t="s">
        <v>411</v>
      </c>
      <c r="AU167" s="164" t="s">
        <v>87</v>
      </c>
      <c r="AY167" s="18" t="s">
        <v>176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8" t="s">
        <v>87</v>
      </c>
      <c r="BK167" s="165">
        <f t="shared" si="9"/>
        <v>0</v>
      </c>
      <c r="BL167" s="18" t="s">
        <v>2119</v>
      </c>
      <c r="BM167" s="164" t="s">
        <v>2711</v>
      </c>
    </row>
    <row r="168" spans="1:65" s="2" customFormat="1" ht="24.25" customHeight="1">
      <c r="A168" s="33"/>
      <c r="B168" s="151"/>
      <c r="C168" s="152" t="s">
        <v>628</v>
      </c>
      <c r="D168" s="152" t="s">
        <v>178</v>
      </c>
      <c r="E168" s="153" t="s">
        <v>2712</v>
      </c>
      <c r="F168" s="154" t="s">
        <v>2713</v>
      </c>
      <c r="G168" s="155" t="s">
        <v>362</v>
      </c>
      <c r="H168" s="156">
        <v>8</v>
      </c>
      <c r="I168" s="157"/>
      <c r="J168" s="158">
        <f t="shared" si="0"/>
        <v>0</v>
      </c>
      <c r="K168" s="159"/>
      <c r="L168" s="34"/>
      <c r="M168" s="160" t="s">
        <v>1</v>
      </c>
      <c r="N168" s="161" t="s">
        <v>41</v>
      </c>
      <c r="O168" s="59"/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387</v>
      </c>
      <c r="AT168" s="164" t="s">
        <v>178</v>
      </c>
      <c r="AU168" s="164" t="s">
        <v>87</v>
      </c>
      <c r="AY168" s="18" t="s">
        <v>176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8" t="s">
        <v>87</v>
      </c>
      <c r="BK168" s="165">
        <f t="shared" si="9"/>
        <v>0</v>
      </c>
      <c r="BL168" s="18" t="s">
        <v>387</v>
      </c>
      <c r="BM168" s="164" t="s">
        <v>2714</v>
      </c>
    </row>
    <row r="169" spans="1:65" s="2" customFormat="1" ht="14.5" customHeight="1">
      <c r="A169" s="33"/>
      <c r="B169" s="151"/>
      <c r="C169" s="203" t="s">
        <v>634</v>
      </c>
      <c r="D169" s="203" t="s">
        <v>411</v>
      </c>
      <c r="E169" s="204" t="s">
        <v>2715</v>
      </c>
      <c r="F169" s="205" t="s">
        <v>2716</v>
      </c>
      <c r="G169" s="206" t="s">
        <v>362</v>
      </c>
      <c r="H169" s="207">
        <v>8</v>
      </c>
      <c r="I169" s="208"/>
      <c r="J169" s="209">
        <f t="shared" si="0"/>
        <v>0</v>
      </c>
      <c r="K169" s="210"/>
      <c r="L169" s="211"/>
      <c r="M169" s="212" t="s">
        <v>1</v>
      </c>
      <c r="N169" s="213" t="s">
        <v>41</v>
      </c>
      <c r="O169" s="59"/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2119</v>
      </c>
      <c r="AT169" s="164" t="s">
        <v>411</v>
      </c>
      <c r="AU169" s="164" t="s">
        <v>87</v>
      </c>
      <c r="AY169" s="18" t="s">
        <v>176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8" t="s">
        <v>87</v>
      </c>
      <c r="BK169" s="165">
        <f t="shared" si="9"/>
        <v>0</v>
      </c>
      <c r="BL169" s="18" t="s">
        <v>2119</v>
      </c>
      <c r="BM169" s="164" t="s">
        <v>2717</v>
      </c>
    </row>
    <row r="170" spans="1:65" s="2" customFormat="1" ht="24.25" customHeight="1">
      <c r="A170" s="33"/>
      <c r="B170" s="151"/>
      <c r="C170" s="152" t="s">
        <v>642</v>
      </c>
      <c r="D170" s="152" t="s">
        <v>178</v>
      </c>
      <c r="E170" s="153" t="s">
        <v>2718</v>
      </c>
      <c r="F170" s="154" t="s">
        <v>2719</v>
      </c>
      <c r="G170" s="155" t="s">
        <v>362</v>
      </c>
      <c r="H170" s="156">
        <v>20</v>
      </c>
      <c r="I170" s="157"/>
      <c r="J170" s="158">
        <f t="shared" si="0"/>
        <v>0</v>
      </c>
      <c r="K170" s="159"/>
      <c r="L170" s="34"/>
      <c r="M170" s="160" t="s">
        <v>1</v>
      </c>
      <c r="N170" s="161" t="s">
        <v>41</v>
      </c>
      <c r="O170" s="59"/>
      <c r="P170" s="162">
        <f t="shared" si="1"/>
        <v>0</v>
      </c>
      <c r="Q170" s="162">
        <v>0</v>
      </c>
      <c r="R170" s="162">
        <f t="shared" si="2"/>
        <v>0</v>
      </c>
      <c r="S170" s="162">
        <v>0</v>
      </c>
      <c r="T170" s="163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387</v>
      </c>
      <c r="AT170" s="164" t="s">
        <v>178</v>
      </c>
      <c r="AU170" s="164" t="s">
        <v>87</v>
      </c>
      <c r="AY170" s="18" t="s">
        <v>176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8" t="s">
        <v>87</v>
      </c>
      <c r="BK170" s="165">
        <f t="shared" si="9"/>
        <v>0</v>
      </c>
      <c r="BL170" s="18" t="s">
        <v>387</v>
      </c>
      <c r="BM170" s="164" t="s">
        <v>2720</v>
      </c>
    </row>
    <row r="171" spans="1:65" s="2" customFormat="1" ht="14.5" customHeight="1">
      <c r="A171" s="33"/>
      <c r="B171" s="151"/>
      <c r="C171" s="203" t="s">
        <v>615</v>
      </c>
      <c r="D171" s="203" t="s">
        <v>411</v>
      </c>
      <c r="E171" s="204" t="s">
        <v>2721</v>
      </c>
      <c r="F171" s="205" t="s">
        <v>2722</v>
      </c>
      <c r="G171" s="206" t="s">
        <v>362</v>
      </c>
      <c r="H171" s="207">
        <v>20</v>
      </c>
      <c r="I171" s="208"/>
      <c r="J171" s="209">
        <f t="shared" si="0"/>
        <v>0</v>
      </c>
      <c r="K171" s="210"/>
      <c r="L171" s="211"/>
      <c r="M171" s="212" t="s">
        <v>1</v>
      </c>
      <c r="N171" s="213" t="s">
        <v>41</v>
      </c>
      <c r="O171" s="59"/>
      <c r="P171" s="162">
        <f t="shared" si="1"/>
        <v>0</v>
      </c>
      <c r="Q171" s="162">
        <v>1.55E-4</v>
      </c>
      <c r="R171" s="162">
        <f t="shared" si="2"/>
        <v>3.0999999999999999E-3</v>
      </c>
      <c r="S171" s="162">
        <v>0</v>
      </c>
      <c r="T171" s="163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2119</v>
      </c>
      <c r="AT171" s="164" t="s">
        <v>411</v>
      </c>
      <c r="AU171" s="164" t="s">
        <v>87</v>
      </c>
      <c r="AY171" s="18" t="s">
        <v>176</v>
      </c>
      <c r="BE171" s="165">
        <f t="shared" si="4"/>
        <v>0</v>
      </c>
      <c r="BF171" s="165">
        <f t="shared" si="5"/>
        <v>0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8" t="s">
        <v>87</v>
      </c>
      <c r="BK171" s="165">
        <f t="shared" si="9"/>
        <v>0</v>
      </c>
      <c r="BL171" s="18" t="s">
        <v>2119</v>
      </c>
      <c r="BM171" s="164" t="s">
        <v>2723</v>
      </c>
    </row>
    <row r="172" spans="1:65" s="2" customFormat="1" ht="24.25" customHeight="1">
      <c r="A172" s="33"/>
      <c r="B172" s="151"/>
      <c r="C172" s="152" t="s">
        <v>653</v>
      </c>
      <c r="D172" s="152" t="s">
        <v>178</v>
      </c>
      <c r="E172" s="153" t="s">
        <v>2724</v>
      </c>
      <c r="F172" s="154" t="s">
        <v>2725</v>
      </c>
      <c r="G172" s="155" t="s">
        <v>138</v>
      </c>
      <c r="H172" s="156">
        <v>1</v>
      </c>
      <c r="I172" s="157"/>
      <c r="J172" s="158">
        <f t="shared" si="0"/>
        <v>0</v>
      </c>
      <c r="K172" s="159"/>
      <c r="L172" s="34"/>
      <c r="M172" s="160" t="s">
        <v>1</v>
      </c>
      <c r="N172" s="161" t="s">
        <v>41</v>
      </c>
      <c r="O172" s="59"/>
      <c r="P172" s="162">
        <f t="shared" si="1"/>
        <v>0</v>
      </c>
      <c r="Q172" s="162">
        <v>0</v>
      </c>
      <c r="R172" s="162">
        <f t="shared" si="2"/>
        <v>0</v>
      </c>
      <c r="S172" s="162">
        <v>0</v>
      </c>
      <c r="T172" s="163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387</v>
      </c>
      <c r="AT172" s="164" t="s">
        <v>178</v>
      </c>
      <c r="AU172" s="164" t="s">
        <v>87</v>
      </c>
      <c r="AY172" s="18" t="s">
        <v>176</v>
      </c>
      <c r="BE172" s="165">
        <f t="shared" si="4"/>
        <v>0</v>
      </c>
      <c r="BF172" s="165">
        <f t="shared" si="5"/>
        <v>0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8" t="s">
        <v>87</v>
      </c>
      <c r="BK172" s="165">
        <f t="shared" si="9"/>
        <v>0</v>
      </c>
      <c r="BL172" s="18" t="s">
        <v>387</v>
      </c>
      <c r="BM172" s="164" t="s">
        <v>2726</v>
      </c>
    </row>
    <row r="173" spans="1:65" s="2" customFormat="1" ht="52.25" customHeight="1">
      <c r="A173" s="33"/>
      <c r="B173" s="151"/>
      <c r="C173" s="203" t="s">
        <v>1120</v>
      </c>
      <c r="D173" s="203" t="s">
        <v>411</v>
      </c>
      <c r="E173" s="204" t="s">
        <v>2727</v>
      </c>
      <c r="F173" s="205" t="s">
        <v>2728</v>
      </c>
      <c r="G173" s="206" t="s">
        <v>299</v>
      </c>
      <c r="H173" s="207">
        <v>1</v>
      </c>
      <c r="I173" s="208"/>
      <c r="J173" s="209">
        <f t="shared" si="0"/>
        <v>0</v>
      </c>
      <c r="K173" s="210"/>
      <c r="L173" s="211"/>
      <c r="M173" s="212" t="s">
        <v>1</v>
      </c>
      <c r="N173" s="213" t="s">
        <v>41</v>
      </c>
      <c r="O173" s="59"/>
      <c r="P173" s="162">
        <f t="shared" si="1"/>
        <v>0</v>
      </c>
      <c r="Q173" s="162">
        <v>0</v>
      </c>
      <c r="R173" s="162">
        <f t="shared" si="2"/>
        <v>0</v>
      </c>
      <c r="S173" s="162">
        <v>0</v>
      </c>
      <c r="T173" s="163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2119</v>
      </c>
      <c r="AT173" s="164" t="s">
        <v>411</v>
      </c>
      <c r="AU173" s="164" t="s">
        <v>87</v>
      </c>
      <c r="AY173" s="18" t="s">
        <v>176</v>
      </c>
      <c r="BE173" s="165">
        <f t="shared" si="4"/>
        <v>0</v>
      </c>
      <c r="BF173" s="165">
        <f t="shared" si="5"/>
        <v>0</v>
      </c>
      <c r="BG173" s="165">
        <f t="shared" si="6"/>
        <v>0</v>
      </c>
      <c r="BH173" s="165">
        <f t="shared" si="7"/>
        <v>0</v>
      </c>
      <c r="BI173" s="165">
        <f t="shared" si="8"/>
        <v>0</v>
      </c>
      <c r="BJ173" s="18" t="s">
        <v>87</v>
      </c>
      <c r="BK173" s="165">
        <f t="shared" si="9"/>
        <v>0</v>
      </c>
      <c r="BL173" s="18" t="s">
        <v>2119</v>
      </c>
      <c r="BM173" s="164" t="s">
        <v>2729</v>
      </c>
    </row>
    <row r="174" spans="1:65" s="2" customFormat="1" ht="24.25" customHeight="1">
      <c r="A174" s="33"/>
      <c r="B174" s="151"/>
      <c r="C174" s="152" t="s">
        <v>1124</v>
      </c>
      <c r="D174" s="152" t="s">
        <v>178</v>
      </c>
      <c r="E174" s="153" t="s">
        <v>2730</v>
      </c>
      <c r="F174" s="154" t="s">
        <v>2731</v>
      </c>
      <c r="G174" s="155" t="s">
        <v>362</v>
      </c>
      <c r="H174" s="156">
        <v>1150</v>
      </c>
      <c r="I174" s="157"/>
      <c r="J174" s="158">
        <f t="shared" si="0"/>
        <v>0</v>
      </c>
      <c r="K174" s="159"/>
      <c r="L174" s="34"/>
      <c r="M174" s="160" t="s">
        <v>1</v>
      </c>
      <c r="N174" s="161" t="s">
        <v>41</v>
      </c>
      <c r="O174" s="59"/>
      <c r="P174" s="162">
        <f t="shared" si="1"/>
        <v>0</v>
      </c>
      <c r="Q174" s="162">
        <v>0</v>
      </c>
      <c r="R174" s="162">
        <f t="shared" si="2"/>
        <v>0</v>
      </c>
      <c r="S174" s="162">
        <v>0</v>
      </c>
      <c r="T174" s="163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387</v>
      </c>
      <c r="AT174" s="164" t="s">
        <v>178</v>
      </c>
      <c r="AU174" s="164" t="s">
        <v>87</v>
      </c>
      <c r="AY174" s="18" t="s">
        <v>176</v>
      </c>
      <c r="BE174" s="165">
        <f t="shared" si="4"/>
        <v>0</v>
      </c>
      <c r="BF174" s="165">
        <f t="shared" si="5"/>
        <v>0</v>
      </c>
      <c r="BG174" s="165">
        <f t="shared" si="6"/>
        <v>0</v>
      </c>
      <c r="BH174" s="165">
        <f t="shared" si="7"/>
        <v>0</v>
      </c>
      <c r="BI174" s="165">
        <f t="shared" si="8"/>
        <v>0</v>
      </c>
      <c r="BJ174" s="18" t="s">
        <v>87</v>
      </c>
      <c r="BK174" s="165">
        <f t="shared" si="9"/>
        <v>0</v>
      </c>
      <c r="BL174" s="18" t="s">
        <v>387</v>
      </c>
      <c r="BM174" s="164" t="s">
        <v>2732</v>
      </c>
    </row>
    <row r="175" spans="1:65" s="2" customFormat="1" ht="24.25" customHeight="1">
      <c r="A175" s="33"/>
      <c r="B175" s="151"/>
      <c r="C175" s="152" t="s">
        <v>1128</v>
      </c>
      <c r="D175" s="152" t="s">
        <v>178</v>
      </c>
      <c r="E175" s="153" t="s">
        <v>2733</v>
      </c>
      <c r="F175" s="154" t="s">
        <v>2734</v>
      </c>
      <c r="G175" s="155" t="s">
        <v>362</v>
      </c>
      <c r="H175" s="156">
        <v>200</v>
      </c>
      <c r="I175" s="157"/>
      <c r="J175" s="158">
        <f t="shared" si="0"/>
        <v>0</v>
      </c>
      <c r="K175" s="159"/>
      <c r="L175" s="34"/>
      <c r="M175" s="160" t="s">
        <v>1</v>
      </c>
      <c r="N175" s="161" t="s">
        <v>41</v>
      </c>
      <c r="O175" s="59"/>
      <c r="P175" s="162">
        <f t="shared" si="1"/>
        <v>0</v>
      </c>
      <c r="Q175" s="162">
        <v>0</v>
      </c>
      <c r="R175" s="162">
        <f t="shared" si="2"/>
        <v>0</v>
      </c>
      <c r="S175" s="162">
        <v>0</v>
      </c>
      <c r="T175" s="163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387</v>
      </c>
      <c r="AT175" s="164" t="s">
        <v>178</v>
      </c>
      <c r="AU175" s="164" t="s">
        <v>87</v>
      </c>
      <c r="AY175" s="18" t="s">
        <v>176</v>
      </c>
      <c r="BE175" s="165">
        <f t="shared" si="4"/>
        <v>0</v>
      </c>
      <c r="BF175" s="165">
        <f t="shared" si="5"/>
        <v>0</v>
      </c>
      <c r="BG175" s="165">
        <f t="shared" si="6"/>
        <v>0</v>
      </c>
      <c r="BH175" s="165">
        <f t="shared" si="7"/>
        <v>0</v>
      </c>
      <c r="BI175" s="165">
        <f t="shared" si="8"/>
        <v>0</v>
      </c>
      <c r="BJ175" s="18" t="s">
        <v>87</v>
      </c>
      <c r="BK175" s="165">
        <f t="shared" si="9"/>
        <v>0</v>
      </c>
      <c r="BL175" s="18" t="s">
        <v>387</v>
      </c>
      <c r="BM175" s="164" t="s">
        <v>2735</v>
      </c>
    </row>
    <row r="176" spans="1:65" s="2" customFormat="1" ht="24.25" customHeight="1">
      <c r="A176" s="33"/>
      <c r="B176" s="151"/>
      <c r="C176" s="152" t="s">
        <v>1132</v>
      </c>
      <c r="D176" s="152" t="s">
        <v>178</v>
      </c>
      <c r="E176" s="153" t="s">
        <v>2736</v>
      </c>
      <c r="F176" s="154" t="s">
        <v>2737</v>
      </c>
      <c r="G176" s="155" t="s">
        <v>362</v>
      </c>
      <c r="H176" s="156">
        <v>100</v>
      </c>
      <c r="I176" s="157"/>
      <c r="J176" s="158">
        <f t="shared" si="0"/>
        <v>0</v>
      </c>
      <c r="K176" s="159"/>
      <c r="L176" s="34"/>
      <c r="M176" s="160" t="s">
        <v>1</v>
      </c>
      <c r="N176" s="161" t="s">
        <v>41</v>
      </c>
      <c r="O176" s="59"/>
      <c r="P176" s="162">
        <f t="shared" si="1"/>
        <v>0</v>
      </c>
      <c r="Q176" s="162">
        <v>0</v>
      </c>
      <c r="R176" s="162">
        <f t="shared" si="2"/>
        <v>0</v>
      </c>
      <c r="S176" s="162">
        <v>0</v>
      </c>
      <c r="T176" s="163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387</v>
      </c>
      <c r="AT176" s="164" t="s">
        <v>178</v>
      </c>
      <c r="AU176" s="164" t="s">
        <v>87</v>
      </c>
      <c r="AY176" s="18" t="s">
        <v>176</v>
      </c>
      <c r="BE176" s="165">
        <f t="shared" si="4"/>
        <v>0</v>
      </c>
      <c r="BF176" s="165">
        <f t="shared" si="5"/>
        <v>0</v>
      </c>
      <c r="BG176" s="165">
        <f t="shared" si="6"/>
        <v>0</v>
      </c>
      <c r="BH176" s="165">
        <f t="shared" si="7"/>
        <v>0</v>
      </c>
      <c r="BI176" s="165">
        <f t="shared" si="8"/>
        <v>0</v>
      </c>
      <c r="BJ176" s="18" t="s">
        <v>87</v>
      </c>
      <c r="BK176" s="165">
        <f t="shared" si="9"/>
        <v>0</v>
      </c>
      <c r="BL176" s="18" t="s">
        <v>387</v>
      </c>
      <c r="BM176" s="164" t="s">
        <v>2738</v>
      </c>
    </row>
    <row r="177" spans="1:65" s="2" customFormat="1" ht="14.5" customHeight="1">
      <c r="A177" s="33"/>
      <c r="B177" s="151"/>
      <c r="C177" s="203" t="s">
        <v>1293</v>
      </c>
      <c r="D177" s="203" t="s">
        <v>411</v>
      </c>
      <c r="E177" s="204" t="s">
        <v>2739</v>
      </c>
      <c r="F177" s="205" t="s">
        <v>2740</v>
      </c>
      <c r="G177" s="206" t="s">
        <v>362</v>
      </c>
      <c r="H177" s="207">
        <v>100</v>
      </c>
      <c r="I177" s="208"/>
      <c r="J177" s="209">
        <f t="shared" si="0"/>
        <v>0</v>
      </c>
      <c r="K177" s="210"/>
      <c r="L177" s="211"/>
      <c r="M177" s="212" t="s">
        <v>1</v>
      </c>
      <c r="N177" s="213" t="s">
        <v>41</v>
      </c>
      <c r="O177" s="59"/>
      <c r="P177" s="162">
        <f t="shared" si="1"/>
        <v>0</v>
      </c>
      <c r="Q177" s="162">
        <v>0</v>
      </c>
      <c r="R177" s="162">
        <f t="shared" si="2"/>
        <v>0</v>
      </c>
      <c r="S177" s="162">
        <v>0</v>
      </c>
      <c r="T177" s="163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2119</v>
      </c>
      <c r="AT177" s="164" t="s">
        <v>411</v>
      </c>
      <c r="AU177" s="164" t="s">
        <v>87</v>
      </c>
      <c r="AY177" s="18" t="s">
        <v>176</v>
      </c>
      <c r="BE177" s="165">
        <f t="shared" si="4"/>
        <v>0</v>
      </c>
      <c r="BF177" s="165">
        <f t="shared" si="5"/>
        <v>0</v>
      </c>
      <c r="BG177" s="165">
        <f t="shared" si="6"/>
        <v>0</v>
      </c>
      <c r="BH177" s="165">
        <f t="shared" si="7"/>
        <v>0</v>
      </c>
      <c r="BI177" s="165">
        <f t="shared" si="8"/>
        <v>0</v>
      </c>
      <c r="BJ177" s="18" t="s">
        <v>87</v>
      </c>
      <c r="BK177" s="165">
        <f t="shared" si="9"/>
        <v>0</v>
      </c>
      <c r="BL177" s="18" t="s">
        <v>2119</v>
      </c>
      <c r="BM177" s="164" t="s">
        <v>2741</v>
      </c>
    </row>
    <row r="178" spans="1:65" s="2" customFormat="1" ht="24.25" customHeight="1">
      <c r="A178" s="33"/>
      <c r="B178" s="151"/>
      <c r="C178" s="152" t="s">
        <v>1300</v>
      </c>
      <c r="D178" s="152" t="s">
        <v>178</v>
      </c>
      <c r="E178" s="153" t="s">
        <v>2742</v>
      </c>
      <c r="F178" s="154" t="s">
        <v>2743</v>
      </c>
      <c r="G178" s="155" t="s">
        <v>362</v>
      </c>
      <c r="H178" s="156">
        <v>80</v>
      </c>
      <c r="I178" s="157"/>
      <c r="J178" s="158">
        <f t="shared" si="0"/>
        <v>0</v>
      </c>
      <c r="K178" s="159"/>
      <c r="L178" s="34"/>
      <c r="M178" s="160" t="s">
        <v>1</v>
      </c>
      <c r="N178" s="161" t="s">
        <v>41</v>
      </c>
      <c r="O178" s="59"/>
      <c r="P178" s="162">
        <f t="shared" si="1"/>
        <v>0</v>
      </c>
      <c r="Q178" s="162">
        <v>0</v>
      </c>
      <c r="R178" s="162">
        <f t="shared" si="2"/>
        <v>0</v>
      </c>
      <c r="S178" s="162">
        <v>0</v>
      </c>
      <c r="T178" s="163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387</v>
      </c>
      <c r="AT178" s="164" t="s">
        <v>178</v>
      </c>
      <c r="AU178" s="164" t="s">
        <v>87</v>
      </c>
      <c r="AY178" s="18" t="s">
        <v>176</v>
      </c>
      <c r="BE178" s="165">
        <f t="shared" si="4"/>
        <v>0</v>
      </c>
      <c r="BF178" s="165">
        <f t="shared" si="5"/>
        <v>0</v>
      </c>
      <c r="BG178" s="165">
        <f t="shared" si="6"/>
        <v>0</v>
      </c>
      <c r="BH178" s="165">
        <f t="shared" si="7"/>
        <v>0</v>
      </c>
      <c r="BI178" s="165">
        <f t="shared" si="8"/>
        <v>0</v>
      </c>
      <c r="BJ178" s="18" t="s">
        <v>87</v>
      </c>
      <c r="BK178" s="165">
        <f t="shared" si="9"/>
        <v>0</v>
      </c>
      <c r="BL178" s="18" t="s">
        <v>387</v>
      </c>
      <c r="BM178" s="164" t="s">
        <v>2744</v>
      </c>
    </row>
    <row r="179" spans="1:65" s="2" customFormat="1" ht="14.5" customHeight="1">
      <c r="A179" s="33"/>
      <c r="B179" s="151"/>
      <c r="C179" s="203" t="s">
        <v>143</v>
      </c>
      <c r="D179" s="203" t="s">
        <v>411</v>
      </c>
      <c r="E179" s="204" t="s">
        <v>2745</v>
      </c>
      <c r="F179" s="205" t="s">
        <v>2746</v>
      </c>
      <c r="G179" s="206" t="s">
        <v>362</v>
      </c>
      <c r="H179" s="207">
        <v>80</v>
      </c>
      <c r="I179" s="208"/>
      <c r="J179" s="209">
        <f t="shared" si="0"/>
        <v>0</v>
      </c>
      <c r="K179" s="210"/>
      <c r="L179" s="211"/>
      <c r="M179" s="212" t="s">
        <v>1</v>
      </c>
      <c r="N179" s="213" t="s">
        <v>41</v>
      </c>
      <c r="O179" s="59"/>
      <c r="P179" s="162">
        <f t="shared" si="1"/>
        <v>0</v>
      </c>
      <c r="Q179" s="162">
        <v>0</v>
      </c>
      <c r="R179" s="162">
        <f t="shared" si="2"/>
        <v>0</v>
      </c>
      <c r="S179" s="162">
        <v>0</v>
      </c>
      <c r="T179" s="163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2119</v>
      </c>
      <c r="AT179" s="164" t="s">
        <v>411</v>
      </c>
      <c r="AU179" s="164" t="s">
        <v>87</v>
      </c>
      <c r="AY179" s="18" t="s">
        <v>176</v>
      </c>
      <c r="BE179" s="165">
        <f t="shared" si="4"/>
        <v>0</v>
      </c>
      <c r="BF179" s="165">
        <f t="shared" si="5"/>
        <v>0</v>
      </c>
      <c r="BG179" s="165">
        <f t="shared" si="6"/>
        <v>0</v>
      </c>
      <c r="BH179" s="165">
        <f t="shared" si="7"/>
        <v>0</v>
      </c>
      <c r="BI179" s="165">
        <f t="shared" si="8"/>
        <v>0</v>
      </c>
      <c r="BJ179" s="18" t="s">
        <v>87</v>
      </c>
      <c r="BK179" s="165">
        <f t="shared" si="9"/>
        <v>0</v>
      </c>
      <c r="BL179" s="18" t="s">
        <v>2119</v>
      </c>
      <c r="BM179" s="164" t="s">
        <v>2747</v>
      </c>
    </row>
    <row r="180" spans="1:65" s="2" customFormat="1" ht="24.25" customHeight="1">
      <c r="A180" s="33"/>
      <c r="B180" s="151"/>
      <c r="C180" s="152" t="s">
        <v>1309</v>
      </c>
      <c r="D180" s="152" t="s">
        <v>178</v>
      </c>
      <c r="E180" s="153" t="s">
        <v>2748</v>
      </c>
      <c r="F180" s="154" t="s">
        <v>2749</v>
      </c>
      <c r="G180" s="155" t="s">
        <v>362</v>
      </c>
      <c r="H180" s="156">
        <v>2</v>
      </c>
      <c r="I180" s="157"/>
      <c r="J180" s="158">
        <f t="shared" si="0"/>
        <v>0</v>
      </c>
      <c r="K180" s="159"/>
      <c r="L180" s="34"/>
      <c r="M180" s="160" t="s">
        <v>1</v>
      </c>
      <c r="N180" s="161" t="s">
        <v>41</v>
      </c>
      <c r="O180" s="59"/>
      <c r="P180" s="162">
        <f t="shared" si="1"/>
        <v>0</v>
      </c>
      <c r="Q180" s="162">
        <v>0</v>
      </c>
      <c r="R180" s="162">
        <f t="shared" si="2"/>
        <v>0</v>
      </c>
      <c r="S180" s="162">
        <v>0</v>
      </c>
      <c r="T180" s="163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387</v>
      </c>
      <c r="AT180" s="164" t="s">
        <v>178</v>
      </c>
      <c r="AU180" s="164" t="s">
        <v>87</v>
      </c>
      <c r="AY180" s="18" t="s">
        <v>176</v>
      </c>
      <c r="BE180" s="165">
        <f t="shared" si="4"/>
        <v>0</v>
      </c>
      <c r="BF180" s="165">
        <f t="shared" si="5"/>
        <v>0</v>
      </c>
      <c r="BG180" s="165">
        <f t="shared" si="6"/>
        <v>0</v>
      </c>
      <c r="BH180" s="165">
        <f t="shared" si="7"/>
        <v>0</v>
      </c>
      <c r="BI180" s="165">
        <f t="shared" si="8"/>
        <v>0</v>
      </c>
      <c r="BJ180" s="18" t="s">
        <v>87</v>
      </c>
      <c r="BK180" s="165">
        <f t="shared" si="9"/>
        <v>0</v>
      </c>
      <c r="BL180" s="18" t="s">
        <v>387</v>
      </c>
      <c r="BM180" s="164" t="s">
        <v>2750</v>
      </c>
    </row>
    <row r="181" spans="1:65" s="2" customFormat="1" ht="14.5" customHeight="1">
      <c r="A181" s="33"/>
      <c r="B181" s="151"/>
      <c r="C181" s="203" t="s">
        <v>1313</v>
      </c>
      <c r="D181" s="203" t="s">
        <v>411</v>
      </c>
      <c r="E181" s="204" t="s">
        <v>2751</v>
      </c>
      <c r="F181" s="205" t="s">
        <v>2752</v>
      </c>
      <c r="G181" s="206" t="s">
        <v>362</v>
      </c>
      <c r="H181" s="207">
        <v>1.2</v>
      </c>
      <c r="I181" s="208"/>
      <c r="J181" s="209">
        <f t="shared" si="0"/>
        <v>0</v>
      </c>
      <c r="K181" s="210"/>
      <c r="L181" s="211"/>
      <c r="M181" s="212" t="s">
        <v>1</v>
      </c>
      <c r="N181" s="213" t="s">
        <v>41</v>
      </c>
      <c r="O181" s="59"/>
      <c r="P181" s="162">
        <f t="shared" si="1"/>
        <v>0</v>
      </c>
      <c r="Q181" s="162">
        <v>7.5675675675675696E-6</v>
      </c>
      <c r="R181" s="162">
        <f t="shared" si="2"/>
        <v>9.0810810810810836E-6</v>
      </c>
      <c r="S181" s="162">
        <v>0</v>
      </c>
      <c r="T181" s="163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2119</v>
      </c>
      <c r="AT181" s="164" t="s">
        <v>411</v>
      </c>
      <c r="AU181" s="164" t="s">
        <v>87</v>
      </c>
      <c r="AY181" s="18" t="s">
        <v>176</v>
      </c>
      <c r="BE181" s="165">
        <f t="shared" si="4"/>
        <v>0</v>
      </c>
      <c r="BF181" s="165">
        <f t="shared" si="5"/>
        <v>0</v>
      </c>
      <c r="BG181" s="165">
        <f t="shared" si="6"/>
        <v>0</v>
      </c>
      <c r="BH181" s="165">
        <f t="shared" si="7"/>
        <v>0</v>
      </c>
      <c r="BI181" s="165">
        <f t="shared" si="8"/>
        <v>0</v>
      </c>
      <c r="BJ181" s="18" t="s">
        <v>87</v>
      </c>
      <c r="BK181" s="165">
        <f t="shared" si="9"/>
        <v>0</v>
      </c>
      <c r="BL181" s="18" t="s">
        <v>2119</v>
      </c>
      <c r="BM181" s="164" t="s">
        <v>2753</v>
      </c>
    </row>
    <row r="182" spans="1:65" s="2" customFormat="1" ht="14.5" customHeight="1">
      <c r="A182" s="33"/>
      <c r="B182" s="151"/>
      <c r="C182" s="203" t="s">
        <v>1325</v>
      </c>
      <c r="D182" s="203" t="s">
        <v>411</v>
      </c>
      <c r="E182" s="204" t="s">
        <v>2754</v>
      </c>
      <c r="F182" s="205" t="s">
        <v>2755</v>
      </c>
      <c r="G182" s="206" t="s">
        <v>362</v>
      </c>
      <c r="H182" s="207">
        <v>0.6</v>
      </c>
      <c r="I182" s="208"/>
      <c r="J182" s="209">
        <f t="shared" si="0"/>
        <v>0</v>
      </c>
      <c r="K182" s="210"/>
      <c r="L182" s="211"/>
      <c r="M182" s="212" t="s">
        <v>1</v>
      </c>
      <c r="N182" s="213" t="s">
        <v>41</v>
      </c>
      <c r="O182" s="59"/>
      <c r="P182" s="162">
        <f t="shared" si="1"/>
        <v>0</v>
      </c>
      <c r="Q182" s="162">
        <v>3.0000000000000001E-5</v>
      </c>
      <c r="R182" s="162">
        <f t="shared" si="2"/>
        <v>1.8E-5</v>
      </c>
      <c r="S182" s="162">
        <v>0</v>
      </c>
      <c r="T182" s="163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2119</v>
      </c>
      <c r="AT182" s="164" t="s">
        <v>411</v>
      </c>
      <c r="AU182" s="164" t="s">
        <v>87</v>
      </c>
      <c r="AY182" s="18" t="s">
        <v>176</v>
      </c>
      <c r="BE182" s="165">
        <f t="shared" si="4"/>
        <v>0</v>
      </c>
      <c r="BF182" s="165">
        <f t="shared" si="5"/>
        <v>0</v>
      </c>
      <c r="BG182" s="165">
        <f t="shared" si="6"/>
        <v>0</v>
      </c>
      <c r="BH182" s="165">
        <f t="shared" si="7"/>
        <v>0</v>
      </c>
      <c r="BI182" s="165">
        <f t="shared" si="8"/>
        <v>0</v>
      </c>
      <c r="BJ182" s="18" t="s">
        <v>87</v>
      </c>
      <c r="BK182" s="165">
        <f t="shared" si="9"/>
        <v>0</v>
      </c>
      <c r="BL182" s="18" t="s">
        <v>2119</v>
      </c>
      <c r="BM182" s="164" t="s">
        <v>2756</v>
      </c>
    </row>
    <row r="183" spans="1:65" s="2" customFormat="1" ht="24.25" customHeight="1">
      <c r="A183" s="33"/>
      <c r="B183" s="151"/>
      <c r="C183" s="203" t="s">
        <v>1329</v>
      </c>
      <c r="D183" s="203" t="s">
        <v>411</v>
      </c>
      <c r="E183" s="204" t="s">
        <v>2757</v>
      </c>
      <c r="F183" s="205" t="s">
        <v>2758</v>
      </c>
      <c r="G183" s="206" t="s">
        <v>362</v>
      </c>
      <c r="H183" s="207">
        <v>0.6</v>
      </c>
      <c r="I183" s="208"/>
      <c r="J183" s="209">
        <f t="shared" si="0"/>
        <v>0</v>
      </c>
      <c r="K183" s="210"/>
      <c r="L183" s="211"/>
      <c r="M183" s="212" t="s">
        <v>1</v>
      </c>
      <c r="N183" s="213" t="s">
        <v>41</v>
      </c>
      <c r="O183" s="59"/>
      <c r="P183" s="162">
        <f t="shared" si="1"/>
        <v>0</v>
      </c>
      <c r="Q183" s="162">
        <v>2.5650773195876299E-5</v>
      </c>
      <c r="R183" s="162">
        <f t="shared" si="2"/>
        <v>1.539046391752578E-5</v>
      </c>
      <c r="S183" s="162">
        <v>0</v>
      </c>
      <c r="T183" s="163">
        <f t="shared" si="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2119</v>
      </c>
      <c r="AT183" s="164" t="s">
        <v>411</v>
      </c>
      <c r="AU183" s="164" t="s">
        <v>87</v>
      </c>
      <c r="AY183" s="18" t="s">
        <v>176</v>
      </c>
      <c r="BE183" s="165">
        <f t="shared" si="4"/>
        <v>0</v>
      </c>
      <c r="BF183" s="165">
        <f t="shared" si="5"/>
        <v>0</v>
      </c>
      <c r="BG183" s="165">
        <f t="shared" si="6"/>
        <v>0</v>
      </c>
      <c r="BH183" s="165">
        <f t="shared" si="7"/>
        <v>0</v>
      </c>
      <c r="BI183" s="165">
        <f t="shared" si="8"/>
        <v>0</v>
      </c>
      <c r="BJ183" s="18" t="s">
        <v>87</v>
      </c>
      <c r="BK183" s="165">
        <f t="shared" si="9"/>
        <v>0</v>
      </c>
      <c r="BL183" s="18" t="s">
        <v>2119</v>
      </c>
      <c r="BM183" s="164" t="s">
        <v>2759</v>
      </c>
    </row>
    <row r="184" spans="1:65" s="2" customFormat="1" ht="24.25" customHeight="1">
      <c r="A184" s="33"/>
      <c r="B184" s="151"/>
      <c r="C184" s="203" t="s">
        <v>1335</v>
      </c>
      <c r="D184" s="203" t="s">
        <v>411</v>
      </c>
      <c r="E184" s="204" t="s">
        <v>2760</v>
      </c>
      <c r="F184" s="205" t="s">
        <v>2761</v>
      </c>
      <c r="G184" s="206" t="s">
        <v>362</v>
      </c>
      <c r="H184" s="207">
        <v>2</v>
      </c>
      <c r="I184" s="208"/>
      <c r="J184" s="209">
        <f t="shared" si="0"/>
        <v>0</v>
      </c>
      <c r="K184" s="210"/>
      <c r="L184" s="211"/>
      <c r="M184" s="212" t="s">
        <v>1</v>
      </c>
      <c r="N184" s="213" t="s">
        <v>41</v>
      </c>
      <c r="O184" s="59"/>
      <c r="P184" s="162">
        <f t="shared" si="1"/>
        <v>0</v>
      </c>
      <c r="Q184" s="162">
        <v>7.8802498384665103E-5</v>
      </c>
      <c r="R184" s="162">
        <f t="shared" si="2"/>
        <v>1.5760499676933021E-4</v>
      </c>
      <c r="S184" s="162">
        <v>0</v>
      </c>
      <c r="T184" s="163">
        <f t="shared" si="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2119</v>
      </c>
      <c r="AT184" s="164" t="s">
        <v>411</v>
      </c>
      <c r="AU184" s="164" t="s">
        <v>87</v>
      </c>
      <c r="AY184" s="18" t="s">
        <v>176</v>
      </c>
      <c r="BE184" s="165">
        <f t="shared" si="4"/>
        <v>0</v>
      </c>
      <c r="BF184" s="165">
        <f t="shared" si="5"/>
        <v>0</v>
      </c>
      <c r="BG184" s="165">
        <f t="shared" si="6"/>
        <v>0</v>
      </c>
      <c r="BH184" s="165">
        <f t="shared" si="7"/>
        <v>0</v>
      </c>
      <c r="BI184" s="165">
        <f t="shared" si="8"/>
        <v>0</v>
      </c>
      <c r="BJ184" s="18" t="s">
        <v>87</v>
      </c>
      <c r="BK184" s="165">
        <f t="shared" si="9"/>
        <v>0</v>
      </c>
      <c r="BL184" s="18" t="s">
        <v>2119</v>
      </c>
      <c r="BM184" s="164" t="s">
        <v>2762</v>
      </c>
    </row>
    <row r="185" spans="1:65" s="2" customFormat="1" ht="24.25" customHeight="1">
      <c r="A185" s="33"/>
      <c r="B185" s="151"/>
      <c r="C185" s="152" t="s">
        <v>1656</v>
      </c>
      <c r="D185" s="152" t="s">
        <v>178</v>
      </c>
      <c r="E185" s="153" t="s">
        <v>2763</v>
      </c>
      <c r="F185" s="154" t="s">
        <v>2764</v>
      </c>
      <c r="G185" s="155" t="s">
        <v>362</v>
      </c>
      <c r="H185" s="156">
        <v>3</v>
      </c>
      <c r="I185" s="157"/>
      <c r="J185" s="158">
        <f t="shared" si="0"/>
        <v>0</v>
      </c>
      <c r="K185" s="159"/>
      <c r="L185" s="34"/>
      <c r="M185" s="160" t="s">
        <v>1</v>
      </c>
      <c r="N185" s="161" t="s">
        <v>41</v>
      </c>
      <c r="O185" s="59"/>
      <c r="P185" s="162">
        <f t="shared" si="1"/>
        <v>0</v>
      </c>
      <c r="Q185" s="162">
        <v>0</v>
      </c>
      <c r="R185" s="162">
        <f t="shared" si="2"/>
        <v>0</v>
      </c>
      <c r="S185" s="162">
        <v>0</v>
      </c>
      <c r="T185" s="163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387</v>
      </c>
      <c r="AT185" s="164" t="s">
        <v>178</v>
      </c>
      <c r="AU185" s="164" t="s">
        <v>87</v>
      </c>
      <c r="AY185" s="18" t="s">
        <v>176</v>
      </c>
      <c r="BE185" s="165">
        <f t="shared" si="4"/>
        <v>0</v>
      </c>
      <c r="BF185" s="165">
        <f t="shared" si="5"/>
        <v>0</v>
      </c>
      <c r="BG185" s="165">
        <f t="shared" si="6"/>
        <v>0</v>
      </c>
      <c r="BH185" s="165">
        <f t="shared" si="7"/>
        <v>0</v>
      </c>
      <c r="BI185" s="165">
        <f t="shared" si="8"/>
        <v>0</v>
      </c>
      <c r="BJ185" s="18" t="s">
        <v>87</v>
      </c>
      <c r="BK185" s="165">
        <f t="shared" si="9"/>
        <v>0</v>
      </c>
      <c r="BL185" s="18" t="s">
        <v>387</v>
      </c>
      <c r="BM185" s="164" t="s">
        <v>2765</v>
      </c>
    </row>
    <row r="186" spans="1:65" s="2" customFormat="1" ht="14.5" customHeight="1">
      <c r="A186" s="33"/>
      <c r="B186" s="151"/>
      <c r="C186" s="203" t="s">
        <v>1661</v>
      </c>
      <c r="D186" s="203" t="s">
        <v>411</v>
      </c>
      <c r="E186" s="204" t="s">
        <v>2766</v>
      </c>
      <c r="F186" s="205" t="s">
        <v>2767</v>
      </c>
      <c r="G186" s="206" t="s">
        <v>362</v>
      </c>
      <c r="H186" s="207">
        <v>3</v>
      </c>
      <c r="I186" s="208"/>
      <c r="J186" s="209">
        <f t="shared" si="0"/>
        <v>0</v>
      </c>
      <c r="K186" s="210"/>
      <c r="L186" s="211"/>
      <c r="M186" s="212" t="s">
        <v>1</v>
      </c>
      <c r="N186" s="213" t="s">
        <v>41</v>
      </c>
      <c r="O186" s="59"/>
      <c r="P186" s="162">
        <f t="shared" si="1"/>
        <v>0</v>
      </c>
      <c r="Q186" s="162">
        <v>0</v>
      </c>
      <c r="R186" s="162">
        <f t="shared" si="2"/>
        <v>0</v>
      </c>
      <c r="S186" s="162">
        <v>0</v>
      </c>
      <c r="T186" s="163">
        <f t="shared" si="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2119</v>
      </c>
      <c r="AT186" s="164" t="s">
        <v>411</v>
      </c>
      <c r="AU186" s="164" t="s">
        <v>87</v>
      </c>
      <c r="AY186" s="18" t="s">
        <v>176</v>
      </c>
      <c r="BE186" s="165">
        <f t="shared" si="4"/>
        <v>0</v>
      </c>
      <c r="BF186" s="165">
        <f t="shared" si="5"/>
        <v>0</v>
      </c>
      <c r="BG186" s="165">
        <f t="shared" si="6"/>
        <v>0</v>
      </c>
      <c r="BH186" s="165">
        <f t="shared" si="7"/>
        <v>0</v>
      </c>
      <c r="BI186" s="165">
        <f t="shared" si="8"/>
        <v>0</v>
      </c>
      <c r="BJ186" s="18" t="s">
        <v>87</v>
      </c>
      <c r="BK186" s="165">
        <f t="shared" si="9"/>
        <v>0</v>
      </c>
      <c r="BL186" s="18" t="s">
        <v>2119</v>
      </c>
      <c r="BM186" s="164" t="s">
        <v>2768</v>
      </c>
    </row>
    <row r="187" spans="1:65" s="2" customFormat="1" ht="14.5" customHeight="1">
      <c r="A187" s="33"/>
      <c r="B187" s="151"/>
      <c r="C187" s="203" t="s">
        <v>662</v>
      </c>
      <c r="D187" s="203" t="s">
        <v>411</v>
      </c>
      <c r="E187" s="204" t="s">
        <v>2769</v>
      </c>
      <c r="F187" s="205" t="s">
        <v>2770</v>
      </c>
      <c r="G187" s="206" t="s">
        <v>362</v>
      </c>
      <c r="H187" s="207">
        <v>3</v>
      </c>
      <c r="I187" s="208"/>
      <c r="J187" s="209">
        <f t="shared" si="0"/>
        <v>0</v>
      </c>
      <c r="K187" s="210"/>
      <c r="L187" s="211"/>
      <c r="M187" s="212" t="s">
        <v>1</v>
      </c>
      <c r="N187" s="213" t="s">
        <v>41</v>
      </c>
      <c r="O187" s="59"/>
      <c r="P187" s="162">
        <f t="shared" si="1"/>
        <v>0</v>
      </c>
      <c r="Q187" s="162">
        <v>0</v>
      </c>
      <c r="R187" s="162">
        <f t="shared" si="2"/>
        <v>0</v>
      </c>
      <c r="S187" s="162">
        <v>0</v>
      </c>
      <c r="T187" s="163">
        <f t="shared" si="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2119</v>
      </c>
      <c r="AT187" s="164" t="s">
        <v>411</v>
      </c>
      <c r="AU187" s="164" t="s">
        <v>87</v>
      </c>
      <c r="AY187" s="18" t="s">
        <v>176</v>
      </c>
      <c r="BE187" s="165">
        <f t="shared" si="4"/>
        <v>0</v>
      </c>
      <c r="BF187" s="165">
        <f t="shared" si="5"/>
        <v>0</v>
      </c>
      <c r="BG187" s="165">
        <f t="shared" si="6"/>
        <v>0</v>
      </c>
      <c r="BH187" s="165">
        <f t="shared" si="7"/>
        <v>0</v>
      </c>
      <c r="BI187" s="165">
        <f t="shared" si="8"/>
        <v>0</v>
      </c>
      <c r="BJ187" s="18" t="s">
        <v>87</v>
      </c>
      <c r="BK187" s="165">
        <f t="shared" si="9"/>
        <v>0</v>
      </c>
      <c r="BL187" s="18" t="s">
        <v>2119</v>
      </c>
      <c r="BM187" s="164" t="s">
        <v>2771</v>
      </c>
    </row>
    <row r="188" spans="1:65" s="2" customFormat="1" ht="24.25" customHeight="1">
      <c r="A188" s="33"/>
      <c r="B188" s="151"/>
      <c r="C188" s="152" t="s">
        <v>1672</v>
      </c>
      <c r="D188" s="152" t="s">
        <v>178</v>
      </c>
      <c r="E188" s="153" t="s">
        <v>2772</v>
      </c>
      <c r="F188" s="154" t="s">
        <v>2773</v>
      </c>
      <c r="G188" s="155" t="s">
        <v>362</v>
      </c>
      <c r="H188" s="156">
        <v>2</v>
      </c>
      <c r="I188" s="157"/>
      <c r="J188" s="158">
        <f t="shared" si="0"/>
        <v>0</v>
      </c>
      <c r="K188" s="159"/>
      <c r="L188" s="34"/>
      <c r="M188" s="160" t="s">
        <v>1</v>
      </c>
      <c r="N188" s="161" t="s">
        <v>41</v>
      </c>
      <c r="O188" s="59"/>
      <c r="P188" s="162">
        <f t="shared" si="1"/>
        <v>0</v>
      </c>
      <c r="Q188" s="162">
        <v>0</v>
      </c>
      <c r="R188" s="162">
        <f t="shared" si="2"/>
        <v>0</v>
      </c>
      <c r="S188" s="162">
        <v>0</v>
      </c>
      <c r="T188" s="163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387</v>
      </c>
      <c r="AT188" s="164" t="s">
        <v>178</v>
      </c>
      <c r="AU188" s="164" t="s">
        <v>87</v>
      </c>
      <c r="AY188" s="18" t="s">
        <v>176</v>
      </c>
      <c r="BE188" s="165">
        <f t="shared" si="4"/>
        <v>0</v>
      </c>
      <c r="BF188" s="165">
        <f t="shared" si="5"/>
        <v>0</v>
      </c>
      <c r="BG188" s="165">
        <f t="shared" si="6"/>
        <v>0</v>
      </c>
      <c r="BH188" s="165">
        <f t="shared" si="7"/>
        <v>0</v>
      </c>
      <c r="BI188" s="165">
        <f t="shared" si="8"/>
        <v>0</v>
      </c>
      <c r="BJ188" s="18" t="s">
        <v>87</v>
      </c>
      <c r="BK188" s="165">
        <f t="shared" si="9"/>
        <v>0</v>
      </c>
      <c r="BL188" s="18" t="s">
        <v>387</v>
      </c>
      <c r="BM188" s="164" t="s">
        <v>2774</v>
      </c>
    </row>
    <row r="189" spans="1:65" s="2" customFormat="1" ht="14.5" customHeight="1">
      <c r="A189" s="33"/>
      <c r="B189" s="151"/>
      <c r="C189" s="203" t="s">
        <v>1679</v>
      </c>
      <c r="D189" s="203" t="s">
        <v>411</v>
      </c>
      <c r="E189" s="204" t="s">
        <v>2775</v>
      </c>
      <c r="F189" s="205" t="s">
        <v>2776</v>
      </c>
      <c r="G189" s="206" t="s">
        <v>362</v>
      </c>
      <c r="H189" s="207">
        <v>2</v>
      </c>
      <c r="I189" s="208"/>
      <c r="J189" s="209">
        <f t="shared" si="0"/>
        <v>0</v>
      </c>
      <c r="K189" s="210"/>
      <c r="L189" s="211"/>
      <c r="M189" s="212" t="s">
        <v>1</v>
      </c>
      <c r="N189" s="213" t="s">
        <v>41</v>
      </c>
      <c r="O189" s="59"/>
      <c r="P189" s="162">
        <f t="shared" si="1"/>
        <v>0</v>
      </c>
      <c r="Q189" s="162">
        <v>0</v>
      </c>
      <c r="R189" s="162">
        <f t="shared" si="2"/>
        <v>0</v>
      </c>
      <c r="S189" s="162">
        <v>0</v>
      </c>
      <c r="T189" s="163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2119</v>
      </c>
      <c r="AT189" s="164" t="s">
        <v>411</v>
      </c>
      <c r="AU189" s="164" t="s">
        <v>87</v>
      </c>
      <c r="AY189" s="18" t="s">
        <v>176</v>
      </c>
      <c r="BE189" s="165">
        <f t="shared" si="4"/>
        <v>0</v>
      </c>
      <c r="BF189" s="165">
        <f t="shared" si="5"/>
        <v>0</v>
      </c>
      <c r="BG189" s="165">
        <f t="shared" si="6"/>
        <v>0</v>
      </c>
      <c r="BH189" s="165">
        <f t="shared" si="7"/>
        <v>0</v>
      </c>
      <c r="BI189" s="165">
        <f t="shared" si="8"/>
        <v>0</v>
      </c>
      <c r="BJ189" s="18" t="s">
        <v>87</v>
      </c>
      <c r="BK189" s="165">
        <f t="shared" si="9"/>
        <v>0</v>
      </c>
      <c r="BL189" s="18" t="s">
        <v>2119</v>
      </c>
      <c r="BM189" s="164" t="s">
        <v>2777</v>
      </c>
    </row>
    <row r="190" spans="1:65" s="2" customFormat="1" ht="14.5" customHeight="1">
      <c r="A190" s="33"/>
      <c r="B190" s="151"/>
      <c r="C190" s="203" t="s">
        <v>1685</v>
      </c>
      <c r="D190" s="203" t="s">
        <v>411</v>
      </c>
      <c r="E190" s="204" t="s">
        <v>2769</v>
      </c>
      <c r="F190" s="205" t="s">
        <v>2770</v>
      </c>
      <c r="G190" s="206" t="s">
        <v>362</v>
      </c>
      <c r="H190" s="207">
        <v>2</v>
      </c>
      <c r="I190" s="208"/>
      <c r="J190" s="209">
        <f t="shared" si="0"/>
        <v>0</v>
      </c>
      <c r="K190" s="210"/>
      <c r="L190" s="211"/>
      <c r="M190" s="212" t="s">
        <v>1</v>
      </c>
      <c r="N190" s="213" t="s">
        <v>41</v>
      </c>
      <c r="O190" s="59"/>
      <c r="P190" s="162">
        <f t="shared" si="1"/>
        <v>0</v>
      </c>
      <c r="Q190" s="162">
        <v>0</v>
      </c>
      <c r="R190" s="162">
        <f t="shared" si="2"/>
        <v>0</v>
      </c>
      <c r="S190" s="162">
        <v>0</v>
      </c>
      <c r="T190" s="163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2119</v>
      </c>
      <c r="AT190" s="164" t="s">
        <v>411</v>
      </c>
      <c r="AU190" s="164" t="s">
        <v>87</v>
      </c>
      <c r="AY190" s="18" t="s">
        <v>176</v>
      </c>
      <c r="BE190" s="165">
        <f t="shared" si="4"/>
        <v>0</v>
      </c>
      <c r="BF190" s="165">
        <f t="shared" si="5"/>
        <v>0</v>
      </c>
      <c r="BG190" s="165">
        <f t="shared" si="6"/>
        <v>0</v>
      </c>
      <c r="BH190" s="165">
        <f t="shared" si="7"/>
        <v>0</v>
      </c>
      <c r="BI190" s="165">
        <f t="shared" si="8"/>
        <v>0</v>
      </c>
      <c r="BJ190" s="18" t="s">
        <v>87</v>
      </c>
      <c r="BK190" s="165">
        <f t="shared" si="9"/>
        <v>0</v>
      </c>
      <c r="BL190" s="18" t="s">
        <v>2119</v>
      </c>
      <c r="BM190" s="164" t="s">
        <v>2778</v>
      </c>
    </row>
    <row r="191" spans="1:65" s="2" customFormat="1" ht="24.25" customHeight="1">
      <c r="A191" s="33"/>
      <c r="B191" s="151"/>
      <c r="C191" s="152" t="s">
        <v>1692</v>
      </c>
      <c r="D191" s="152" t="s">
        <v>178</v>
      </c>
      <c r="E191" s="153" t="s">
        <v>2779</v>
      </c>
      <c r="F191" s="154" t="s">
        <v>2780</v>
      </c>
      <c r="G191" s="155" t="s">
        <v>362</v>
      </c>
      <c r="H191" s="156">
        <v>28</v>
      </c>
      <c r="I191" s="157"/>
      <c r="J191" s="158">
        <f t="shared" si="0"/>
        <v>0</v>
      </c>
      <c r="K191" s="159"/>
      <c r="L191" s="34"/>
      <c r="M191" s="160" t="s">
        <v>1</v>
      </c>
      <c r="N191" s="161" t="s">
        <v>41</v>
      </c>
      <c r="O191" s="59"/>
      <c r="P191" s="162">
        <f t="shared" si="1"/>
        <v>0</v>
      </c>
      <c r="Q191" s="162">
        <v>0</v>
      </c>
      <c r="R191" s="162">
        <f t="shared" si="2"/>
        <v>0</v>
      </c>
      <c r="S191" s="162">
        <v>0</v>
      </c>
      <c r="T191" s="163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387</v>
      </c>
      <c r="AT191" s="164" t="s">
        <v>178</v>
      </c>
      <c r="AU191" s="164" t="s">
        <v>87</v>
      </c>
      <c r="AY191" s="18" t="s">
        <v>176</v>
      </c>
      <c r="BE191" s="165">
        <f t="shared" si="4"/>
        <v>0</v>
      </c>
      <c r="BF191" s="165">
        <f t="shared" si="5"/>
        <v>0</v>
      </c>
      <c r="BG191" s="165">
        <f t="shared" si="6"/>
        <v>0</v>
      </c>
      <c r="BH191" s="165">
        <f t="shared" si="7"/>
        <v>0</v>
      </c>
      <c r="BI191" s="165">
        <f t="shared" si="8"/>
        <v>0</v>
      </c>
      <c r="BJ191" s="18" t="s">
        <v>87</v>
      </c>
      <c r="BK191" s="165">
        <f t="shared" si="9"/>
        <v>0</v>
      </c>
      <c r="BL191" s="18" t="s">
        <v>387</v>
      </c>
      <c r="BM191" s="164" t="s">
        <v>2781</v>
      </c>
    </row>
    <row r="192" spans="1:65" s="2" customFormat="1" ht="14.5" customHeight="1">
      <c r="A192" s="33"/>
      <c r="B192" s="151"/>
      <c r="C192" s="203" t="s">
        <v>1697</v>
      </c>
      <c r="D192" s="203" t="s">
        <v>411</v>
      </c>
      <c r="E192" s="204" t="s">
        <v>2769</v>
      </c>
      <c r="F192" s="205" t="s">
        <v>2770</v>
      </c>
      <c r="G192" s="206" t="s">
        <v>362</v>
      </c>
      <c r="H192" s="207">
        <v>28</v>
      </c>
      <c r="I192" s="208"/>
      <c r="J192" s="209">
        <f t="shared" si="0"/>
        <v>0</v>
      </c>
      <c r="K192" s="210"/>
      <c r="L192" s="211"/>
      <c r="M192" s="212" t="s">
        <v>1</v>
      </c>
      <c r="N192" s="213" t="s">
        <v>41</v>
      </c>
      <c r="O192" s="59"/>
      <c r="P192" s="162">
        <f t="shared" si="1"/>
        <v>0</v>
      </c>
      <c r="Q192" s="162">
        <v>0</v>
      </c>
      <c r="R192" s="162">
        <f t="shared" si="2"/>
        <v>0</v>
      </c>
      <c r="S192" s="162">
        <v>0</v>
      </c>
      <c r="T192" s="163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2119</v>
      </c>
      <c r="AT192" s="164" t="s">
        <v>411</v>
      </c>
      <c r="AU192" s="164" t="s">
        <v>87</v>
      </c>
      <c r="AY192" s="18" t="s">
        <v>176</v>
      </c>
      <c r="BE192" s="165">
        <f t="shared" si="4"/>
        <v>0</v>
      </c>
      <c r="BF192" s="165">
        <f t="shared" si="5"/>
        <v>0</v>
      </c>
      <c r="BG192" s="165">
        <f t="shared" si="6"/>
        <v>0</v>
      </c>
      <c r="BH192" s="165">
        <f t="shared" si="7"/>
        <v>0</v>
      </c>
      <c r="BI192" s="165">
        <f t="shared" si="8"/>
        <v>0</v>
      </c>
      <c r="BJ192" s="18" t="s">
        <v>87</v>
      </c>
      <c r="BK192" s="165">
        <f t="shared" si="9"/>
        <v>0</v>
      </c>
      <c r="BL192" s="18" t="s">
        <v>2119</v>
      </c>
      <c r="BM192" s="164" t="s">
        <v>2782</v>
      </c>
    </row>
    <row r="193" spans="1:65" s="2" customFormat="1" ht="14.5" customHeight="1">
      <c r="A193" s="33"/>
      <c r="B193" s="151"/>
      <c r="C193" s="203" t="s">
        <v>1704</v>
      </c>
      <c r="D193" s="203" t="s">
        <v>411</v>
      </c>
      <c r="E193" s="204" t="s">
        <v>2783</v>
      </c>
      <c r="F193" s="205" t="s">
        <v>2784</v>
      </c>
      <c r="G193" s="206" t="s">
        <v>362</v>
      </c>
      <c r="H193" s="207">
        <v>28</v>
      </c>
      <c r="I193" s="208"/>
      <c r="J193" s="209">
        <f t="shared" si="0"/>
        <v>0</v>
      </c>
      <c r="K193" s="210"/>
      <c r="L193" s="211"/>
      <c r="M193" s="212" t="s">
        <v>1</v>
      </c>
      <c r="N193" s="213" t="s">
        <v>41</v>
      </c>
      <c r="O193" s="59"/>
      <c r="P193" s="162">
        <f t="shared" si="1"/>
        <v>0</v>
      </c>
      <c r="Q193" s="162">
        <v>0</v>
      </c>
      <c r="R193" s="162">
        <f t="shared" si="2"/>
        <v>0</v>
      </c>
      <c r="S193" s="162">
        <v>0</v>
      </c>
      <c r="T193" s="163">
        <f t="shared" si="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2119</v>
      </c>
      <c r="AT193" s="164" t="s">
        <v>411</v>
      </c>
      <c r="AU193" s="164" t="s">
        <v>87</v>
      </c>
      <c r="AY193" s="18" t="s">
        <v>176</v>
      </c>
      <c r="BE193" s="165">
        <f t="shared" si="4"/>
        <v>0</v>
      </c>
      <c r="BF193" s="165">
        <f t="shared" si="5"/>
        <v>0</v>
      </c>
      <c r="BG193" s="165">
        <f t="shared" si="6"/>
        <v>0</v>
      </c>
      <c r="BH193" s="165">
        <f t="shared" si="7"/>
        <v>0</v>
      </c>
      <c r="BI193" s="165">
        <f t="shared" si="8"/>
        <v>0</v>
      </c>
      <c r="BJ193" s="18" t="s">
        <v>87</v>
      </c>
      <c r="BK193" s="165">
        <f t="shared" si="9"/>
        <v>0</v>
      </c>
      <c r="BL193" s="18" t="s">
        <v>2119</v>
      </c>
      <c r="BM193" s="164" t="s">
        <v>2785</v>
      </c>
    </row>
    <row r="194" spans="1:65" s="2" customFormat="1" ht="24.25" customHeight="1">
      <c r="A194" s="33"/>
      <c r="B194" s="151"/>
      <c r="C194" s="152" t="s">
        <v>1711</v>
      </c>
      <c r="D194" s="152" t="s">
        <v>178</v>
      </c>
      <c r="E194" s="153" t="s">
        <v>2786</v>
      </c>
      <c r="F194" s="154" t="s">
        <v>2787</v>
      </c>
      <c r="G194" s="155" t="s">
        <v>362</v>
      </c>
      <c r="H194" s="156">
        <v>5</v>
      </c>
      <c r="I194" s="157"/>
      <c r="J194" s="158">
        <f t="shared" ref="J194:J225" si="10">ROUND(I194*H194,2)</f>
        <v>0</v>
      </c>
      <c r="K194" s="159"/>
      <c r="L194" s="34"/>
      <c r="M194" s="160" t="s">
        <v>1</v>
      </c>
      <c r="N194" s="161" t="s">
        <v>41</v>
      </c>
      <c r="O194" s="59"/>
      <c r="P194" s="162">
        <f t="shared" ref="P194:P225" si="11">O194*H194</f>
        <v>0</v>
      </c>
      <c r="Q194" s="162">
        <v>0</v>
      </c>
      <c r="R194" s="162">
        <f t="shared" ref="R194:R225" si="12">Q194*H194</f>
        <v>0</v>
      </c>
      <c r="S194" s="162">
        <v>0</v>
      </c>
      <c r="T194" s="163">
        <f t="shared" ref="T194:T225" si="1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387</v>
      </c>
      <c r="AT194" s="164" t="s">
        <v>178</v>
      </c>
      <c r="AU194" s="164" t="s">
        <v>87</v>
      </c>
      <c r="AY194" s="18" t="s">
        <v>176</v>
      </c>
      <c r="BE194" s="165">
        <f t="shared" ref="BE194:BE225" si="14">IF(N194="základná",J194,0)</f>
        <v>0</v>
      </c>
      <c r="BF194" s="165">
        <f t="shared" ref="BF194:BF225" si="15">IF(N194="znížená",J194,0)</f>
        <v>0</v>
      </c>
      <c r="BG194" s="165">
        <f t="shared" ref="BG194:BG225" si="16">IF(N194="zákl. prenesená",J194,0)</f>
        <v>0</v>
      </c>
      <c r="BH194" s="165">
        <f t="shared" ref="BH194:BH225" si="17">IF(N194="zníž. prenesená",J194,0)</f>
        <v>0</v>
      </c>
      <c r="BI194" s="165">
        <f t="shared" ref="BI194:BI225" si="18">IF(N194="nulová",J194,0)</f>
        <v>0</v>
      </c>
      <c r="BJ194" s="18" t="s">
        <v>87</v>
      </c>
      <c r="BK194" s="165">
        <f t="shared" ref="BK194:BK225" si="19">ROUND(I194*H194,2)</f>
        <v>0</v>
      </c>
      <c r="BL194" s="18" t="s">
        <v>387</v>
      </c>
      <c r="BM194" s="164" t="s">
        <v>2788</v>
      </c>
    </row>
    <row r="195" spans="1:65" s="2" customFormat="1" ht="14.5" customHeight="1">
      <c r="A195" s="33"/>
      <c r="B195" s="151"/>
      <c r="C195" s="203" t="s">
        <v>1715</v>
      </c>
      <c r="D195" s="203" t="s">
        <v>411</v>
      </c>
      <c r="E195" s="204" t="s">
        <v>2789</v>
      </c>
      <c r="F195" s="205" t="s">
        <v>2790</v>
      </c>
      <c r="G195" s="206" t="s">
        <v>362</v>
      </c>
      <c r="H195" s="207">
        <v>5</v>
      </c>
      <c r="I195" s="208"/>
      <c r="J195" s="209">
        <f t="shared" si="10"/>
        <v>0</v>
      </c>
      <c r="K195" s="210"/>
      <c r="L195" s="211"/>
      <c r="M195" s="212" t="s">
        <v>1</v>
      </c>
      <c r="N195" s="213" t="s">
        <v>41</v>
      </c>
      <c r="O195" s="59"/>
      <c r="P195" s="162">
        <f t="shared" si="11"/>
        <v>0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2119</v>
      </c>
      <c r="AT195" s="164" t="s">
        <v>411</v>
      </c>
      <c r="AU195" s="164" t="s">
        <v>87</v>
      </c>
      <c r="AY195" s="18" t="s">
        <v>176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8" t="s">
        <v>87</v>
      </c>
      <c r="BK195" s="165">
        <f t="shared" si="19"/>
        <v>0</v>
      </c>
      <c r="BL195" s="18" t="s">
        <v>2119</v>
      </c>
      <c r="BM195" s="164" t="s">
        <v>2791</v>
      </c>
    </row>
    <row r="196" spans="1:65" s="2" customFormat="1" ht="14.5" customHeight="1">
      <c r="A196" s="33"/>
      <c r="B196" s="151"/>
      <c r="C196" s="203" t="s">
        <v>1720</v>
      </c>
      <c r="D196" s="203" t="s">
        <v>411</v>
      </c>
      <c r="E196" s="204" t="s">
        <v>2769</v>
      </c>
      <c r="F196" s="205" t="s">
        <v>2770</v>
      </c>
      <c r="G196" s="206" t="s">
        <v>362</v>
      </c>
      <c r="H196" s="207">
        <v>5</v>
      </c>
      <c r="I196" s="208"/>
      <c r="J196" s="209">
        <f t="shared" si="10"/>
        <v>0</v>
      </c>
      <c r="K196" s="210"/>
      <c r="L196" s="211"/>
      <c r="M196" s="212" t="s">
        <v>1</v>
      </c>
      <c r="N196" s="213" t="s">
        <v>41</v>
      </c>
      <c r="O196" s="59"/>
      <c r="P196" s="162">
        <f t="shared" si="11"/>
        <v>0</v>
      </c>
      <c r="Q196" s="162">
        <v>0</v>
      </c>
      <c r="R196" s="162">
        <f t="shared" si="12"/>
        <v>0</v>
      </c>
      <c r="S196" s="162">
        <v>0</v>
      </c>
      <c r="T196" s="163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2119</v>
      </c>
      <c r="AT196" s="164" t="s">
        <v>411</v>
      </c>
      <c r="AU196" s="164" t="s">
        <v>87</v>
      </c>
      <c r="AY196" s="18" t="s">
        <v>176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8" t="s">
        <v>87</v>
      </c>
      <c r="BK196" s="165">
        <f t="shared" si="19"/>
        <v>0</v>
      </c>
      <c r="BL196" s="18" t="s">
        <v>2119</v>
      </c>
      <c r="BM196" s="164" t="s">
        <v>2792</v>
      </c>
    </row>
    <row r="197" spans="1:65" s="2" customFormat="1" ht="24.25" customHeight="1">
      <c r="A197" s="33"/>
      <c r="B197" s="151"/>
      <c r="C197" s="152" t="s">
        <v>1724</v>
      </c>
      <c r="D197" s="152" t="s">
        <v>178</v>
      </c>
      <c r="E197" s="153" t="s">
        <v>2793</v>
      </c>
      <c r="F197" s="154" t="s">
        <v>2794</v>
      </c>
      <c r="G197" s="155" t="s">
        <v>362</v>
      </c>
      <c r="H197" s="156">
        <v>4</v>
      </c>
      <c r="I197" s="157"/>
      <c r="J197" s="158">
        <f t="shared" si="10"/>
        <v>0</v>
      </c>
      <c r="K197" s="159"/>
      <c r="L197" s="34"/>
      <c r="M197" s="160" t="s">
        <v>1</v>
      </c>
      <c r="N197" s="161" t="s">
        <v>41</v>
      </c>
      <c r="O197" s="59"/>
      <c r="P197" s="162">
        <f t="shared" si="11"/>
        <v>0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387</v>
      </c>
      <c r="AT197" s="164" t="s">
        <v>178</v>
      </c>
      <c r="AU197" s="164" t="s">
        <v>87</v>
      </c>
      <c r="AY197" s="18" t="s">
        <v>176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8" t="s">
        <v>87</v>
      </c>
      <c r="BK197" s="165">
        <f t="shared" si="19"/>
        <v>0</v>
      </c>
      <c r="BL197" s="18" t="s">
        <v>387</v>
      </c>
      <c r="BM197" s="164" t="s">
        <v>2795</v>
      </c>
    </row>
    <row r="198" spans="1:65" s="2" customFormat="1" ht="14.5" customHeight="1">
      <c r="A198" s="33"/>
      <c r="B198" s="151"/>
      <c r="C198" s="203" t="s">
        <v>1729</v>
      </c>
      <c r="D198" s="203" t="s">
        <v>411</v>
      </c>
      <c r="E198" s="204" t="s">
        <v>2796</v>
      </c>
      <c r="F198" s="205" t="s">
        <v>2797</v>
      </c>
      <c r="G198" s="206" t="s">
        <v>362</v>
      </c>
      <c r="H198" s="207">
        <v>4</v>
      </c>
      <c r="I198" s="208"/>
      <c r="J198" s="209">
        <f t="shared" si="10"/>
        <v>0</v>
      </c>
      <c r="K198" s="210"/>
      <c r="L198" s="211"/>
      <c r="M198" s="212" t="s">
        <v>1</v>
      </c>
      <c r="N198" s="213" t="s">
        <v>41</v>
      </c>
      <c r="O198" s="59"/>
      <c r="P198" s="162">
        <f t="shared" si="11"/>
        <v>0</v>
      </c>
      <c r="Q198" s="162">
        <v>0</v>
      </c>
      <c r="R198" s="162">
        <f t="shared" si="12"/>
        <v>0</v>
      </c>
      <c r="S198" s="162">
        <v>0</v>
      </c>
      <c r="T198" s="163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2119</v>
      </c>
      <c r="AT198" s="164" t="s">
        <v>411</v>
      </c>
      <c r="AU198" s="164" t="s">
        <v>87</v>
      </c>
      <c r="AY198" s="18" t="s">
        <v>176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8" t="s">
        <v>87</v>
      </c>
      <c r="BK198" s="165">
        <f t="shared" si="19"/>
        <v>0</v>
      </c>
      <c r="BL198" s="18" t="s">
        <v>2119</v>
      </c>
      <c r="BM198" s="164" t="s">
        <v>2798</v>
      </c>
    </row>
    <row r="199" spans="1:65" s="2" customFormat="1" ht="14.5" customHeight="1">
      <c r="A199" s="33"/>
      <c r="B199" s="151"/>
      <c r="C199" s="203" t="s">
        <v>1737</v>
      </c>
      <c r="D199" s="203" t="s">
        <v>411</v>
      </c>
      <c r="E199" s="204" t="s">
        <v>2799</v>
      </c>
      <c r="F199" s="205" t="s">
        <v>2800</v>
      </c>
      <c r="G199" s="206" t="s">
        <v>362</v>
      </c>
      <c r="H199" s="207">
        <v>4</v>
      </c>
      <c r="I199" s="208"/>
      <c r="J199" s="209">
        <f t="shared" si="10"/>
        <v>0</v>
      </c>
      <c r="K199" s="210"/>
      <c r="L199" s="211"/>
      <c r="M199" s="212" t="s">
        <v>1</v>
      </c>
      <c r="N199" s="213" t="s">
        <v>41</v>
      </c>
      <c r="O199" s="59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2119</v>
      </c>
      <c r="AT199" s="164" t="s">
        <v>411</v>
      </c>
      <c r="AU199" s="164" t="s">
        <v>87</v>
      </c>
      <c r="AY199" s="18" t="s">
        <v>176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8" t="s">
        <v>87</v>
      </c>
      <c r="BK199" s="165">
        <f t="shared" si="19"/>
        <v>0</v>
      </c>
      <c r="BL199" s="18" t="s">
        <v>2119</v>
      </c>
      <c r="BM199" s="164" t="s">
        <v>2801</v>
      </c>
    </row>
    <row r="200" spans="1:65" s="2" customFormat="1" ht="24.25" customHeight="1">
      <c r="A200" s="33"/>
      <c r="B200" s="151"/>
      <c r="C200" s="152" t="s">
        <v>1741</v>
      </c>
      <c r="D200" s="152" t="s">
        <v>178</v>
      </c>
      <c r="E200" s="153" t="s">
        <v>2802</v>
      </c>
      <c r="F200" s="154" t="s">
        <v>2803</v>
      </c>
      <c r="G200" s="155" t="s">
        <v>362</v>
      </c>
      <c r="H200" s="156">
        <v>34</v>
      </c>
      <c r="I200" s="157"/>
      <c r="J200" s="158">
        <f t="shared" si="10"/>
        <v>0</v>
      </c>
      <c r="K200" s="159"/>
      <c r="L200" s="34"/>
      <c r="M200" s="160" t="s">
        <v>1</v>
      </c>
      <c r="N200" s="161" t="s">
        <v>41</v>
      </c>
      <c r="O200" s="59"/>
      <c r="P200" s="162">
        <f t="shared" si="11"/>
        <v>0</v>
      </c>
      <c r="Q200" s="162">
        <v>0</v>
      </c>
      <c r="R200" s="162">
        <f t="shared" si="12"/>
        <v>0</v>
      </c>
      <c r="S200" s="162">
        <v>0</v>
      </c>
      <c r="T200" s="163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387</v>
      </c>
      <c r="AT200" s="164" t="s">
        <v>178</v>
      </c>
      <c r="AU200" s="164" t="s">
        <v>87</v>
      </c>
      <c r="AY200" s="18" t="s">
        <v>176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8" t="s">
        <v>87</v>
      </c>
      <c r="BK200" s="165">
        <f t="shared" si="19"/>
        <v>0</v>
      </c>
      <c r="BL200" s="18" t="s">
        <v>387</v>
      </c>
      <c r="BM200" s="164" t="s">
        <v>2804</v>
      </c>
    </row>
    <row r="201" spans="1:65" s="2" customFormat="1" ht="14.5" customHeight="1">
      <c r="A201" s="33"/>
      <c r="B201" s="151"/>
      <c r="C201" s="203" t="s">
        <v>1754</v>
      </c>
      <c r="D201" s="203" t="s">
        <v>411</v>
      </c>
      <c r="E201" s="204" t="s">
        <v>2805</v>
      </c>
      <c r="F201" s="205" t="s">
        <v>2806</v>
      </c>
      <c r="G201" s="206" t="s">
        <v>362</v>
      </c>
      <c r="H201" s="207">
        <v>34</v>
      </c>
      <c r="I201" s="208"/>
      <c r="J201" s="209">
        <f t="shared" si="10"/>
        <v>0</v>
      </c>
      <c r="K201" s="210"/>
      <c r="L201" s="211"/>
      <c r="M201" s="212" t="s">
        <v>1</v>
      </c>
      <c r="N201" s="213" t="s">
        <v>41</v>
      </c>
      <c r="O201" s="59"/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2119</v>
      </c>
      <c r="AT201" s="164" t="s">
        <v>411</v>
      </c>
      <c r="AU201" s="164" t="s">
        <v>87</v>
      </c>
      <c r="AY201" s="18" t="s">
        <v>176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8" t="s">
        <v>87</v>
      </c>
      <c r="BK201" s="165">
        <f t="shared" si="19"/>
        <v>0</v>
      </c>
      <c r="BL201" s="18" t="s">
        <v>2119</v>
      </c>
      <c r="BM201" s="164" t="s">
        <v>2807</v>
      </c>
    </row>
    <row r="202" spans="1:65" s="2" customFormat="1" ht="14.5" customHeight="1">
      <c r="A202" s="33"/>
      <c r="B202" s="151"/>
      <c r="C202" s="203" t="s">
        <v>1758</v>
      </c>
      <c r="D202" s="203" t="s">
        <v>411</v>
      </c>
      <c r="E202" s="204" t="s">
        <v>2769</v>
      </c>
      <c r="F202" s="205" t="s">
        <v>2770</v>
      </c>
      <c r="G202" s="206" t="s">
        <v>362</v>
      </c>
      <c r="H202" s="207">
        <v>34</v>
      </c>
      <c r="I202" s="208"/>
      <c r="J202" s="209">
        <f t="shared" si="10"/>
        <v>0</v>
      </c>
      <c r="K202" s="210"/>
      <c r="L202" s="211"/>
      <c r="M202" s="212" t="s">
        <v>1</v>
      </c>
      <c r="N202" s="213" t="s">
        <v>41</v>
      </c>
      <c r="O202" s="59"/>
      <c r="P202" s="162">
        <f t="shared" si="11"/>
        <v>0</v>
      </c>
      <c r="Q202" s="162">
        <v>0</v>
      </c>
      <c r="R202" s="162">
        <f t="shared" si="12"/>
        <v>0</v>
      </c>
      <c r="S202" s="162">
        <v>0</v>
      </c>
      <c r="T202" s="163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2119</v>
      </c>
      <c r="AT202" s="164" t="s">
        <v>411</v>
      </c>
      <c r="AU202" s="164" t="s">
        <v>87</v>
      </c>
      <c r="AY202" s="18" t="s">
        <v>176</v>
      </c>
      <c r="BE202" s="165">
        <f t="shared" si="14"/>
        <v>0</v>
      </c>
      <c r="BF202" s="165">
        <f t="shared" si="15"/>
        <v>0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8" t="s">
        <v>87</v>
      </c>
      <c r="BK202" s="165">
        <f t="shared" si="19"/>
        <v>0</v>
      </c>
      <c r="BL202" s="18" t="s">
        <v>2119</v>
      </c>
      <c r="BM202" s="164" t="s">
        <v>2808</v>
      </c>
    </row>
    <row r="203" spans="1:65" s="2" customFormat="1" ht="24.25" customHeight="1">
      <c r="A203" s="33"/>
      <c r="B203" s="151"/>
      <c r="C203" s="152" t="s">
        <v>387</v>
      </c>
      <c r="D203" s="152" t="s">
        <v>178</v>
      </c>
      <c r="E203" s="153" t="s">
        <v>2809</v>
      </c>
      <c r="F203" s="154" t="s">
        <v>2810</v>
      </c>
      <c r="G203" s="155" t="s">
        <v>362</v>
      </c>
      <c r="H203" s="156">
        <v>1</v>
      </c>
      <c r="I203" s="157"/>
      <c r="J203" s="158">
        <f t="shared" si="10"/>
        <v>0</v>
      </c>
      <c r="K203" s="159"/>
      <c r="L203" s="34"/>
      <c r="M203" s="160" t="s">
        <v>1</v>
      </c>
      <c r="N203" s="161" t="s">
        <v>41</v>
      </c>
      <c r="O203" s="59"/>
      <c r="P203" s="162">
        <f t="shared" si="11"/>
        <v>0</v>
      </c>
      <c r="Q203" s="162">
        <v>0</v>
      </c>
      <c r="R203" s="162">
        <f t="shared" si="12"/>
        <v>0</v>
      </c>
      <c r="S203" s="162">
        <v>0</v>
      </c>
      <c r="T203" s="163">
        <f t="shared" si="1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387</v>
      </c>
      <c r="AT203" s="164" t="s">
        <v>178</v>
      </c>
      <c r="AU203" s="164" t="s">
        <v>87</v>
      </c>
      <c r="AY203" s="18" t="s">
        <v>176</v>
      </c>
      <c r="BE203" s="165">
        <f t="shared" si="14"/>
        <v>0</v>
      </c>
      <c r="BF203" s="165">
        <f t="shared" si="15"/>
        <v>0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8" t="s">
        <v>87</v>
      </c>
      <c r="BK203" s="165">
        <f t="shared" si="19"/>
        <v>0</v>
      </c>
      <c r="BL203" s="18" t="s">
        <v>387</v>
      </c>
      <c r="BM203" s="164" t="s">
        <v>2811</v>
      </c>
    </row>
    <row r="204" spans="1:65" s="2" customFormat="1" ht="14.5" customHeight="1">
      <c r="A204" s="33"/>
      <c r="B204" s="151"/>
      <c r="C204" s="203" t="s">
        <v>1769</v>
      </c>
      <c r="D204" s="203" t="s">
        <v>411</v>
      </c>
      <c r="E204" s="204" t="s">
        <v>2812</v>
      </c>
      <c r="F204" s="205" t="s">
        <v>2813</v>
      </c>
      <c r="G204" s="206" t="s">
        <v>362</v>
      </c>
      <c r="H204" s="207">
        <v>1</v>
      </c>
      <c r="I204" s="208"/>
      <c r="J204" s="209">
        <f t="shared" si="10"/>
        <v>0</v>
      </c>
      <c r="K204" s="210"/>
      <c r="L204" s="211"/>
      <c r="M204" s="212" t="s">
        <v>1</v>
      </c>
      <c r="N204" s="213" t="s">
        <v>41</v>
      </c>
      <c r="O204" s="59"/>
      <c r="P204" s="162">
        <f t="shared" si="11"/>
        <v>0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2119</v>
      </c>
      <c r="AT204" s="164" t="s">
        <v>411</v>
      </c>
      <c r="AU204" s="164" t="s">
        <v>87</v>
      </c>
      <c r="AY204" s="18" t="s">
        <v>176</v>
      </c>
      <c r="BE204" s="165">
        <f t="shared" si="14"/>
        <v>0</v>
      </c>
      <c r="BF204" s="165">
        <f t="shared" si="15"/>
        <v>0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8" t="s">
        <v>87</v>
      </c>
      <c r="BK204" s="165">
        <f t="shared" si="19"/>
        <v>0</v>
      </c>
      <c r="BL204" s="18" t="s">
        <v>2119</v>
      </c>
      <c r="BM204" s="164" t="s">
        <v>2814</v>
      </c>
    </row>
    <row r="205" spans="1:65" s="2" customFormat="1" ht="14.5" customHeight="1">
      <c r="A205" s="33"/>
      <c r="B205" s="151"/>
      <c r="C205" s="203" t="s">
        <v>1774</v>
      </c>
      <c r="D205" s="203" t="s">
        <v>411</v>
      </c>
      <c r="E205" s="204" t="s">
        <v>2769</v>
      </c>
      <c r="F205" s="205" t="s">
        <v>2770</v>
      </c>
      <c r="G205" s="206" t="s">
        <v>362</v>
      </c>
      <c r="H205" s="207">
        <v>1</v>
      </c>
      <c r="I205" s="208"/>
      <c r="J205" s="209">
        <f t="shared" si="10"/>
        <v>0</v>
      </c>
      <c r="K205" s="210"/>
      <c r="L205" s="211"/>
      <c r="M205" s="212" t="s">
        <v>1</v>
      </c>
      <c r="N205" s="213" t="s">
        <v>41</v>
      </c>
      <c r="O205" s="59"/>
      <c r="P205" s="162">
        <f t="shared" si="11"/>
        <v>0</v>
      </c>
      <c r="Q205" s="162">
        <v>0</v>
      </c>
      <c r="R205" s="162">
        <f t="shared" si="12"/>
        <v>0</v>
      </c>
      <c r="S205" s="162">
        <v>0</v>
      </c>
      <c r="T205" s="163">
        <f t="shared" si="1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4" t="s">
        <v>2119</v>
      </c>
      <c r="AT205" s="164" t="s">
        <v>411</v>
      </c>
      <c r="AU205" s="164" t="s">
        <v>87</v>
      </c>
      <c r="AY205" s="18" t="s">
        <v>176</v>
      </c>
      <c r="BE205" s="165">
        <f t="shared" si="14"/>
        <v>0</v>
      </c>
      <c r="BF205" s="165">
        <f t="shared" si="15"/>
        <v>0</v>
      </c>
      <c r="BG205" s="165">
        <f t="shared" si="16"/>
        <v>0</v>
      </c>
      <c r="BH205" s="165">
        <f t="shared" si="17"/>
        <v>0</v>
      </c>
      <c r="BI205" s="165">
        <f t="shared" si="18"/>
        <v>0</v>
      </c>
      <c r="BJ205" s="18" t="s">
        <v>87</v>
      </c>
      <c r="BK205" s="165">
        <f t="shared" si="19"/>
        <v>0</v>
      </c>
      <c r="BL205" s="18" t="s">
        <v>2119</v>
      </c>
      <c r="BM205" s="164" t="s">
        <v>2815</v>
      </c>
    </row>
    <row r="206" spans="1:65" s="2" customFormat="1" ht="14.5" customHeight="1">
      <c r="A206" s="33"/>
      <c r="B206" s="151"/>
      <c r="C206" s="152" t="s">
        <v>1779</v>
      </c>
      <c r="D206" s="152" t="s">
        <v>178</v>
      </c>
      <c r="E206" s="153" t="s">
        <v>2816</v>
      </c>
      <c r="F206" s="154" t="s">
        <v>2817</v>
      </c>
      <c r="G206" s="155" t="s">
        <v>362</v>
      </c>
      <c r="H206" s="156">
        <v>1</v>
      </c>
      <c r="I206" s="157"/>
      <c r="J206" s="158">
        <f t="shared" si="10"/>
        <v>0</v>
      </c>
      <c r="K206" s="159"/>
      <c r="L206" s="34"/>
      <c r="M206" s="160" t="s">
        <v>1</v>
      </c>
      <c r="N206" s="161" t="s">
        <v>41</v>
      </c>
      <c r="O206" s="59"/>
      <c r="P206" s="162">
        <f t="shared" si="11"/>
        <v>0</v>
      </c>
      <c r="Q206" s="162">
        <v>0</v>
      </c>
      <c r="R206" s="162">
        <f t="shared" si="12"/>
        <v>0</v>
      </c>
      <c r="S206" s="162">
        <v>0</v>
      </c>
      <c r="T206" s="163">
        <f t="shared" si="1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387</v>
      </c>
      <c r="AT206" s="164" t="s">
        <v>178</v>
      </c>
      <c r="AU206" s="164" t="s">
        <v>87</v>
      </c>
      <c r="AY206" s="18" t="s">
        <v>176</v>
      </c>
      <c r="BE206" s="165">
        <f t="shared" si="14"/>
        <v>0</v>
      </c>
      <c r="BF206" s="165">
        <f t="shared" si="15"/>
        <v>0</v>
      </c>
      <c r="BG206" s="165">
        <f t="shared" si="16"/>
        <v>0</v>
      </c>
      <c r="BH206" s="165">
        <f t="shared" si="17"/>
        <v>0</v>
      </c>
      <c r="BI206" s="165">
        <f t="shared" si="18"/>
        <v>0</v>
      </c>
      <c r="BJ206" s="18" t="s">
        <v>87</v>
      </c>
      <c r="BK206" s="165">
        <f t="shared" si="19"/>
        <v>0</v>
      </c>
      <c r="BL206" s="18" t="s">
        <v>387</v>
      </c>
      <c r="BM206" s="164" t="s">
        <v>2818</v>
      </c>
    </row>
    <row r="207" spans="1:65" s="2" customFormat="1" ht="24.25" customHeight="1">
      <c r="A207" s="33"/>
      <c r="B207" s="151"/>
      <c r="C207" s="203" t="s">
        <v>391</v>
      </c>
      <c r="D207" s="203" t="s">
        <v>411</v>
      </c>
      <c r="E207" s="204" t="s">
        <v>2819</v>
      </c>
      <c r="F207" s="205" t="s">
        <v>2820</v>
      </c>
      <c r="G207" s="206" t="s">
        <v>362</v>
      </c>
      <c r="H207" s="207">
        <v>1</v>
      </c>
      <c r="I207" s="208"/>
      <c r="J207" s="209">
        <f t="shared" si="10"/>
        <v>0</v>
      </c>
      <c r="K207" s="210"/>
      <c r="L207" s="211"/>
      <c r="M207" s="212" t="s">
        <v>1</v>
      </c>
      <c r="N207" s="213" t="s">
        <v>41</v>
      </c>
      <c r="O207" s="59"/>
      <c r="P207" s="162">
        <f t="shared" si="11"/>
        <v>0</v>
      </c>
      <c r="Q207" s="162">
        <v>1E-4</v>
      </c>
      <c r="R207" s="162">
        <f t="shared" si="12"/>
        <v>1E-4</v>
      </c>
      <c r="S207" s="162">
        <v>0</v>
      </c>
      <c r="T207" s="163">
        <f t="shared" si="1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2119</v>
      </c>
      <c r="AT207" s="164" t="s">
        <v>411</v>
      </c>
      <c r="AU207" s="164" t="s">
        <v>87</v>
      </c>
      <c r="AY207" s="18" t="s">
        <v>176</v>
      </c>
      <c r="BE207" s="165">
        <f t="shared" si="14"/>
        <v>0</v>
      </c>
      <c r="BF207" s="165">
        <f t="shared" si="15"/>
        <v>0</v>
      </c>
      <c r="BG207" s="165">
        <f t="shared" si="16"/>
        <v>0</v>
      </c>
      <c r="BH207" s="165">
        <f t="shared" si="17"/>
        <v>0</v>
      </c>
      <c r="BI207" s="165">
        <f t="shared" si="18"/>
        <v>0</v>
      </c>
      <c r="BJ207" s="18" t="s">
        <v>87</v>
      </c>
      <c r="BK207" s="165">
        <f t="shared" si="19"/>
        <v>0</v>
      </c>
      <c r="BL207" s="18" t="s">
        <v>2119</v>
      </c>
      <c r="BM207" s="164" t="s">
        <v>2821</v>
      </c>
    </row>
    <row r="208" spans="1:65" s="2" customFormat="1" ht="24.25" customHeight="1">
      <c r="A208" s="33"/>
      <c r="B208" s="151"/>
      <c r="C208" s="152" t="s">
        <v>1788</v>
      </c>
      <c r="D208" s="152" t="s">
        <v>178</v>
      </c>
      <c r="E208" s="153" t="s">
        <v>2822</v>
      </c>
      <c r="F208" s="154" t="s">
        <v>2823</v>
      </c>
      <c r="G208" s="155" t="s">
        <v>362</v>
      </c>
      <c r="H208" s="156">
        <v>2</v>
      </c>
      <c r="I208" s="157"/>
      <c r="J208" s="158">
        <f t="shared" si="10"/>
        <v>0</v>
      </c>
      <c r="K208" s="159"/>
      <c r="L208" s="34"/>
      <c r="M208" s="160" t="s">
        <v>1</v>
      </c>
      <c r="N208" s="161" t="s">
        <v>41</v>
      </c>
      <c r="O208" s="59"/>
      <c r="P208" s="162">
        <f t="shared" si="11"/>
        <v>0</v>
      </c>
      <c r="Q208" s="162">
        <v>0</v>
      </c>
      <c r="R208" s="162">
        <f t="shared" si="12"/>
        <v>0</v>
      </c>
      <c r="S208" s="162">
        <v>0</v>
      </c>
      <c r="T208" s="163">
        <f t="shared" si="1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387</v>
      </c>
      <c r="AT208" s="164" t="s">
        <v>178</v>
      </c>
      <c r="AU208" s="164" t="s">
        <v>87</v>
      </c>
      <c r="AY208" s="18" t="s">
        <v>176</v>
      </c>
      <c r="BE208" s="165">
        <f t="shared" si="14"/>
        <v>0</v>
      </c>
      <c r="BF208" s="165">
        <f t="shared" si="15"/>
        <v>0</v>
      </c>
      <c r="BG208" s="165">
        <f t="shared" si="16"/>
        <v>0</v>
      </c>
      <c r="BH208" s="165">
        <f t="shared" si="17"/>
        <v>0</v>
      </c>
      <c r="BI208" s="165">
        <f t="shared" si="18"/>
        <v>0</v>
      </c>
      <c r="BJ208" s="18" t="s">
        <v>87</v>
      </c>
      <c r="BK208" s="165">
        <f t="shared" si="19"/>
        <v>0</v>
      </c>
      <c r="BL208" s="18" t="s">
        <v>387</v>
      </c>
      <c r="BM208" s="164" t="s">
        <v>2824</v>
      </c>
    </row>
    <row r="209" spans="1:65" s="2" customFormat="1" ht="14.5" customHeight="1">
      <c r="A209" s="33"/>
      <c r="B209" s="151"/>
      <c r="C209" s="203" t="s">
        <v>1792</v>
      </c>
      <c r="D209" s="203" t="s">
        <v>411</v>
      </c>
      <c r="E209" s="204" t="s">
        <v>2825</v>
      </c>
      <c r="F209" s="205" t="s">
        <v>2826</v>
      </c>
      <c r="G209" s="206" t="s">
        <v>362</v>
      </c>
      <c r="H209" s="207">
        <v>2</v>
      </c>
      <c r="I209" s="208"/>
      <c r="J209" s="209">
        <f t="shared" si="10"/>
        <v>0</v>
      </c>
      <c r="K209" s="210"/>
      <c r="L209" s="211"/>
      <c r="M209" s="212" t="s">
        <v>1</v>
      </c>
      <c r="N209" s="213" t="s">
        <v>41</v>
      </c>
      <c r="O209" s="59"/>
      <c r="P209" s="162">
        <f t="shared" si="11"/>
        <v>0</v>
      </c>
      <c r="Q209" s="162">
        <v>3.1E-4</v>
      </c>
      <c r="R209" s="162">
        <f t="shared" si="12"/>
        <v>6.2E-4</v>
      </c>
      <c r="S209" s="162">
        <v>0</v>
      </c>
      <c r="T209" s="163">
        <f t="shared" si="1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2119</v>
      </c>
      <c r="AT209" s="164" t="s">
        <v>411</v>
      </c>
      <c r="AU209" s="164" t="s">
        <v>87</v>
      </c>
      <c r="AY209" s="18" t="s">
        <v>176</v>
      </c>
      <c r="BE209" s="165">
        <f t="shared" si="14"/>
        <v>0</v>
      </c>
      <c r="BF209" s="165">
        <f t="shared" si="15"/>
        <v>0</v>
      </c>
      <c r="BG209" s="165">
        <f t="shared" si="16"/>
        <v>0</v>
      </c>
      <c r="BH209" s="165">
        <f t="shared" si="17"/>
        <v>0</v>
      </c>
      <c r="BI209" s="165">
        <f t="shared" si="18"/>
        <v>0</v>
      </c>
      <c r="BJ209" s="18" t="s">
        <v>87</v>
      </c>
      <c r="BK209" s="165">
        <f t="shared" si="19"/>
        <v>0</v>
      </c>
      <c r="BL209" s="18" t="s">
        <v>2119</v>
      </c>
      <c r="BM209" s="164" t="s">
        <v>2827</v>
      </c>
    </row>
    <row r="210" spans="1:65" s="2" customFormat="1" ht="14.5" customHeight="1">
      <c r="A210" s="33"/>
      <c r="B210" s="151"/>
      <c r="C210" s="152" t="s">
        <v>1796</v>
      </c>
      <c r="D210" s="152" t="s">
        <v>178</v>
      </c>
      <c r="E210" s="153" t="s">
        <v>2828</v>
      </c>
      <c r="F210" s="154" t="s">
        <v>2829</v>
      </c>
      <c r="G210" s="155" t="s">
        <v>362</v>
      </c>
      <c r="H210" s="156">
        <v>2</v>
      </c>
      <c r="I210" s="157"/>
      <c r="J210" s="158">
        <f t="shared" si="10"/>
        <v>0</v>
      </c>
      <c r="K210" s="159"/>
      <c r="L210" s="34"/>
      <c r="M210" s="160" t="s">
        <v>1</v>
      </c>
      <c r="N210" s="161" t="s">
        <v>41</v>
      </c>
      <c r="O210" s="59"/>
      <c r="P210" s="162">
        <f t="shared" si="11"/>
        <v>0</v>
      </c>
      <c r="Q210" s="162">
        <v>0</v>
      </c>
      <c r="R210" s="162">
        <f t="shared" si="12"/>
        <v>0</v>
      </c>
      <c r="S210" s="162">
        <v>0</v>
      </c>
      <c r="T210" s="163">
        <f t="shared" si="1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387</v>
      </c>
      <c r="AT210" s="164" t="s">
        <v>178</v>
      </c>
      <c r="AU210" s="164" t="s">
        <v>87</v>
      </c>
      <c r="AY210" s="18" t="s">
        <v>176</v>
      </c>
      <c r="BE210" s="165">
        <f t="shared" si="14"/>
        <v>0</v>
      </c>
      <c r="BF210" s="165">
        <f t="shared" si="15"/>
        <v>0</v>
      </c>
      <c r="BG210" s="165">
        <f t="shared" si="16"/>
        <v>0</v>
      </c>
      <c r="BH210" s="165">
        <f t="shared" si="17"/>
        <v>0</v>
      </c>
      <c r="BI210" s="165">
        <f t="shared" si="18"/>
        <v>0</v>
      </c>
      <c r="BJ210" s="18" t="s">
        <v>87</v>
      </c>
      <c r="BK210" s="165">
        <f t="shared" si="19"/>
        <v>0</v>
      </c>
      <c r="BL210" s="18" t="s">
        <v>387</v>
      </c>
      <c r="BM210" s="164" t="s">
        <v>2830</v>
      </c>
    </row>
    <row r="211" spans="1:65" s="2" customFormat="1" ht="14.5" customHeight="1">
      <c r="A211" s="33"/>
      <c r="B211" s="151"/>
      <c r="C211" s="203" t="s">
        <v>1800</v>
      </c>
      <c r="D211" s="203" t="s">
        <v>411</v>
      </c>
      <c r="E211" s="204" t="s">
        <v>2831</v>
      </c>
      <c r="F211" s="205" t="s">
        <v>2832</v>
      </c>
      <c r="G211" s="206" t="s">
        <v>362</v>
      </c>
      <c r="H211" s="207">
        <v>2</v>
      </c>
      <c r="I211" s="208"/>
      <c r="J211" s="209">
        <f t="shared" si="10"/>
        <v>0</v>
      </c>
      <c r="K211" s="210"/>
      <c r="L211" s="211"/>
      <c r="M211" s="212" t="s">
        <v>1</v>
      </c>
      <c r="N211" s="213" t="s">
        <v>41</v>
      </c>
      <c r="O211" s="59"/>
      <c r="P211" s="162">
        <f t="shared" si="11"/>
        <v>0</v>
      </c>
      <c r="Q211" s="162">
        <v>0</v>
      </c>
      <c r="R211" s="162">
        <f t="shared" si="12"/>
        <v>0</v>
      </c>
      <c r="S211" s="162">
        <v>0</v>
      </c>
      <c r="T211" s="163">
        <f t="shared" si="1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2119</v>
      </c>
      <c r="AT211" s="164" t="s">
        <v>411</v>
      </c>
      <c r="AU211" s="164" t="s">
        <v>87</v>
      </c>
      <c r="AY211" s="18" t="s">
        <v>176</v>
      </c>
      <c r="BE211" s="165">
        <f t="shared" si="14"/>
        <v>0</v>
      </c>
      <c r="BF211" s="165">
        <f t="shared" si="15"/>
        <v>0</v>
      </c>
      <c r="BG211" s="165">
        <f t="shared" si="16"/>
        <v>0</v>
      </c>
      <c r="BH211" s="165">
        <f t="shared" si="17"/>
        <v>0</v>
      </c>
      <c r="BI211" s="165">
        <f t="shared" si="18"/>
        <v>0</v>
      </c>
      <c r="BJ211" s="18" t="s">
        <v>87</v>
      </c>
      <c r="BK211" s="165">
        <f t="shared" si="19"/>
        <v>0</v>
      </c>
      <c r="BL211" s="18" t="s">
        <v>2119</v>
      </c>
      <c r="BM211" s="164" t="s">
        <v>2833</v>
      </c>
    </row>
    <row r="212" spans="1:65" s="2" customFormat="1" ht="14.5" customHeight="1">
      <c r="A212" s="33"/>
      <c r="B212" s="151"/>
      <c r="C212" s="152" t="s">
        <v>1805</v>
      </c>
      <c r="D212" s="152" t="s">
        <v>178</v>
      </c>
      <c r="E212" s="153" t="s">
        <v>2834</v>
      </c>
      <c r="F212" s="154" t="s">
        <v>2835</v>
      </c>
      <c r="G212" s="155" t="s">
        <v>362</v>
      </c>
      <c r="H212" s="156">
        <v>1</v>
      </c>
      <c r="I212" s="157"/>
      <c r="J212" s="158">
        <f t="shared" si="10"/>
        <v>0</v>
      </c>
      <c r="K212" s="159"/>
      <c r="L212" s="34"/>
      <c r="M212" s="160" t="s">
        <v>1</v>
      </c>
      <c r="N212" s="161" t="s">
        <v>41</v>
      </c>
      <c r="O212" s="59"/>
      <c r="P212" s="162">
        <f t="shared" si="11"/>
        <v>0</v>
      </c>
      <c r="Q212" s="162">
        <v>0</v>
      </c>
      <c r="R212" s="162">
        <f t="shared" si="12"/>
        <v>0</v>
      </c>
      <c r="S212" s="162">
        <v>0</v>
      </c>
      <c r="T212" s="163">
        <f t="shared" si="1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387</v>
      </c>
      <c r="AT212" s="164" t="s">
        <v>178</v>
      </c>
      <c r="AU212" s="164" t="s">
        <v>87</v>
      </c>
      <c r="AY212" s="18" t="s">
        <v>176</v>
      </c>
      <c r="BE212" s="165">
        <f t="shared" si="14"/>
        <v>0</v>
      </c>
      <c r="BF212" s="165">
        <f t="shared" si="15"/>
        <v>0</v>
      </c>
      <c r="BG212" s="165">
        <f t="shared" si="16"/>
        <v>0</v>
      </c>
      <c r="BH212" s="165">
        <f t="shared" si="17"/>
        <v>0</v>
      </c>
      <c r="BI212" s="165">
        <f t="shared" si="18"/>
        <v>0</v>
      </c>
      <c r="BJ212" s="18" t="s">
        <v>87</v>
      </c>
      <c r="BK212" s="165">
        <f t="shared" si="19"/>
        <v>0</v>
      </c>
      <c r="BL212" s="18" t="s">
        <v>387</v>
      </c>
      <c r="BM212" s="164" t="s">
        <v>2836</v>
      </c>
    </row>
    <row r="213" spans="1:65" s="2" customFormat="1" ht="24.25" customHeight="1">
      <c r="A213" s="33"/>
      <c r="B213" s="151"/>
      <c r="C213" s="203" t="s">
        <v>1810</v>
      </c>
      <c r="D213" s="203" t="s">
        <v>411</v>
      </c>
      <c r="E213" s="204" t="s">
        <v>2837</v>
      </c>
      <c r="F213" s="205" t="s">
        <v>2838</v>
      </c>
      <c r="G213" s="206" t="s">
        <v>362</v>
      </c>
      <c r="H213" s="207">
        <v>1</v>
      </c>
      <c r="I213" s="208"/>
      <c r="J213" s="209">
        <f t="shared" si="10"/>
        <v>0</v>
      </c>
      <c r="K213" s="210"/>
      <c r="L213" s="211"/>
      <c r="M213" s="212" t="s">
        <v>1</v>
      </c>
      <c r="N213" s="213" t="s">
        <v>41</v>
      </c>
      <c r="O213" s="59"/>
      <c r="P213" s="162">
        <f t="shared" si="11"/>
        <v>0</v>
      </c>
      <c r="Q213" s="162">
        <v>0</v>
      </c>
      <c r="R213" s="162">
        <f t="shared" si="12"/>
        <v>0</v>
      </c>
      <c r="S213" s="162">
        <v>0</v>
      </c>
      <c r="T213" s="163">
        <f t="shared" si="1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2119</v>
      </c>
      <c r="AT213" s="164" t="s">
        <v>411</v>
      </c>
      <c r="AU213" s="164" t="s">
        <v>87</v>
      </c>
      <c r="AY213" s="18" t="s">
        <v>176</v>
      </c>
      <c r="BE213" s="165">
        <f t="shared" si="14"/>
        <v>0</v>
      </c>
      <c r="BF213" s="165">
        <f t="shared" si="15"/>
        <v>0</v>
      </c>
      <c r="BG213" s="165">
        <f t="shared" si="16"/>
        <v>0</v>
      </c>
      <c r="BH213" s="165">
        <f t="shared" si="17"/>
        <v>0</v>
      </c>
      <c r="BI213" s="165">
        <f t="shared" si="18"/>
        <v>0</v>
      </c>
      <c r="BJ213" s="18" t="s">
        <v>87</v>
      </c>
      <c r="BK213" s="165">
        <f t="shared" si="19"/>
        <v>0</v>
      </c>
      <c r="BL213" s="18" t="s">
        <v>2119</v>
      </c>
      <c r="BM213" s="164" t="s">
        <v>2839</v>
      </c>
    </row>
    <row r="214" spans="1:65" s="2" customFormat="1" ht="24.25" customHeight="1">
      <c r="A214" s="33"/>
      <c r="B214" s="151"/>
      <c r="C214" s="152" t="s">
        <v>1814</v>
      </c>
      <c r="D214" s="152" t="s">
        <v>178</v>
      </c>
      <c r="E214" s="153" t="s">
        <v>2840</v>
      </c>
      <c r="F214" s="154" t="s">
        <v>2841</v>
      </c>
      <c r="G214" s="155" t="s">
        <v>362</v>
      </c>
      <c r="H214" s="156">
        <v>122</v>
      </c>
      <c r="I214" s="157"/>
      <c r="J214" s="158">
        <f t="shared" si="10"/>
        <v>0</v>
      </c>
      <c r="K214" s="159"/>
      <c r="L214" s="34"/>
      <c r="M214" s="160" t="s">
        <v>1</v>
      </c>
      <c r="N214" s="161" t="s">
        <v>41</v>
      </c>
      <c r="O214" s="59"/>
      <c r="P214" s="162">
        <f t="shared" si="11"/>
        <v>0</v>
      </c>
      <c r="Q214" s="162">
        <v>0</v>
      </c>
      <c r="R214" s="162">
        <f t="shared" si="12"/>
        <v>0</v>
      </c>
      <c r="S214" s="162">
        <v>0</v>
      </c>
      <c r="T214" s="163">
        <f t="shared" si="1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387</v>
      </c>
      <c r="AT214" s="164" t="s">
        <v>178</v>
      </c>
      <c r="AU214" s="164" t="s">
        <v>87</v>
      </c>
      <c r="AY214" s="18" t="s">
        <v>176</v>
      </c>
      <c r="BE214" s="165">
        <f t="shared" si="14"/>
        <v>0</v>
      </c>
      <c r="BF214" s="165">
        <f t="shared" si="15"/>
        <v>0</v>
      </c>
      <c r="BG214" s="165">
        <f t="shared" si="16"/>
        <v>0</v>
      </c>
      <c r="BH214" s="165">
        <f t="shared" si="17"/>
        <v>0</v>
      </c>
      <c r="BI214" s="165">
        <f t="shared" si="18"/>
        <v>0</v>
      </c>
      <c r="BJ214" s="18" t="s">
        <v>87</v>
      </c>
      <c r="BK214" s="165">
        <f t="shared" si="19"/>
        <v>0</v>
      </c>
      <c r="BL214" s="18" t="s">
        <v>387</v>
      </c>
      <c r="BM214" s="164" t="s">
        <v>2842</v>
      </c>
    </row>
    <row r="215" spans="1:65" s="2" customFormat="1" ht="14.5" customHeight="1">
      <c r="A215" s="33"/>
      <c r="B215" s="151"/>
      <c r="C215" s="203" t="s">
        <v>1818</v>
      </c>
      <c r="D215" s="203" t="s">
        <v>411</v>
      </c>
      <c r="E215" s="204" t="s">
        <v>2843</v>
      </c>
      <c r="F215" s="205" t="s">
        <v>2844</v>
      </c>
      <c r="G215" s="206" t="s">
        <v>362</v>
      </c>
      <c r="H215" s="207">
        <v>122</v>
      </c>
      <c r="I215" s="208"/>
      <c r="J215" s="209">
        <f t="shared" si="10"/>
        <v>0</v>
      </c>
      <c r="K215" s="210"/>
      <c r="L215" s="211"/>
      <c r="M215" s="212" t="s">
        <v>1</v>
      </c>
      <c r="N215" s="213" t="s">
        <v>41</v>
      </c>
      <c r="O215" s="59"/>
      <c r="P215" s="162">
        <f t="shared" si="11"/>
        <v>0</v>
      </c>
      <c r="Q215" s="162">
        <v>0</v>
      </c>
      <c r="R215" s="162">
        <f t="shared" si="12"/>
        <v>0</v>
      </c>
      <c r="S215" s="162">
        <v>0</v>
      </c>
      <c r="T215" s="163">
        <f t="shared" si="1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2119</v>
      </c>
      <c r="AT215" s="164" t="s">
        <v>411</v>
      </c>
      <c r="AU215" s="164" t="s">
        <v>87</v>
      </c>
      <c r="AY215" s="18" t="s">
        <v>176</v>
      </c>
      <c r="BE215" s="165">
        <f t="shared" si="14"/>
        <v>0</v>
      </c>
      <c r="BF215" s="165">
        <f t="shared" si="15"/>
        <v>0</v>
      </c>
      <c r="BG215" s="165">
        <f t="shared" si="16"/>
        <v>0</v>
      </c>
      <c r="BH215" s="165">
        <f t="shared" si="17"/>
        <v>0</v>
      </c>
      <c r="BI215" s="165">
        <f t="shared" si="18"/>
        <v>0</v>
      </c>
      <c r="BJ215" s="18" t="s">
        <v>87</v>
      </c>
      <c r="BK215" s="165">
        <f t="shared" si="19"/>
        <v>0</v>
      </c>
      <c r="BL215" s="18" t="s">
        <v>2119</v>
      </c>
      <c r="BM215" s="164" t="s">
        <v>2845</v>
      </c>
    </row>
    <row r="216" spans="1:65" s="2" customFormat="1" ht="14.5" customHeight="1">
      <c r="A216" s="33"/>
      <c r="B216" s="151"/>
      <c r="C216" s="203" t="s">
        <v>1822</v>
      </c>
      <c r="D216" s="203" t="s">
        <v>411</v>
      </c>
      <c r="E216" s="204" t="s">
        <v>2769</v>
      </c>
      <c r="F216" s="205" t="s">
        <v>2770</v>
      </c>
      <c r="G216" s="206" t="s">
        <v>362</v>
      </c>
      <c r="H216" s="207">
        <v>122</v>
      </c>
      <c r="I216" s="208"/>
      <c r="J216" s="209">
        <f t="shared" si="10"/>
        <v>0</v>
      </c>
      <c r="K216" s="210"/>
      <c r="L216" s="211"/>
      <c r="M216" s="212" t="s">
        <v>1</v>
      </c>
      <c r="N216" s="213" t="s">
        <v>41</v>
      </c>
      <c r="O216" s="59"/>
      <c r="P216" s="162">
        <f t="shared" si="11"/>
        <v>0</v>
      </c>
      <c r="Q216" s="162">
        <v>0</v>
      </c>
      <c r="R216" s="162">
        <f t="shared" si="12"/>
        <v>0</v>
      </c>
      <c r="S216" s="162">
        <v>0</v>
      </c>
      <c r="T216" s="163">
        <f t="shared" si="1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4" t="s">
        <v>2119</v>
      </c>
      <c r="AT216" s="164" t="s">
        <v>411</v>
      </c>
      <c r="AU216" s="164" t="s">
        <v>87</v>
      </c>
      <c r="AY216" s="18" t="s">
        <v>176</v>
      </c>
      <c r="BE216" s="165">
        <f t="shared" si="14"/>
        <v>0</v>
      </c>
      <c r="BF216" s="165">
        <f t="shared" si="15"/>
        <v>0</v>
      </c>
      <c r="BG216" s="165">
        <f t="shared" si="16"/>
        <v>0</v>
      </c>
      <c r="BH216" s="165">
        <f t="shared" si="17"/>
        <v>0</v>
      </c>
      <c r="BI216" s="165">
        <f t="shared" si="18"/>
        <v>0</v>
      </c>
      <c r="BJ216" s="18" t="s">
        <v>87</v>
      </c>
      <c r="BK216" s="165">
        <f t="shared" si="19"/>
        <v>0</v>
      </c>
      <c r="BL216" s="18" t="s">
        <v>2119</v>
      </c>
      <c r="BM216" s="164" t="s">
        <v>2846</v>
      </c>
    </row>
    <row r="217" spans="1:65" s="2" customFormat="1" ht="24.25" customHeight="1">
      <c r="A217" s="33"/>
      <c r="B217" s="151"/>
      <c r="C217" s="152" t="s">
        <v>1827</v>
      </c>
      <c r="D217" s="152" t="s">
        <v>178</v>
      </c>
      <c r="E217" s="153" t="s">
        <v>2847</v>
      </c>
      <c r="F217" s="154" t="s">
        <v>2848</v>
      </c>
      <c r="G217" s="155" t="s">
        <v>362</v>
      </c>
      <c r="H217" s="156">
        <v>23</v>
      </c>
      <c r="I217" s="157"/>
      <c r="J217" s="158">
        <f t="shared" si="10"/>
        <v>0</v>
      </c>
      <c r="K217" s="159"/>
      <c r="L217" s="34"/>
      <c r="M217" s="160" t="s">
        <v>1</v>
      </c>
      <c r="N217" s="161" t="s">
        <v>41</v>
      </c>
      <c r="O217" s="59"/>
      <c r="P217" s="162">
        <f t="shared" si="11"/>
        <v>0</v>
      </c>
      <c r="Q217" s="162">
        <v>0</v>
      </c>
      <c r="R217" s="162">
        <f t="shared" si="12"/>
        <v>0</v>
      </c>
      <c r="S217" s="162">
        <v>0</v>
      </c>
      <c r="T217" s="163">
        <f t="shared" si="1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387</v>
      </c>
      <c r="AT217" s="164" t="s">
        <v>178</v>
      </c>
      <c r="AU217" s="164" t="s">
        <v>87</v>
      </c>
      <c r="AY217" s="18" t="s">
        <v>176</v>
      </c>
      <c r="BE217" s="165">
        <f t="shared" si="14"/>
        <v>0</v>
      </c>
      <c r="BF217" s="165">
        <f t="shared" si="15"/>
        <v>0</v>
      </c>
      <c r="BG217" s="165">
        <f t="shared" si="16"/>
        <v>0</v>
      </c>
      <c r="BH217" s="165">
        <f t="shared" si="17"/>
        <v>0</v>
      </c>
      <c r="BI217" s="165">
        <f t="shared" si="18"/>
        <v>0</v>
      </c>
      <c r="BJ217" s="18" t="s">
        <v>87</v>
      </c>
      <c r="BK217" s="165">
        <f t="shared" si="19"/>
        <v>0</v>
      </c>
      <c r="BL217" s="18" t="s">
        <v>387</v>
      </c>
      <c r="BM217" s="164" t="s">
        <v>2849</v>
      </c>
    </row>
    <row r="218" spans="1:65" s="2" customFormat="1" ht="14.5" customHeight="1">
      <c r="A218" s="33"/>
      <c r="B218" s="151"/>
      <c r="C218" s="203" t="s">
        <v>1831</v>
      </c>
      <c r="D218" s="203" t="s">
        <v>411</v>
      </c>
      <c r="E218" s="204" t="s">
        <v>2850</v>
      </c>
      <c r="F218" s="205" t="s">
        <v>2851</v>
      </c>
      <c r="G218" s="206" t="s">
        <v>362</v>
      </c>
      <c r="H218" s="207">
        <v>23</v>
      </c>
      <c r="I218" s="208"/>
      <c r="J218" s="209">
        <f t="shared" si="10"/>
        <v>0</v>
      </c>
      <c r="K218" s="210"/>
      <c r="L218" s="211"/>
      <c r="M218" s="212" t="s">
        <v>1</v>
      </c>
      <c r="N218" s="213" t="s">
        <v>41</v>
      </c>
      <c r="O218" s="59"/>
      <c r="P218" s="162">
        <f t="shared" si="11"/>
        <v>0</v>
      </c>
      <c r="Q218" s="162">
        <v>0</v>
      </c>
      <c r="R218" s="162">
        <f t="shared" si="12"/>
        <v>0</v>
      </c>
      <c r="S218" s="162">
        <v>0</v>
      </c>
      <c r="T218" s="163">
        <f t="shared" si="1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2119</v>
      </c>
      <c r="AT218" s="164" t="s">
        <v>411</v>
      </c>
      <c r="AU218" s="164" t="s">
        <v>87</v>
      </c>
      <c r="AY218" s="18" t="s">
        <v>176</v>
      </c>
      <c r="BE218" s="165">
        <f t="shared" si="14"/>
        <v>0</v>
      </c>
      <c r="BF218" s="165">
        <f t="shared" si="15"/>
        <v>0</v>
      </c>
      <c r="BG218" s="165">
        <f t="shared" si="16"/>
        <v>0</v>
      </c>
      <c r="BH218" s="165">
        <f t="shared" si="17"/>
        <v>0</v>
      </c>
      <c r="BI218" s="165">
        <f t="shared" si="18"/>
        <v>0</v>
      </c>
      <c r="BJ218" s="18" t="s">
        <v>87</v>
      </c>
      <c r="BK218" s="165">
        <f t="shared" si="19"/>
        <v>0</v>
      </c>
      <c r="BL218" s="18" t="s">
        <v>2119</v>
      </c>
      <c r="BM218" s="164" t="s">
        <v>2852</v>
      </c>
    </row>
    <row r="219" spans="1:65" s="2" customFormat="1" ht="14.5" customHeight="1">
      <c r="A219" s="33"/>
      <c r="B219" s="151"/>
      <c r="C219" s="203" t="s">
        <v>1804</v>
      </c>
      <c r="D219" s="203" t="s">
        <v>411</v>
      </c>
      <c r="E219" s="204" t="s">
        <v>2843</v>
      </c>
      <c r="F219" s="205" t="s">
        <v>2844</v>
      </c>
      <c r="G219" s="206" t="s">
        <v>362</v>
      </c>
      <c r="H219" s="207">
        <v>23</v>
      </c>
      <c r="I219" s="208"/>
      <c r="J219" s="209">
        <f t="shared" si="10"/>
        <v>0</v>
      </c>
      <c r="K219" s="210"/>
      <c r="L219" s="211"/>
      <c r="M219" s="212" t="s">
        <v>1</v>
      </c>
      <c r="N219" s="213" t="s">
        <v>41</v>
      </c>
      <c r="O219" s="59"/>
      <c r="P219" s="162">
        <f t="shared" si="11"/>
        <v>0</v>
      </c>
      <c r="Q219" s="162">
        <v>0</v>
      </c>
      <c r="R219" s="162">
        <f t="shared" si="12"/>
        <v>0</v>
      </c>
      <c r="S219" s="162">
        <v>0</v>
      </c>
      <c r="T219" s="163">
        <f t="shared" si="1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2119</v>
      </c>
      <c r="AT219" s="164" t="s">
        <v>411</v>
      </c>
      <c r="AU219" s="164" t="s">
        <v>87</v>
      </c>
      <c r="AY219" s="18" t="s">
        <v>176</v>
      </c>
      <c r="BE219" s="165">
        <f t="shared" si="14"/>
        <v>0</v>
      </c>
      <c r="BF219" s="165">
        <f t="shared" si="15"/>
        <v>0</v>
      </c>
      <c r="BG219" s="165">
        <f t="shared" si="16"/>
        <v>0</v>
      </c>
      <c r="BH219" s="165">
        <f t="shared" si="17"/>
        <v>0</v>
      </c>
      <c r="BI219" s="165">
        <f t="shared" si="18"/>
        <v>0</v>
      </c>
      <c r="BJ219" s="18" t="s">
        <v>87</v>
      </c>
      <c r="BK219" s="165">
        <f t="shared" si="19"/>
        <v>0</v>
      </c>
      <c r="BL219" s="18" t="s">
        <v>2119</v>
      </c>
      <c r="BM219" s="164" t="s">
        <v>2853</v>
      </c>
    </row>
    <row r="220" spans="1:65" s="2" customFormat="1" ht="14.5" customHeight="1">
      <c r="A220" s="33"/>
      <c r="B220" s="151"/>
      <c r="C220" s="152" t="s">
        <v>1839</v>
      </c>
      <c r="D220" s="152" t="s">
        <v>178</v>
      </c>
      <c r="E220" s="153" t="s">
        <v>2854</v>
      </c>
      <c r="F220" s="154" t="s">
        <v>2855</v>
      </c>
      <c r="G220" s="155" t="s">
        <v>362</v>
      </c>
      <c r="H220" s="156">
        <v>2</v>
      </c>
      <c r="I220" s="157"/>
      <c r="J220" s="158">
        <f t="shared" si="10"/>
        <v>0</v>
      </c>
      <c r="K220" s="159"/>
      <c r="L220" s="34"/>
      <c r="M220" s="160" t="s">
        <v>1</v>
      </c>
      <c r="N220" s="161" t="s">
        <v>41</v>
      </c>
      <c r="O220" s="59"/>
      <c r="P220" s="162">
        <f t="shared" si="11"/>
        <v>0</v>
      </c>
      <c r="Q220" s="162">
        <v>0</v>
      </c>
      <c r="R220" s="162">
        <f t="shared" si="12"/>
        <v>0</v>
      </c>
      <c r="S220" s="162">
        <v>0</v>
      </c>
      <c r="T220" s="163">
        <f t="shared" si="1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387</v>
      </c>
      <c r="AT220" s="164" t="s">
        <v>178</v>
      </c>
      <c r="AU220" s="164" t="s">
        <v>87</v>
      </c>
      <c r="AY220" s="18" t="s">
        <v>176</v>
      </c>
      <c r="BE220" s="165">
        <f t="shared" si="14"/>
        <v>0</v>
      </c>
      <c r="BF220" s="165">
        <f t="shared" si="15"/>
        <v>0</v>
      </c>
      <c r="BG220" s="165">
        <f t="shared" si="16"/>
        <v>0</v>
      </c>
      <c r="BH220" s="165">
        <f t="shared" si="17"/>
        <v>0</v>
      </c>
      <c r="BI220" s="165">
        <f t="shared" si="18"/>
        <v>0</v>
      </c>
      <c r="BJ220" s="18" t="s">
        <v>87</v>
      </c>
      <c r="BK220" s="165">
        <f t="shared" si="19"/>
        <v>0</v>
      </c>
      <c r="BL220" s="18" t="s">
        <v>387</v>
      </c>
      <c r="BM220" s="164" t="s">
        <v>2856</v>
      </c>
    </row>
    <row r="221" spans="1:65" s="2" customFormat="1" ht="14.5" customHeight="1">
      <c r="A221" s="33"/>
      <c r="B221" s="151"/>
      <c r="C221" s="203" t="s">
        <v>1843</v>
      </c>
      <c r="D221" s="203" t="s">
        <v>411</v>
      </c>
      <c r="E221" s="204" t="s">
        <v>2857</v>
      </c>
      <c r="F221" s="205" t="s">
        <v>2858</v>
      </c>
      <c r="G221" s="206" t="s">
        <v>362</v>
      </c>
      <c r="H221" s="207">
        <v>1</v>
      </c>
      <c r="I221" s="208"/>
      <c r="J221" s="209">
        <f t="shared" si="10"/>
        <v>0</v>
      </c>
      <c r="K221" s="210"/>
      <c r="L221" s="211"/>
      <c r="M221" s="212" t="s">
        <v>1</v>
      </c>
      <c r="N221" s="213" t="s">
        <v>41</v>
      </c>
      <c r="O221" s="59"/>
      <c r="P221" s="162">
        <f t="shared" si="11"/>
        <v>0</v>
      </c>
      <c r="Q221" s="162">
        <v>1.5869999999999999E-2</v>
      </c>
      <c r="R221" s="162">
        <f t="shared" si="12"/>
        <v>1.5869999999999999E-2</v>
      </c>
      <c r="S221" s="162">
        <v>0</v>
      </c>
      <c r="T221" s="163">
        <f t="shared" si="1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2119</v>
      </c>
      <c r="AT221" s="164" t="s">
        <v>411</v>
      </c>
      <c r="AU221" s="164" t="s">
        <v>87</v>
      </c>
      <c r="AY221" s="18" t="s">
        <v>176</v>
      </c>
      <c r="BE221" s="165">
        <f t="shared" si="14"/>
        <v>0</v>
      </c>
      <c r="BF221" s="165">
        <f t="shared" si="15"/>
        <v>0</v>
      </c>
      <c r="BG221" s="165">
        <f t="shared" si="16"/>
        <v>0</v>
      </c>
      <c r="BH221" s="165">
        <f t="shared" si="17"/>
        <v>0</v>
      </c>
      <c r="BI221" s="165">
        <f t="shared" si="18"/>
        <v>0</v>
      </c>
      <c r="BJ221" s="18" t="s">
        <v>87</v>
      </c>
      <c r="BK221" s="165">
        <f t="shared" si="19"/>
        <v>0</v>
      </c>
      <c r="BL221" s="18" t="s">
        <v>2119</v>
      </c>
      <c r="BM221" s="164" t="s">
        <v>2859</v>
      </c>
    </row>
    <row r="222" spans="1:65" s="2" customFormat="1" ht="14.5" customHeight="1">
      <c r="A222" s="33"/>
      <c r="B222" s="151"/>
      <c r="C222" s="203" t="s">
        <v>1847</v>
      </c>
      <c r="D222" s="203" t="s">
        <v>411</v>
      </c>
      <c r="E222" s="204" t="s">
        <v>2860</v>
      </c>
      <c r="F222" s="205" t="s">
        <v>2861</v>
      </c>
      <c r="G222" s="206" t="s">
        <v>362</v>
      </c>
      <c r="H222" s="207">
        <v>1</v>
      </c>
      <c r="I222" s="208"/>
      <c r="J222" s="209">
        <f t="shared" si="10"/>
        <v>0</v>
      </c>
      <c r="K222" s="210"/>
      <c r="L222" s="211"/>
      <c r="M222" s="212" t="s">
        <v>1</v>
      </c>
      <c r="N222" s="213" t="s">
        <v>41</v>
      </c>
      <c r="O222" s="59"/>
      <c r="P222" s="162">
        <f t="shared" si="11"/>
        <v>0</v>
      </c>
      <c r="Q222" s="162">
        <v>1.95653985122211E-2</v>
      </c>
      <c r="R222" s="162">
        <f t="shared" si="12"/>
        <v>1.95653985122211E-2</v>
      </c>
      <c r="S222" s="162">
        <v>0</v>
      </c>
      <c r="T222" s="163">
        <f t="shared" si="1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4" t="s">
        <v>2119</v>
      </c>
      <c r="AT222" s="164" t="s">
        <v>411</v>
      </c>
      <c r="AU222" s="164" t="s">
        <v>87</v>
      </c>
      <c r="AY222" s="18" t="s">
        <v>176</v>
      </c>
      <c r="BE222" s="165">
        <f t="shared" si="14"/>
        <v>0</v>
      </c>
      <c r="BF222" s="165">
        <f t="shared" si="15"/>
        <v>0</v>
      </c>
      <c r="BG222" s="165">
        <f t="shared" si="16"/>
        <v>0</v>
      </c>
      <c r="BH222" s="165">
        <f t="shared" si="17"/>
        <v>0</v>
      </c>
      <c r="BI222" s="165">
        <f t="shared" si="18"/>
        <v>0</v>
      </c>
      <c r="BJ222" s="18" t="s">
        <v>87</v>
      </c>
      <c r="BK222" s="165">
        <f t="shared" si="19"/>
        <v>0</v>
      </c>
      <c r="BL222" s="18" t="s">
        <v>2119</v>
      </c>
      <c r="BM222" s="164" t="s">
        <v>2862</v>
      </c>
    </row>
    <row r="223" spans="1:65" s="2" customFormat="1" ht="14.5" customHeight="1">
      <c r="A223" s="33"/>
      <c r="B223" s="151"/>
      <c r="C223" s="152" t="s">
        <v>1851</v>
      </c>
      <c r="D223" s="152" t="s">
        <v>178</v>
      </c>
      <c r="E223" s="153" t="s">
        <v>2863</v>
      </c>
      <c r="F223" s="154" t="s">
        <v>2864</v>
      </c>
      <c r="G223" s="155" t="s">
        <v>362</v>
      </c>
      <c r="H223" s="156">
        <v>2</v>
      </c>
      <c r="I223" s="157"/>
      <c r="J223" s="158">
        <f t="shared" si="10"/>
        <v>0</v>
      </c>
      <c r="K223" s="159"/>
      <c r="L223" s="34"/>
      <c r="M223" s="160" t="s">
        <v>1</v>
      </c>
      <c r="N223" s="161" t="s">
        <v>41</v>
      </c>
      <c r="O223" s="59"/>
      <c r="P223" s="162">
        <f t="shared" si="11"/>
        <v>0</v>
      </c>
      <c r="Q223" s="162">
        <v>0</v>
      </c>
      <c r="R223" s="162">
        <f t="shared" si="12"/>
        <v>0</v>
      </c>
      <c r="S223" s="162">
        <v>0</v>
      </c>
      <c r="T223" s="163">
        <f t="shared" si="1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387</v>
      </c>
      <c r="AT223" s="164" t="s">
        <v>178</v>
      </c>
      <c r="AU223" s="164" t="s">
        <v>87</v>
      </c>
      <c r="AY223" s="18" t="s">
        <v>176</v>
      </c>
      <c r="BE223" s="165">
        <f t="shared" si="14"/>
        <v>0</v>
      </c>
      <c r="BF223" s="165">
        <f t="shared" si="15"/>
        <v>0</v>
      </c>
      <c r="BG223" s="165">
        <f t="shared" si="16"/>
        <v>0</v>
      </c>
      <c r="BH223" s="165">
        <f t="shared" si="17"/>
        <v>0</v>
      </c>
      <c r="BI223" s="165">
        <f t="shared" si="18"/>
        <v>0</v>
      </c>
      <c r="BJ223" s="18" t="s">
        <v>87</v>
      </c>
      <c r="BK223" s="165">
        <f t="shared" si="19"/>
        <v>0</v>
      </c>
      <c r="BL223" s="18" t="s">
        <v>387</v>
      </c>
      <c r="BM223" s="164" t="s">
        <v>2865</v>
      </c>
    </row>
    <row r="224" spans="1:65" s="2" customFormat="1" ht="14.5" customHeight="1">
      <c r="A224" s="33"/>
      <c r="B224" s="151"/>
      <c r="C224" s="203" t="s">
        <v>1855</v>
      </c>
      <c r="D224" s="203" t="s">
        <v>411</v>
      </c>
      <c r="E224" s="204" t="s">
        <v>2866</v>
      </c>
      <c r="F224" s="205" t="s">
        <v>2867</v>
      </c>
      <c r="G224" s="206" t="s">
        <v>362</v>
      </c>
      <c r="H224" s="207">
        <v>1</v>
      </c>
      <c r="I224" s="208"/>
      <c r="J224" s="209">
        <f t="shared" si="10"/>
        <v>0</v>
      </c>
      <c r="K224" s="210"/>
      <c r="L224" s="211"/>
      <c r="M224" s="212" t="s">
        <v>1</v>
      </c>
      <c r="N224" s="213" t="s">
        <v>41</v>
      </c>
      <c r="O224" s="59"/>
      <c r="P224" s="162">
        <f t="shared" si="11"/>
        <v>0</v>
      </c>
      <c r="Q224" s="162">
        <v>1.5869999999999999E-2</v>
      </c>
      <c r="R224" s="162">
        <f t="shared" si="12"/>
        <v>1.5869999999999999E-2</v>
      </c>
      <c r="S224" s="162">
        <v>0</v>
      </c>
      <c r="T224" s="163">
        <f t="shared" si="1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2119</v>
      </c>
      <c r="AT224" s="164" t="s">
        <v>411</v>
      </c>
      <c r="AU224" s="164" t="s">
        <v>87</v>
      </c>
      <c r="AY224" s="18" t="s">
        <v>176</v>
      </c>
      <c r="BE224" s="165">
        <f t="shared" si="14"/>
        <v>0</v>
      </c>
      <c r="BF224" s="165">
        <f t="shared" si="15"/>
        <v>0</v>
      </c>
      <c r="BG224" s="165">
        <f t="shared" si="16"/>
        <v>0</v>
      </c>
      <c r="BH224" s="165">
        <f t="shared" si="17"/>
        <v>0</v>
      </c>
      <c r="BI224" s="165">
        <f t="shared" si="18"/>
        <v>0</v>
      </c>
      <c r="BJ224" s="18" t="s">
        <v>87</v>
      </c>
      <c r="BK224" s="165">
        <f t="shared" si="19"/>
        <v>0</v>
      </c>
      <c r="BL224" s="18" t="s">
        <v>2119</v>
      </c>
      <c r="BM224" s="164" t="s">
        <v>2868</v>
      </c>
    </row>
    <row r="225" spans="1:65" s="2" customFormat="1" ht="14.5" customHeight="1">
      <c r="A225" s="33"/>
      <c r="B225" s="151"/>
      <c r="C225" s="203" t="s">
        <v>1859</v>
      </c>
      <c r="D225" s="203" t="s">
        <v>411</v>
      </c>
      <c r="E225" s="204" t="s">
        <v>2869</v>
      </c>
      <c r="F225" s="205" t="s">
        <v>2870</v>
      </c>
      <c r="G225" s="206" t="s">
        <v>362</v>
      </c>
      <c r="H225" s="207">
        <v>1</v>
      </c>
      <c r="I225" s="208"/>
      <c r="J225" s="209">
        <f t="shared" si="10"/>
        <v>0</v>
      </c>
      <c r="K225" s="210"/>
      <c r="L225" s="211"/>
      <c r="M225" s="212" t="s">
        <v>1</v>
      </c>
      <c r="N225" s="213" t="s">
        <v>41</v>
      </c>
      <c r="O225" s="59"/>
      <c r="P225" s="162">
        <f t="shared" si="11"/>
        <v>0</v>
      </c>
      <c r="Q225" s="162">
        <v>1.5869999999999999E-2</v>
      </c>
      <c r="R225" s="162">
        <f t="shared" si="12"/>
        <v>1.5869999999999999E-2</v>
      </c>
      <c r="S225" s="162">
        <v>0</v>
      </c>
      <c r="T225" s="163">
        <f t="shared" si="1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2119</v>
      </c>
      <c r="AT225" s="164" t="s">
        <v>411</v>
      </c>
      <c r="AU225" s="164" t="s">
        <v>87</v>
      </c>
      <c r="AY225" s="18" t="s">
        <v>176</v>
      </c>
      <c r="BE225" s="165">
        <f t="shared" si="14"/>
        <v>0</v>
      </c>
      <c r="BF225" s="165">
        <f t="shared" si="15"/>
        <v>0</v>
      </c>
      <c r="BG225" s="165">
        <f t="shared" si="16"/>
        <v>0</v>
      </c>
      <c r="BH225" s="165">
        <f t="shared" si="17"/>
        <v>0</v>
      </c>
      <c r="BI225" s="165">
        <f t="shared" si="18"/>
        <v>0</v>
      </c>
      <c r="BJ225" s="18" t="s">
        <v>87</v>
      </c>
      <c r="BK225" s="165">
        <f t="shared" si="19"/>
        <v>0</v>
      </c>
      <c r="BL225" s="18" t="s">
        <v>2119</v>
      </c>
      <c r="BM225" s="164" t="s">
        <v>2871</v>
      </c>
    </row>
    <row r="226" spans="1:65" s="2" customFormat="1" ht="14.5" customHeight="1">
      <c r="A226" s="33"/>
      <c r="B226" s="151"/>
      <c r="C226" s="152" t="s">
        <v>1863</v>
      </c>
      <c r="D226" s="152" t="s">
        <v>178</v>
      </c>
      <c r="E226" s="153" t="s">
        <v>2872</v>
      </c>
      <c r="F226" s="154" t="s">
        <v>2873</v>
      </c>
      <c r="G226" s="155" t="s">
        <v>362</v>
      </c>
      <c r="H226" s="156">
        <v>1</v>
      </c>
      <c r="I226" s="157"/>
      <c r="J226" s="158">
        <f t="shared" ref="J226:J242" si="20">ROUND(I226*H226,2)</f>
        <v>0</v>
      </c>
      <c r="K226" s="159"/>
      <c r="L226" s="34"/>
      <c r="M226" s="160" t="s">
        <v>1</v>
      </c>
      <c r="N226" s="161" t="s">
        <v>41</v>
      </c>
      <c r="O226" s="59"/>
      <c r="P226" s="162">
        <f t="shared" ref="P226:P242" si="21">O226*H226</f>
        <v>0</v>
      </c>
      <c r="Q226" s="162">
        <v>0</v>
      </c>
      <c r="R226" s="162">
        <f t="shared" ref="R226:R242" si="22">Q226*H226</f>
        <v>0</v>
      </c>
      <c r="S226" s="162">
        <v>0</v>
      </c>
      <c r="T226" s="163">
        <f t="shared" ref="T226:T242" si="23"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387</v>
      </c>
      <c r="AT226" s="164" t="s">
        <v>178</v>
      </c>
      <c r="AU226" s="164" t="s">
        <v>87</v>
      </c>
      <c r="AY226" s="18" t="s">
        <v>176</v>
      </c>
      <c r="BE226" s="165">
        <f t="shared" ref="BE226:BE242" si="24">IF(N226="základná",J226,0)</f>
        <v>0</v>
      </c>
      <c r="BF226" s="165">
        <f t="shared" ref="BF226:BF242" si="25">IF(N226="znížená",J226,0)</f>
        <v>0</v>
      </c>
      <c r="BG226" s="165">
        <f t="shared" ref="BG226:BG242" si="26">IF(N226="zákl. prenesená",J226,0)</f>
        <v>0</v>
      </c>
      <c r="BH226" s="165">
        <f t="shared" ref="BH226:BH242" si="27">IF(N226="zníž. prenesená",J226,0)</f>
        <v>0</v>
      </c>
      <c r="BI226" s="165">
        <f t="shared" ref="BI226:BI242" si="28">IF(N226="nulová",J226,0)</f>
        <v>0</v>
      </c>
      <c r="BJ226" s="18" t="s">
        <v>87</v>
      </c>
      <c r="BK226" s="165">
        <f t="shared" ref="BK226:BK242" si="29">ROUND(I226*H226,2)</f>
        <v>0</v>
      </c>
      <c r="BL226" s="18" t="s">
        <v>387</v>
      </c>
      <c r="BM226" s="164" t="s">
        <v>2874</v>
      </c>
    </row>
    <row r="227" spans="1:65" s="2" customFormat="1" ht="24.25" customHeight="1">
      <c r="A227" s="33"/>
      <c r="B227" s="151"/>
      <c r="C227" s="203" t="s">
        <v>1868</v>
      </c>
      <c r="D227" s="203" t="s">
        <v>411</v>
      </c>
      <c r="E227" s="204" t="s">
        <v>2875</v>
      </c>
      <c r="F227" s="205" t="s">
        <v>2876</v>
      </c>
      <c r="G227" s="206" t="s">
        <v>362</v>
      </c>
      <c r="H227" s="207">
        <v>1</v>
      </c>
      <c r="I227" s="208"/>
      <c r="J227" s="209">
        <f t="shared" si="20"/>
        <v>0</v>
      </c>
      <c r="K227" s="210"/>
      <c r="L227" s="211"/>
      <c r="M227" s="212" t="s">
        <v>1</v>
      </c>
      <c r="N227" s="213" t="s">
        <v>41</v>
      </c>
      <c r="O227" s="59"/>
      <c r="P227" s="162">
        <f t="shared" si="21"/>
        <v>0</v>
      </c>
      <c r="Q227" s="162">
        <v>4.3707332624867198E-3</v>
      </c>
      <c r="R227" s="162">
        <f t="shared" si="22"/>
        <v>4.3707332624867198E-3</v>
      </c>
      <c r="S227" s="162">
        <v>0</v>
      </c>
      <c r="T227" s="163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2119</v>
      </c>
      <c r="AT227" s="164" t="s">
        <v>411</v>
      </c>
      <c r="AU227" s="164" t="s">
        <v>87</v>
      </c>
      <c r="AY227" s="18" t="s">
        <v>176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8" t="s">
        <v>87</v>
      </c>
      <c r="BK227" s="165">
        <f t="shared" si="29"/>
        <v>0</v>
      </c>
      <c r="BL227" s="18" t="s">
        <v>2119</v>
      </c>
      <c r="BM227" s="164" t="s">
        <v>2877</v>
      </c>
    </row>
    <row r="228" spans="1:65" s="2" customFormat="1" ht="14.5" customHeight="1">
      <c r="A228" s="33"/>
      <c r="B228" s="151"/>
      <c r="C228" s="152" t="s">
        <v>1872</v>
      </c>
      <c r="D228" s="152" t="s">
        <v>178</v>
      </c>
      <c r="E228" s="153" t="s">
        <v>2878</v>
      </c>
      <c r="F228" s="154" t="s">
        <v>2879</v>
      </c>
      <c r="G228" s="155" t="s">
        <v>362</v>
      </c>
      <c r="H228" s="156">
        <v>42</v>
      </c>
      <c r="I228" s="157"/>
      <c r="J228" s="158">
        <f t="shared" si="20"/>
        <v>0</v>
      </c>
      <c r="K228" s="159"/>
      <c r="L228" s="34"/>
      <c r="M228" s="160" t="s">
        <v>1</v>
      </c>
      <c r="N228" s="161" t="s">
        <v>41</v>
      </c>
      <c r="O228" s="59"/>
      <c r="P228" s="162">
        <f t="shared" si="21"/>
        <v>0</v>
      </c>
      <c r="Q228" s="162">
        <v>0</v>
      </c>
      <c r="R228" s="162">
        <f t="shared" si="22"/>
        <v>0</v>
      </c>
      <c r="S228" s="162">
        <v>0</v>
      </c>
      <c r="T228" s="163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387</v>
      </c>
      <c r="AT228" s="164" t="s">
        <v>178</v>
      </c>
      <c r="AU228" s="164" t="s">
        <v>87</v>
      </c>
      <c r="AY228" s="18" t="s">
        <v>176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8" t="s">
        <v>87</v>
      </c>
      <c r="BK228" s="165">
        <f t="shared" si="29"/>
        <v>0</v>
      </c>
      <c r="BL228" s="18" t="s">
        <v>387</v>
      </c>
      <c r="BM228" s="164" t="s">
        <v>2880</v>
      </c>
    </row>
    <row r="229" spans="1:65" s="2" customFormat="1" ht="24.25" customHeight="1">
      <c r="A229" s="33"/>
      <c r="B229" s="151"/>
      <c r="C229" s="203" t="s">
        <v>1876</v>
      </c>
      <c r="D229" s="203" t="s">
        <v>411</v>
      </c>
      <c r="E229" s="204" t="s">
        <v>2881</v>
      </c>
      <c r="F229" s="205" t="s">
        <v>2882</v>
      </c>
      <c r="G229" s="206" t="s">
        <v>362</v>
      </c>
      <c r="H229" s="207">
        <v>42</v>
      </c>
      <c r="I229" s="208"/>
      <c r="J229" s="209">
        <f t="shared" si="20"/>
        <v>0</v>
      </c>
      <c r="K229" s="210"/>
      <c r="L229" s="211"/>
      <c r="M229" s="212" t="s">
        <v>1</v>
      </c>
      <c r="N229" s="213" t="s">
        <v>41</v>
      </c>
      <c r="O229" s="59"/>
      <c r="P229" s="162">
        <f t="shared" si="21"/>
        <v>0</v>
      </c>
      <c r="Q229" s="162">
        <v>0</v>
      </c>
      <c r="R229" s="162">
        <f t="shared" si="22"/>
        <v>0</v>
      </c>
      <c r="S229" s="162">
        <v>0</v>
      </c>
      <c r="T229" s="163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2119</v>
      </c>
      <c r="AT229" s="164" t="s">
        <v>411</v>
      </c>
      <c r="AU229" s="164" t="s">
        <v>87</v>
      </c>
      <c r="AY229" s="18" t="s">
        <v>176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8" t="s">
        <v>87</v>
      </c>
      <c r="BK229" s="165">
        <f t="shared" si="29"/>
        <v>0</v>
      </c>
      <c r="BL229" s="18" t="s">
        <v>2119</v>
      </c>
      <c r="BM229" s="164" t="s">
        <v>2883</v>
      </c>
    </row>
    <row r="230" spans="1:65" s="2" customFormat="1" ht="14.5" customHeight="1">
      <c r="A230" s="33"/>
      <c r="B230" s="151"/>
      <c r="C230" s="152" t="s">
        <v>1880</v>
      </c>
      <c r="D230" s="152" t="s">
        <v>178</v>
      </c>
      <c r="E230" s="153" t="s">
        <v>2884</v>
      </c>
      <c r="F230" s="154" t="s">
        <v>2879</v>
      </c>
      <c r="G230" s="155" t="s">
        <v>362</v>
      </c>
      <c r="H230" s="156">
        <v>83</v>
      </c>
      <c r="I230" s="157"/>
      <c r="J230" s="158">
        <f t="shared" si="20"/>
        <v>0</v>
      </c>
      <c r="K230" s="159"/>
      <c r="L230" s="34"/>
      <c r="M230" s="160" t="s">
        <v>1</v>
      </c>
      <c r="N230" s="161" t="s">
        <v>41</v>
      </c>
      <c r="O230" s="59"/>
      <c r="P230" s="162">
        <f t="shared" si="21"/>
        <v>0</v>
      </c>
      <c r="Q230" s="162">
        <v>0</v>
      </c>
      <c r="R230" s="162">
        <f t="shared" si="22"/>
        <v>0</v>
      </c>
      <c r="S230" s="162">
        <v>0</v>
      </c>
      <c r="T230" s="163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387</v>
      </c>
      <c r="AT230" s="164" t="s">
        <v>178</v>
      </c>
      <c r="AU230" s="164" t="s">
        <v>87</v>
      </c>
      <c r="AY230" s="18" t="s">
        <v>176</v>
      </c>
      <c r="BE230" s="165">
        <f t="shared" si="24"/>
        <v>0</v>
      </c>
      <c r="BF230" s="165">
        <f t="shared" si="25"/>
        <v>0</v>
      </c>
      <c r="BG230" s="165">
        <f t="shared" si="26"/>
        <v>0</v>
      </c>
      <c r="BH230" s="165">
        <f t="shared" si="27"/>
        <v>0</v>
      </c>
      <c r="BI230" s="165">
        <f t="shared" si="28"/>
        <v>0</v>
      </c>
      <c r="BJ230" s="18" t="s">
        <v>87</v>
      </c>
      <c r="BK230" s="165">
        <f t="shared" si="29"/>
        <v>0</v>
      </c>
      <c r="BL230" s="18" t="s">
        <v>387</v>
      </c>
      <c r="BM230" s="164" t="s">
        <v>2885</v>
      </c>
    </row>
    <row r="231" spans="1:65" s="2" customFormat="1" ht="52.25" customHeight="1">
      <c r="A231" s="33"/>
      <c r="B231" s="151"/>
      <c r="C231" s="203" t="s">
        <v>1884</v>
      </c>
      <c r="D231" s="203" t="s">
        <v>411</v>
      </c>
      <c r="E231" s="204" t="s">
        <v>2886</v>
      </c>
      <c r="F231" s="205" t="s">
        <v>2887</v>
      </c>
      <c r="G231" s="206" t="s">
        <v>362</v>
      </c>
      <c r="H231" s="207">
        <v>18</v>
      </c>
      <c r="I231" s="208"/>
      <c r="J231" s="209">
        <f t="shared" si="20"/>
        <v>0</v>
      </c>
      <c r="K231" s="210"/>
      <c r="L231" s="211"/>
      <c r="M231" s="212" t="s">
        <v>1</v>
      </c>
      <c r="N231" s="213" t="s">
        <v>41</v>
      </c>
      <c r="O231" s="59"/>
      <c r="P231" s="162">
        <f t="shared" si="21"/>
        <v>0</v>
      </c>
      <c r="Q231" s="162">
        <v>0</v>
      </c>
      <c r="R231" s="162">
        <f t="shared" si="22"/>
        <v>0</v>
      </c>
      <c r="S231" s="162">
        <v>0</v>
      </c>
      <c r="T231" s="163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2119</v>
      </c>
      <c r="AT231" s="164" t="s">
        <v>411</v>
      </c>
      <c r="AU231" s="164" t="s">
        <v>87</v>
      </c>
      <c r="AY231" s="18" t="s">
        <v>176</v>
      </c>
      <c r="BE231" s="165">
        <f t="shared" si="24"/>
        <v>0</v>
      </c>
      <c r="BF231" s="165">
        <f t="shared" si="25"/>
        <v>0</v>
      </c>
      <c r="BG231" s="165">
        <f t="shared" si="26"/>
        <v>0</v>
      </c>
      <c r="BH231" s="165">
        <f t="shared" si="27"/>
        <v>0</v>
      </c>
      <c r="BI231" s="165">
        <f t="shared" si="28"/>
        <v>0</v>
      </c>
      <c r="BJ231" s="18" t="s">
        <v>87</v>
      </c>
      <c r="BK231" s="165">
        <f t="shared" si="29"/>
        <v>0</v>
      </c>
      <c r="BL231" s="18" t="s">
        <v>2119</v>
      </c>
      <c r="BM231" s="164" t="s">
        <v>2888</v>
      </c>
    </row>
    <row r="232" spans="1:65" s="2" customFormat="1" ht="24.25" customHeight="1">
      <c r="A232" s="33"/>
      <c r="B232" s="151"/>
      <c r="C232" s="203" t="s">
        <v>1888</v>
      </c>
      <c r="D232" s="203" t="s">
        <v>411</v>
      </c>
      <c r="E232" s="204" t="s">
        <v>2889</v>
      </c>
      <c r="F232" s="205" t="s">
        <v>2890</v>
      </c>
      <c r="G232" s="206" t="s">
        <v>362</v>
      </c>
      <c r="H232" s="207">
        <v>65</v>
      </c>
      <c r="I232" s="208"/>
      <c r="J232" s="209">
        <f t="shared" si="20"/>
        <v>0</v>
      </c>
      <c r="K232" s="210"/>
      <c r="L232" s="211"/>
      <c r="M232" s="212" t="s">
        <v>1</v>
      </c>
      <c r="N232" s="213" t="s">
        <v>41</v>
      </c>
      <c r="O232" s="59"/>
      <c r="P232" s="162">
        <f t="shared" si="21"/>
        <v>0</v>
      </c>
      <c r="Q232" s="162">
        <v>0</v>
      </c>
      <c r="R232" s="162">
        <f t="shared" si="22"/>
        <v>0</v>
      </c>
      <c r="S232" s="162">
        <v>0</v>
      </c>
      <c r="T232" s="163">
        <f t="shared" si="2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2119</v>
      </c>
      <c r="AT232" s="164" t="s">
        <v>411</v>
      </c>
      <c r="AU232" s="164" t="s">
        <v>87</v>
      </c>
      <c r="AY232" s="18" t="s">
        <v>176</v>
      </c>
      <c r="BE232" s="165">
        <f t="shared" si="24"/>
        <v>0</v>
      </c>
      <c r="BF232" s="165">
        <f t="shared" si="25"/>
        <v>0</v>
      </c>
      <c r="BG232" s="165">
        <f t="shared" si="26"/>
        <v>0</v>
      </c>
      <c r="BH232" s="165">
        <f t="shared" si="27"/>
        <v>0</v>
      </c>
      <c r="BI232" s="165">
        <f t="shared" si="28"/>
        <v>0</v>
      </c>
      <c r="BJ232" s="18" t="s">
        <v>87</v>
      </c>
      <c r="BK232" s="165">
        <f t="shared" si="29"/>
        <v>0</v>
      </c>
      <c r="BL232" s="18" t="s">
        <v>2119</v>
      </c>
      <c r="BM232" s="164" t="s">
        <v>2891</v>
      </c>
    </row>
    <row r="233" spans="1:65" s="2" customFormat="1" ht="14.5" customHeight="1">
      <c r="A233" s="33"/>
      <c r="B233" s="151"/>
      <c r="C233" s="152" t="s">
        <v>566</v>
      </c>
      <c r="D233" s="152" t="s">
        <v>178</v>
      </c>
      <c r="E233" s="153" t="s">
        <v>2892</v>
      </c>
      <c r="F233" s="154" t="s">
        <v>2893</v>
      </c>
      <c r="G233" s="155" t="s">
        <v>362</v>
      </c>
      <c r="H233" s="156">
        <v>27</v>
      </c>
      <c r="I233" s="157"/>
      <c r="J233" s="158">
        <f t="shared" si="20"/>
        <v>0</v>
      </c>
      <c r="K233" s="159"/>
      <c r="L233" s="34"/>
      <c r="M233" s="160" t="s">
        <v>1</v>
      </c>
      <c r="N233" s="161" t="s">
        <v>41</v>
      </c>
      <c r="O233" s="59"/>
      <c r="P233" s="162">
        <f t="shared" si="21"/>
        <v>0</v>
      </c>
      <c r="Q233" s="162">
        <v>0</v>
      </c>
      <c r="R233" s="162">
        <f t="shared" si="22"/>
        <v>0</v>
      </c>
      <c r="S233" s="162">
        <v>0</v>
      </c>
      <c r="T233" s="163">
        <f t="shared" si="2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387</v>
      </c>
      <c r="AT233" s="164" t="s">
        <v>178</v>
      </c>
      <c r="AU233" s="164" t="s">
        <v>87</v>
      </c>
      <c r="AY233" s="18" t="s">
        <v>176</v>
      </c>
      <c r="BE233" s="165">
        <f t="shared" si="24"/>
        <v>0</v>
      </c>
      <c r="BF233" s="165">
        <f t="shared" si="25"/>
        <v>0</v>
      </c>
      <c r="BG233" s="165">
        <f t="shared" si="26"/>
        <v>0</v>
      </c>
      <c r="BH233" s="165">
        <f t="shared" si="27"/>
        <v>0</v>
      </c>
      <c r="BI233" s="165">
        <f t="shared" si="28"/>
        <v>0</v>
      </c>
      <c r="BJ233" s="18" t="s">
        <v>87</v>
      </c>
      <c r="BK233" s="165">
        <f t="shared" si="29"/>
        <v>0</v>
      </c>
      <c r="BL233" s="18" t="s">
        <v>387</v>
      </c>
      <c r="BM233" s="164" t="s">
        <v>2894</v>
      </c>
    </row>
    <row r="234" spans="1:65" s="2" customFormat="1" ht="24.25" customHeight="1">
      <c r="A234" s="33"/>
      <c r="B234" s="151"/>
      <c r="C234" s="203" t="s">
        <v>1895</v>
      </c>
      <c r="D234" s="203" t="s">
        <v>411</v>
      </c>
      <c r="E234" s="204" t="s">
        <v>2895</v>
      </c>
      <c r="F234" s="205" t="s">
        <v>2896</v>
      </c>
      <c r="G234" s="206" t="s">
        <v>362</v>
      </c>
      <c r="H234" s="207">
        <v>27</v>
      </c>
      <c r="I234" s="208"/>
      <c r="J234" s="209">
        <f t="shared" si="20"/>
        <v>0</v>
      </c>
      <c r="K234" s="210"/>
      <c r="L234" s="211"/>
      <c r="M234" s="212" t="s">
        <v>1</v>
      </c>
      <c r="N234" s="213" t="s">
        <v>41</v>
      </c>
      <c r="O234" s="59"/>
      <c r="P234" s="162">
        <f t="shared" si="21"/>
        <v>0</v>
      </c>
      <c r="Q234" s="162">
        <v>0</v>
      </c>
      <c r="R234" s="162">
        <f t="shared" si="22"/>
        <v>0</v>
      </c>
      <c r="S234" s="162">
        <v>0</v>
      </c>
      <c r="T234" s="163">
        <f t="shared" si="2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4" t="s">
        <v>2119</v>
      </c>
      <c r="AT234" s="164" t="s">
        <v>411</v>
      </c>
      <c r="AU234" s="164" t="s">
        <v>87</v>
      </c>
      <c r="AY234" s="18" t="s">
        <v>176</v>
      </c>
      <c r="BE234" s="165">
        <f t="shared" si="24"/>
        <v>0</v>
      </c>
      <c r="BF234" s="165">
        <f t="shared" si="25"/>
        <v>0</v>
      </c>
      <c r="BG234" s="165">
        <f t="shared" si="26"/>
        <v>0</v>
      </c>
      <c r="BH234" s="165">
        <f t="shared" si="27"/>
        <v>0</v>
      </c>
      <c r="BI234" s="165">
        <f t="shared" si="28"/>
        <v>0</v>
      </c>
      <c r="BJ234" s="18" t="s">
        <v>87</v>
      </c>
      <c r="BK234" s="165">
        <f t="shared" si="29"/>
        <v>0</v>
      </c>
      <c r="BL234" s="18" t="s">
        <v>2119</v>
      </c>
      <c r="BM234" s="164" t="s">
        <v>2897</v>
      </c>
    </row>
    <row r="235" spans="1:65" s="2" customFormat="1" ht="24.25" customHeight="1">
      <c r="A235" s="33"/>
      <c r="B235" s="151"/>
      <c r="C235" s="152" t="s">
        <v>1899</v>
      </c>
      <c r="D235" s="152" t="s">
        <v>178</v>
      </c>
      <c r="E235" s="153" t="s">
        <v>2898</v>
      </c>
      <c r="F235" s="154" t="s">
        <v>2899</v>
      </c>
      <c r="G235" s="155" t="s">
        <v>362</v>
      </c>
      <c r="H235" s="156">
        <v>25</v>
      </c>
      <c r="I235" s="157"/>
      <c r="J235" s="158">
        <f t="shared" si="20"/>
        <v>0</v>
      </c>
      <c r="K235" s="159"/>
      <c r="L235" s="34"/>
      <c r="M235" s="160" t="s">
        <v>1</v>
      </c>
      <c r="N235" s="161" t="s">
        <v>41</v>
      </c>
      <c r="O235" s="59"/>
      <c r="P235" s="162">
        <f t="shared" si="21"/>
        <v>0</v>
      </c>
      <c r="Q235" s="162">
        <v>0</v>
      </c>
      <c r="R235" s="162">
        <f t="shared" si="22"/>
        <v>0</v>
      </c>
      <c r="S235" s="162">
        <v>0</v>
      </c>
      <c r="T235" s="163">
        <f t="shared" si="2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387</v>
      </c>
      <c r="AT235" s="164" t="s">
        <v>178</v>
      </c>
      <c r="AU235" s="164" t="s">
        <v>87</v>
      </c>
      <c r="AY235" s="18" t="s">
        <v>176</v>
      </c>
      <c r="BE235" s="165">
        <f t="shared" si="24"/>
        <v>0</v>
      </c>
      <c r="BF235" s="165">
        <f t="shared" si="25"/>
        <v>0</v>
      </c>
      <c r="BG235" s="165">
        <f t="shared" si="26"/>
        <v>0</v>
      </c>
      <c r="BH235" s="165">
        <f t="shared" si="27"/>
        <v>0</v>
      </c>
      <c r="BI235" s="165">
        <f t="shared" si="28"/>
        <v>0</v>
      </c>
      <c r="BJ235" s="18" t="s">
        <v>87</v>
      </c>
      <c r="BK235" s="165">
        <f t="shared" si="29"/>
        <v>0</v>
      </c>
      <c r="BL235" s="18" t="s">
        <v>387</v>
      </c>
      <c r="BM235" s="164" t="s">
        <v>2900</v>
      </c>
    </row>
    <row r="236" spans="1:65" s="2" customFormat="1" ht="14.5" customHeight="1">
      <c r="A236" s="33"/>
      <c r="B236" s="151"/>
      <c r="C236" s="203" t="s">
        <v>301</v>
      </c>
      <c r="D236" s="203" t="s">
        <v>411</v>
      </c>
      <c r="E236" s="204" t="s">
        <v>2901</v>
      </c>
      <c r="F236" s="205" t="s">
        <v>2902</v>
      </c>
      <c r="G236" s="206" t="s">
        <v>362</v>
      </c>
      <c r="H236" s="207">
        <v>25</v>
      </c>
      <c r="I236" s="208"/>
      <c r="J236" s="209">
        <f t="shared" si="20"/>
        <v>0</v>
      </c>
      <c r="K236" s="210"/>
      <c r="L236" s="211"/>
      <c r="M236" s="212" t="s">
        <v>1</v>
      </c>
      <c r="N236" s="213" t="s">
        <v>41</v>
      </c>
      <c r="O236" s="59"/>
      <c r="P236" s="162">
        <f t="shared" si="21"/>
        <v>0</v>
      </c>
      <c r="Q236" s="162">
        <v>1E-3</v>
      </c>
      <c r="R236" s="162">
        <f t="shared" si="22"/>
        <v>2.5000000000000001E-2</v>
      </c>
      <c r="S236" s="162">
        <v>0</v>
      </c>
      <c r="T236" s="163">
        <f t="shared" si="2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2119</v>
      </c>
      <c r="AT236" s="164" t="s">
        <v>411</v>
      </c>
      <c r="AU236" s="164" t="s">
        <v>87</v>
      </c>
      <c r="AY236" s="18" t="s">
        <v>176</v>
      </c>
      <c r="BE236" s="165">
        <f t="shared" si="24"/>
        <v>0</v>
      </c>
      <c r="BF236" s="165">
        <f t="shared" si="25"/>
        <v>0</v>
      </c>
      <c r="BG236" s="165">
        <f t="shared" si="26"/>
        <v>0</v>
      </c>
      <c r="BH236" s="165">
        <f t="shared" si="27"/>
        <v>0</v>
      </c>
      <c r="BI236" s="165">
        <f t="shared" si="28"/>
        <v>0</v>
      </c>
      <c r="BJ236" s="18" t="s">
        <v>87</v>
      </c>
      <c r="BK236" s="165">
        <f t="shared" si="29"/>
        <v>0</v>
      </c>
      <c r="BL236" s="18" t="s">
        <v>2119</v>
      </c>
      <c r="BM236" s="164" t="s">
        <v>2903</v>
      </c>
    </row>
    <row r="237" spans="1:65" s="2" customFormat="1" ht="14.5" customHeight="1">
      <c r="A237" s="33"/>
      <c r="B237" s="151"/>
      <c r="C237" s="152" t="s">
        <v>1911</v>
      </c>
      <c r="D237" s="152" t="s">
        <v>178</v>
      </c>
      <c r="E237" s="153" t="s">
        <v>2904</v>
      </c>
      <c r="F237" s="154" t="s">
        <v>2905</v>
      </c>
      <c r="G237" s="155" t="s">
        <v>2906</v>
      </c>
      <c r="H237" s="156">
        <v>5</v>
      </c>
      <c r="I237" s="157"/>
      <c r="J237" s="158">
        <f t="shared" si="20"/>
        <v>0</v>
      </c>
      <c r="K237" s="159"/>
      <c r="L237" s="34"/>
      <c r="M237" s="160" t="s">
        <v>1</v>
      </c>
      <c r="N237" s="161" t="s">
        <v>41</v>
      </c>
      <c r="O237" s="59"/>
      <c r="P237" s="162">
        <f t="shared" si="21"/>
        <v>0</v>
      </c>
      <c r="Q237" s="162">
        <v>0</v>
      </c>
      <c r="R237" s="162">
        <f t="shared" si="22"/>
        <v>0</v>
      </c>
      <c r="S237" s="162">
        <v>0</v>
      </c>
      <c r="T237" s="163">
        <f t="shared" si="2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4" t="s">
        <v>387</v>
      </c>
      <c r="AT237" s="164" t="s">
        <v>178</v>
      </c>
      <c r="AU237" s="164" t="s">
        <v>87</v>
      </c>
      <c r="AY237" s="18" t="s">
        <v>176</v>
      </c>
      <c r="BE237" s="165">
        <f t="shared" si="24"/>
        <v>0</v>
      </c>
      <c r="BF237" s="165">
        <f t="shared" si="25"/>
        <v>0</v>
      </c>
      <c r="BG237" s="165">
        <f t="shared" si="26"/>
        <v>0</v>
      </c>
      <c r="BH237" s="165">
        <f t="shared" si="27"/>
        <v>0</v>
      </c>
      <c r="BI237" s="165">
        <f t="shared" si="28"/>
        <v>0</v>
      </c>
      <c r="BJ237" s="18" t="s">
        <v>87</v>
      </c>
      <c r="BK237" s="165">
        <f t="shared" si="29"/>
        <v>0</v>
      </c>
      <c r="BL237" s="18" t="s">
        <v>387</v>
      </c>
      <c r="BM237" s="164" t="s">
        <v>2907</v>
      </c>
    </row>
    <row r="238" spans="1:65" s="2" customFormat="1" ht="38.75" customHeight="1">
      <c r="A238" s="33"/>
      <c r="B238" s="151"/>
      <c r="C238" s="203" t="s">
        <v>350</v>
      </c>
      <c r="D238" s="203" t="s">
        <v>411</v>
      </c>
      <c r="E238" s="204" t="s">
        <v>2908</v>
      </c>
      <c r="F238" s="205" t="s">
        <v>2909</v>
      </c>
      <c r="G238" s="206" t="s">
        <v>362</v>
      </c>
      <c r="H238" s="207">
        <v>5</v>
      </c>
      <c r="I238" s="208"/>
      <c r="J238" s="209">
        <f t="shared" si="20"/>
        <v>0</v>
      </c>
      <c r="K238" s="210"/>
      <c r="L238" s="211"/>
      <c r="M238" s="212" t="s">
        <v>1</v>
      </c>
      <c r="N238" s="213" t="s">
        <v>41</v>
      </c>
      <c r="O238" s="59"/>
      <c r="P238" s="162">
        <f t="shared" si="21"/>
        <v>0</v>
      </c>
      <c r="Q238" s="162">
        <v>0</v>
      </c>
      <c r="R238" s="162">
        <f t="shared" si="22"/>
        <v>0</v>
      </c>
      <c r="S238" s="162">
        <v>0</v>
      </c>
      <c r="T238" s="163">
        <f t="shared" si="2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2119</v>
      </c>
      <c r="AT238" s="164" t="s">
        <v>411</v>
      </c>
      <c r="AU238" s="164" t="s">
        <v>87</v>
      </c>
      <c r="AY238" s="18" t="s">
        <v>176</v>
      </c>
      <c r="BE238" s="165">
        <f t="shared" si="24"/>
        <v>0</v>
      </c>
      <c r="BF238" s="165">
        <f t="shared" si="25"/>
        <v>0</v>
      </c>
      <c r="BG238" s="165">
        <f t="shared" si="26"/>
        <v>0</v>
      </c>
      <c r="BH238" s="165">
        <f t="shared" si="27"/>
        <v>0</v>
      </c>
      <c r="BI238" s="165">
        <f t="shared" si="28"/>
        <v>0</v>
      </c>
      <c r="BJ238" s="18" t="s">
        <v>87</v>
      </c>
      <c r="BK238" s="165">
        <f t="shared" si="29"/>
        <v>0</v>
      </c>
      <c r="BL238" s="18" t="s">
        <v>2119</v>
      </c>
      <c r="BM238" s="164" t="s">
        <v>2910</v>
      </c>
    </row>
    <row r="239" spans="1:65" s="2" customFormat="1" ht="14.5" customHeight="1">
      <c r="A239" s="33"/>
      <c r="B239" s="151"/>
      <c r="C239" s="152" t="s">
        <v>1920</v>
      </c>
      <c r="D239" s="152" t="s">
        <v>178</v>
      </c>
      <c r="E239" s="153" t="s">
        <v>2911</v>
      </c>
      <c r="F239" s="154" t="s">
        <v>2912</v>
      </c>
      <c r="G239" s="155" t="s">
        <v>362</v>
      </c>
      <c r="H239" s="156">
        <v>1</v>
      </c>
      <c r="I239" s="157"/>
      <c r="J239" s="158">
        <f t="shared" si="20"/>
        <v>0</v>
      </c>
      <c r="K239" s="159"/>
      <c r="L239" s="34"/>
      <c r="M239" s="160" t="s">
        <v>1</v>
      </c>
      <c r="N239" s="161" t="s">
        <v>41</v>
      </c>
      <c r="O239" s="59"/>
      <c r="P239" s="162">
        <f t="shared" si="21"/>
        <v>0</v>
      </c>
      <c r="Q239" s="162">
        <v>0</v>
      </c>
      <c r="R239" s="162">
        <f t="shared" si="22"/>
        <v>0</v>
      </c>
      <c r="S239" s="162">
        <v>0</v>
      </c>
      <c r="T239" s="163">
        <f t="shared" si="2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4" t="s">
        <v>387</v>
      </c>
      <c r="AT239" s="164" t="s">
        <v>178</v>
      </c>
      <c r="AU239" s="164" t="s">
        <v>87</v>
      </c>
      <c r="AY239" s="18" t="s">
        <v>176</v>
      </c>
      <c r="BE239" s="165">
        <f t="shared" si="24"/>
        <v>0</v>
      </c>
      <c r="BF239" s="165">
        <f t="shared" si="25"/>
        <v>0</v>
      </c>
      <c r="BG239" s="165">
        <f t="shared" si="26"/>
        <v>0</v>
      </c>
      <c r="BH239" s="165">
        <f t="shared" si="27"/>
        <v>0</v>
      </c>
      <c r="BI239" s="165">
        <f t="shared" si="28"/>
        <v>0</v>
      </c>
      <c r="BJ239" s="18" t="s">
        <v>87</v>
      </c>
      <c r="BK239" s="165">
        <f t="shared" si="29"/>
        <v>0</v>
      </c>
      <c r="BL239" s="18" t="s">
        <v>387</v>
      </c>
      <c r="BM239" s="164" t="s">
        <v>2913</v>
      </c>
    </row>
    <row r="240" spans="1:65" s="2" customFormat="1" ht="24.25" customHeight="1">
      <c r="A240" s="33"/>
      <c r="B240" s="151"/>
      <c r="C240" s="203" t="s">
        <v>1926</v>
      </c>
      <c r="D240" s="203" t="s">
        <v>411</v>
      </c>
      <c r="E240" s="204" t="s">
        <v>2914</v>
      </c>
      <c r="F240" s="205" t="s">
        <v>2915</v>
      </c>
      <c r="G240" s="206" t="s">
        <v>362</v>
      </c>
      <c r="H240" s="207">
        <v>1</v>
      </c>
      <c r="I240" s="208"/>
      <c r="J240" s="209">
        <f t="shared" si="20"/>
        <v>0</v>
      </c>
      <c r="K240" s="210"/>
      <c r="L240" s="211"/>
      <c r="M240" s="212" t="s">
        <v>1</v>
      </c>
      <c r="N240" s="213" t="s">
        <v>41</v>
      </c>
      <c r="O240" s="59"/>
      <c r="P240" s="162">
        <f t="shared" si="21"/>
        <v>0</v>
      </c>
      <c r="Q240" s="162">
        <v>9.3999999999999997E-4</v>
      </c>
      <c r="R240" s="162">
        <f t="shared" si="22"/>
        <v>9.3999999999999997E-4</v>
      </c>
      <c r="S240" s="162">
        <v>0</v>
      </c>
      <c r="T240" s="163">
        <f t="shared" si="2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4" t="s">
        <v>2119</v>
      </c>
      <c r="AT240" s="164" t="s">
        <v>411</v>
      </c>
      <c r="AU240" s="164" t="s">
        <v>87</v>
      </c>
      <c r="AY240" s="18" t="s">
        <v>176</v>
      </c>
      <c r="BE240" s="165">
        <f t="shared" si="24"/>
        <v>0</v>
      </c>
      <c r="BF240" s="165">
        <f t="shared" si="25"/>
        <v>0</v>
      </c>
      <c r="BG240" s="165">
        <f t="shared" si="26"/>
        <v>0</v>
      </c>
      <c r="BH240" s="165">
        <f t="shared" si="27"/>
        <v>0</v>
      </c>
      <c r="BI240" s="165">
        <f t="shared" si="28"/>
        <v>0</v>
      </c>
      <c r="BJ240" s="18" t="s">
        <v>87</v>
      </c>
      <c r="BK240" s="165">
        <f t="shared" si="29"/>
        <v>0</v>
      </c>
      <c r="BL240" s="18" t="s">
        <v>2119</v>
      </c>
      <c r="BM240" s="164" t="s">
        <v>2916</v>
      </c>
    </row>
    <row r="241" spans="1:65" s="2" customFormat="1" ht="14.5" customHeight="1">
      <c r="A241" s="33"/>
      <c r="B241" s="151"/>
      <c r="C241" s="152" t="s">
        <v>1933</v>
      </c>
      <c r="D241" s="152" t="s">
        <v>178</v>
      </c>
      <c r="E241" s="153" t="s">
        <v>2917</v>
      </c>
      <c r="F241" s="154" t="s">
        <v>2918</v>
      </c>
      <c r="G241" s="155" t="s">
        <v>219</v>
      </c>
      <c r="H241" s="156">
        <v>450</v>
      </c>
      <c r="I241" s="157"/>
      <c r="J241" s="158">
        <f t="shared" si="20"/>
        <v>0</v>
      </c>
      <c r="K241" s="159"/>
      <c r="L241" s="34"/>
      <c r="M241" s="160" t="s">
        <v>1</v>
      </c>
      <c r="N241" s="161" t="s">
        <v>41</v>
      </c>
      <c r="O241" s="59"/>
      <c r="P241" s="162">
        <f t="shared" si="21"/>
        <v>0</v>
      </c>
      <c r="Q241" s="162">
        <v>0</v>
      </c>
      <c r="R241" s="162">
        <f t="shared" si="22"/>
        <v>0</v>
      </c>
      <c r="S241" s="162">
        <v>0</v>
      </c>
      <c r="T241" s="163">
        <f t="shared" si="2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4" t="s">
        <v>387</v>
      </c>
      <c r="AT241" s="164" t="s">
        <v>178</v>
      </c>
      <c r="AU241" s="164" t="s">
        <v>87</v>
      </c>
      <c r="AY241" s="18" t="s">
        <v>176</v>
      </c>
      <c r="BE241" s="165">
        <f t="shared" si="24"/>
        <v>0</v>
      </c>
      <c r="BF241" s="165">
        <f t="shared" si="25"/>
        <v>0</v>
      </c>
      <c r="BG241" s="165">
        <f t="shared" si="26"/>
        <v>0</v>
      </c>
      <c r="BH241" s="165">
        <f t="shared" si="27"/>
        <v>0</v>
      </c>
      <c r="BI241" s="165">
        <f t="shared" si="28"/>
        <v>0</v>
      </c>
      <c r="BJ241" s="18" t="s">
        <v>87</v>
      </c>
      <c r="BK241" s="165">
        <f t="shared" si="29"/>
        <v>0</v>
      </c>
      <c r="BL241" s="18" t="s">
        <v>387</v>
      </c>
      <c r="BM241" s="164" t="s">
        <v>2919</v>
      </c>
    </row>
    <row r="242" spans="1:65" s="2" customFormat="1" ht="14.5" customHeight="1">
      <c r="A242" s="33"/>
      <c r="B242" s="151"/>
      <c r="C242" s="203" t="s">
        <v>1939</v>
      </c>
      <c r="D242" s="203" t="s">
        <v>411</v>
      </c>
      <c r="E242" s="204" t="s">
        <v>2920</v>
      </c>
      <c r="F242" s="205" t="s">
        <v>2921</v>
      </c>
      <c r="G242" s="206" t="s">
        <v>219</v>
      </c>
      <c r="H242" s="207">
        <v>472.5</v>
      </c>
      <c r="I242" s="208"/>
      <c r="J242" s="209">
        <f t="shared" si="20"/>
        <v>0</v>
      </c>
      <c r="K242" s="210"/>
      <c r="L242" s="211"/>
      <c r="M242" s="212" t="s">
        <v>1</v>
      </c>
      <c r="N242" s="213" t="s">
        <v>41</v>
      </c>
      <c r="O242" s="59"/>
      <c r="P242" s="162">
        <f t="shared" si="21"/>
        <v>0</v>
      </c>
      <c r="Q242" s="162">
        <v>7.3999999999999996E-5</v>
      </c>
      <c r="R242" s="162">
        <f t="shared" si="22"/>
        <v>3.4964999999999996E-2</v>
      </c>
      <c r="S242" s="162">
        <v>0</v>
      </c>
      <c r="T242" s="163">
        <f t="shared" si="2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4" t="s">
        <v>2119</v>
      </c>
      <c r="AT242" s="164" t="s">
        <v>411</v>
      </c>
      <c r="AU242" s="164" t="s">
        <v>87</v>
      </c>
      <c r="AY242" s="18" t="s">
        <v>176</v>
      </c>
      <c r="BE242" s="165">
        <f t="shared" si="24"/>
        <v>0</v>
      </c>
      <c r="BF242" s="165">
        <f t="shared" si="25"/>
        <v>0</v>
      </c>
      <c r="BG242" s="165">
        <f t="shared" si="26"/>
        <v>0</v>
      </c>
      <c r="BH242" s="165">
        <f t="shared" si="27"/>
        <v>0</v>
      </c>
      <c r="BI242" s="165">
        <f t="shared" si="28"/>
        <v>0</v>
      </c>
      <c r="BJ242" s="18" t="s">
        <v>87</v>
      </c>
      <c r="BK242" s="165">
        <f t="shared" si="29"/>
        <v>0</v>
      </c>
      <c r="BL242" s="18" t="s">
        <v>2119</v>
      </c>
      <c r="BM242" s="164" t="s">
        <v>2922</v>
      </c>
    </row>
    <row r="243" spans="1:65" s="14" customFormat="1" ht="12">
      <c r="B243" s="174"/>
      <c r="D243" s="167" t="s">
        <v>182</v>
      </c>
      <c r="E243" s="175" t="s">
        <v>1</v>
      </c>
      <c r="F243" s="176" t="s">
        <v>2923</v>
      </c>
      <c r="H243" s="177">
        <v>472.5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182</v>
      </c>
      <c r="AU243" s="175" t="s">
        <v>87</v>
      </c>
      <c r="AV243" s="14" t="s">
        <v>87</v>
      </c>
      <c r="AW243" s="14" t="s">
        <v>30</v>
      </c>
      <c r="AX243" s="14" t="s">
        <v>79</v>
      </c>
      <c r="AY243" s="175" t="s">
        <v>176</v>
      </c>
    </row>
    <row r="244" spans="1:65" s="2" customFormat="1" ht="14.5" customHeight="1">
      <c r="A244" s="33"/>
      <c r="B244" s="151"/>
      <c r="C244" s="152" t="s">
        <v>1947</v>
      </c>
      <c r="D244" s="152" t="s">
        <v>178</v>
      </c>
      <c r="E244" s="153" t="s">
        <v>2924</v>
      </c>
      <c r="F244" s="154" t="s">
        <v>2925</v>
      </c>
      <c r="G244" s="155" t="s">
        <v>219</v>
      </c>
      <c r="H244" s="156">
        <v>100</v>
      </c>
      <c r="I244" s="157"/>
      <c r="J244" s="158">
        <f>ROUND(I244*H244,2)</f>
        <v>0</v>
      </c>
      <c r="K244" s="159"/>
      <c r="L244" s="34"/>
      <c r="M244" s="160" t="s">
        <v>1</v>
      </c>
      <c r="N244" s="161" t="s">
        <v>41</v>
      </c>
      <c r="O244" s="59"/>
      <c r="P244" s="162">
        <f>O244*H244</f>
        <v>0</v>
      </c>
      <c r="Q244" s="162">
        <v>0</v>
      </c>
      <c r="R244" s="162">
        <f>Q244*H244</f>
        <v>0</v>
      </c>
      <c r="S244" s="162">
        <v>0</v>
      </c>
      <c r="T244" s="163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387</v>
      </c>
      <c r="AT244" s="164" t="s">
        <v>178</v>
      </c>
      <c r="AU244" s="164" t="s">
        <v>87</v>
      </c>
      <c r="AY244" s="18" t="s">
        <v>176</v>
      </c>
      <c r="BE244" s="165">
        <f>IF(N244="základná",J244,0)</f>
        <v>0</v>
      </c>
      <c r="BF244" s="165">
        <f>IF(N244="znížená",J244,0)</f>
        <v>0</v>
      </c>
      <c r="BG244" s="165">
        <f>IF(N244="zákl. prenesená",J244,0)</f>
        <v>0</v>
      </c>
      <c r="BH244" s="165">
        <f>IF(N244="zníž. prenesená",J244,0)</f>
        <v>0</v>
      </c>
      <c r="BI244" s="165">
        <f>IF(N244="nulová",J244,0)</f>
        <v>0</v>
      </c>
      <c r="BJ244" s="18" t="s">
        <v>87</v>
      </c>
      <c r="BK244" s="165">
        <f>ROUND(I244*H244,2)</f>
        <v>0</v>
      </c>
      <c r="BL244" s="18" t="s">
        <v>387</v>
      </c>
      <c r="BM244" s="164" t="s">
        <v>2926</v>
      </c>
    </row>
    <row r="245" spans="1:65" s="2" customFormat="1" ht="14.5" customHeight="1">
      <c r="A245" s="33"/>
      <c r="B245" s="151"/>
      <c r="C245" s="203" t="s">
        <v>1953</v>
      </c>
      <c r="D245" s="203" t="s">
        <v>411</v>
      </c>
      <c r="E245" s="204" t="s">
        <v>2927</v>
      </c>
      <c r="F245" s="205" t="s">
        <v>2928</v>
      </c>
      <c r="G245" s="206" t="s">
        <v>219</v>
      </c>
      <c r="H245" s="207">
        <v>105</v>
      </c>
      <c r="I245" s="208"/>
      <c r="J245" s="209">
        <f>ROUND(I245*H245,2)</f>
        <v>0</v>
      </c>
      <c r="K245" s="210"/>
      <c r="L245" s="211"/>
      <c r="M245" s="212" t="s">
        <v>1</v>
      </c>
      <c r="N245" s="213" t="s">
        <v>41</v>
      </c>
      <c r="O245" s="59"/>
      <c r="P245" s="162">
        <f>O245*H245</f>
        <v>0</v>
      </c>
      <c r="Q245" s="162">
        <v>1.2E-4</v>
      </c>
      <c r="R245" s="162">
        <f>Q245*H245</f>
        <v>1.26E-2</v>
      </c>
      <c r="S245" s="162">
        <v>0</v>
      </c>
      <c r="T245" s="163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4" t="s">
        <v>2119</v>
      </c>
      <c r="AT245" s="164" t="s">
        <v>411</v>
      </c>
      <c r="AU245" s="164" t="s">
        <v>87</v>
      </c>
      <c r="AY245" s="18" t="s">
        <v>176</v>
      </c>
      <c r="BE245" s="165">
        <f>IF(N245="základná",J245,0)</f>
        <v>0</v>
      </c>
      <c r="BF245" s="165">
        <f>IF(N245="znížená",J245,0)</f>
        <v>0</v>
      </c>
      <c r="BG245" s="165">
        <f>IF(N245="zákl. prenesená",J245,0)</f>
        <v>0</v>
      </c>
      <c r="BH245" s="165">
        <f>IF(N245="zníž. prenesená",J245,0)</f>
        <v>0</v>
      </c>
      <c r="BI245" s="165">
        <f>IF(N245="nulová",J245,0)</f>
        <v>0</v>
      </c>
      <c r="BJ245" s="18" t="s">
        <v>87</v>
      </c>
      <c r="BK245" s="165">
        <f>ROUND(I245*H245,2)</f>
        <v>0</v>
      </c>
      <c r="BL245" s="18" t="s">
        <v>2119</v>
      </c>
      <c r="BM245" s="164" t="s">
        <v>2929</v>
      </c>
    </row>
    <row r="246" spans="1:65" s="14" customFormat="1" ht="12">
      <c r="B246" s="174"/>
      <c r="D246" s="167" t="s">
        <v>182</v>
      </c>
      <c r="F246" s="176" t="s">
        <v>2930</v>
      </c>
      <c r="H246" s="177">
        <v>105</v>
      </c>
      <c r="I246" s="178"/>
      <c r="L246" s="174"/>
      <c r="M246" s="179"/>
      <c r="N246" s="180"/>
      <c r="O246" s="180"/>
      <c r="P246" s="180"/>
      <c r="Q246" s="180"/>
      <c r="R246" s="180"/>
      <c r="S246" s="180"/>
      <c r="T246" s="181"/>
      <c r="AT246" s="175" t="s">
        <v>182</v>
      </c>
      <c r="AU246" s="175" t="s">
        <v>87</v>
      </c>
      <c r="AV246" s="14" t="s">
        <v>87</v>
      </c>
      <c r="AW246" s="14" t="s">
        <v>3</v>
      </c>
      <c r="AX246" s="14" t="s">
        <v>79</v>
      </c>
      <c r="AY246" s="175" t="s">
        <v>176</v>
      </c>
    </row>
    <row r="247" spans="1:65" s="2" customFormat="1" ht="14.5" customHeight="1">
      <c r="A247" s="33"/>
      <c r="B247" s="151"/>
      <c r="C247" s="152" t="s">
        <v>1960</v>
      </c>
      <c r="D247" s="152" t="s">
        <v>178</v>
      </c>
      <c r="E247" s="153" t="s">
        <v>2931</v>
      </c>
      <c r="F247" s="154" t="s">
        <v>2932</v>
      </c>
      <c r="G247" s="155" t="s">
        <v>219</v>
      </c>
      <c r="H247" s="156">
        <v>200</v>
      </c>
      <c r="I247" s="157"/>
      <c r="J247" s="158">
        <f>ROUND(I247*H247,2)</f>
        <v>0</v>
      </c>
      <c r="K247" s="159"/>
      <c r="L247" s="34"/>
      <c r="M247" s="160" t="s">
        <v>1</v>
      </c>
      <c r="N247" s="161" t="s">
        <v>41</v>
      </c>
      <c r="O247" s="59"/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387</v>
      </c>
      <c r="AT247" s="164" t="s">
        <v>178</v>
      </c>
      <c r="AU247" s="164" t="s">
        <v>87</v>
      </c>
      <c r="AY247" s="18" t="s">
        <v>176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8" t="s">
        <v>87</v>
      </c>
      <c r="BK247" s="165">
        <f>ROUND(I247*H247,2)</f>
        <v>0</v>
      </c>
      <c r="BL247" s="18" t="s">
        <v>387</v>
      </c>
      <c r="BM247" s="164" t="s">
        <v>2933</v>
      </c>
    </row>
    <row r="248" spans="1:65" s="2" customFormat="1" ht="14.5" customHeight="1">
      <c r="A248" s="33"/>
      <c r="B248" s="151"/>
      <c r="C248" s="203" t="s">
        <v>1982</v>
      </c>
      <c r="D248" s="203" t="s">
        <v>411</v>
      </c>
      <c r="E248" s="204" t="s">
        <v>2934</v>
      </c>
      <c r="F248" s="205" t="s">
        <v>2935</v>
      </c>
      <c r="G248" s="206" t="s">
        <v>219</v>
      </c>
      <c r="H248" s="207">
        <v>210</v>
      </c>
      <c r="I248" s="208"/>
      <c r="J248" s="209">
        <f>ROUND(I248*H248,2)</f>
        <v>0</v>
      </c>
      <c r="K248" s="210"/>
      <c r="L248" s="211"/>
      <c r="M248" s="212" t="s">
        <v>1</v>
      </c>
      <c r="N248" s="213" t="s">
        <v>41</v>
      </c>
      <c r="O248" s="59"/>
      <c r="P248" s="162">
        <f>O248*H248</f>
        <v>0</v>
      </c>
      <c r="Q248" s="162">
        <v>2.7999999999999998E-4</v>
      </c>
      <c r="R248" s="162">
        <f>Q248*H248</f>
        <v>5.8799999999999998E-2</v>
      </c>
      <c r="S248" s="162">
        <v>0</v>
      </c>
      <c r="T248" s="163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2119</v>
      </c>
      <c r="AT248" s="164" t="s">
        <v>411</v>
      </c>
      <c r="AU248" s="164" t="s">
        <v>87</v>
      </c>
      <c r="AY248" s="18" t="s">
        <v>176</v>
      </c>
      <c r="BE248" s="165">
        <f>IF(N248="základná",J248,0)</f>
        <v>0</v>
      </c>
      <c r="BF248" s="165">
        <f>IF(N248="znížená",J248,0)</f>
        <v>0</v>
      </c>
      <c r="BG248" s="165">
        <f>IF(N248="zákl. prenesená",J248,0)</f>
        <v>0</v>
      </c>
      <c r="BH248" s="165">
        <f>IF(N248="zníž. prenesená",J248,0)</f>
        <v>0</v>
      </c>
      <c r="BI248" s="165">
        <f>IF(N248="nulová",J248,0)</f>
        <v>0</v>
      </c>
      <c r="BJ248" s="18" t="s">
        <v>87</v>
      </c>
      <c r="BK248" s="165">
        <f>ROUND(I248*H248,2)</f>
        <v>0</v>
      </c>
      <c r="BL248" s="18" t="s">
        <v>2119</v>
      </c>
      <c r="BM248" s="164" t="s">
        <v>2936</v>
      </c>
    </row>
    <row r="249" spans="1:65" s="14" customFormat="1" ht="12">
      <c r="B249" s="174"/>
      <c r="D249" s="167" t="s">
        <v>182</v>
      </c>
      <c r="F249" s="176" t="s">
        <v>2937</v>
      </c>
      <c r="H249" s="177">
        <v>210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182</v>
      </c>
      <c r="AU249" s="175" t="s">
        <v>87</v>
      </c>
      <c r="AV249" s="14" t="s">
        <v>87</v>
      </c>
      <c r="AW249" s="14" t="s">
        <v>3</v>
      </c>
      <c r="AX249" s="14" t="s">
        <v>79</v>
      </c>
      <c r="AY249" s="175" t="s">
        <v>176</v>
      </c>
    </row>
    <row r="250" spans="1:65" s="2" customFormat="1" ht="24.25" customHeight="1">
      <c r="A250" s="33"/>
      <c r="B250" s="151"/>
      <c r="C250" s="152" t="s">
        <v>1987</v>
      </c>
      <c r="D250" s="152" t="s">
        <v>178</v>
      </c>
      <c r="E250" s="153" t="s">
        <v>2938</v>
      </c>
      <c r="F250" s="154" t="s">
        <v>2939</v>
      </c>
      <c r="G250" s="155" t="s">
        <v>219</v>
      </c>
      <c r="H250" s="156">
        <v>15</v>
      </c>
      <c r="I250" s="157"/>
      <c r="J250" s="158">
        <f>ROUND(I250*H250,2)</f>
        <v>0</v>
      </c>
      <c r="K250" s="159"/>
      <c r="L250" s="34"/>
      <c r="M250" s="160" t="s">
        <v>1</v>
      </c>
      <c r="N250" s="161" t="s">
        <v>41</v>
      </c>
      <c r="O250" s="59"/>
      <c r="P250" s="162">
        <f>O250*H250</f>
        <v>0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387</v>
      </c>
      <c r="AT250" s="164" t="s">
        <v>178</v>
      </c>
      <c r="AU250" s="164" t="s">
        <v>87</v>
      </c>
      <c r="AY250" s="18" t="s">
        <v>176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87</v>
      </c>
      <c r="BK250" s="165">
        <f>ROUND(I250*H250,2)</f>
        <v>0</v>
      </c>
      <c r="BL250" s="18" t="s">
        <v>387</v>
      </c>
      <c r="BM250" s="164" t="s">
        <v>2940</v>
      </c>
    </row>
    <row r="251" spans="1:65" s="2" customFormat="1" ht="24.25" customHeight="1">
      <c r="A251" s="33"/>
      <c r="B251" s="151"/>
      <c r="C251" s="203" t="s">
        <v>1991</v>
      </c>
      <c r="D251" s="203" t="s">
        <v>411</v>
      </c>
      <c r="E251" s="204" t="s">
        <v>2941</v>
      </c>
      <c r="F251" s="205" t="s">
        <v>2942</v>
      </c>
      <c r="G251" s="206" t="s">
        <v>219</v>
      </c>
      <c r="H251" s="207">
        <v>15.75</v>
      </c>
      <c r="I251" s="208"/>
      <c r="J251" s="209">
        <f>ROUND(I251*H251,2)</f>
        <v>0</v>
      </c>
      <c r="K251" s="210"/>
      <c r="L251" s="211"/>
      <c r="M251" s="212" t="s">
        <v>1</v>
      </c>
      <c r="N251" s="213" t="s">
        <v>41</v>
      </c>
      <c r="O251" s="59"/>
      <c r="P251" s="162">
        <f>O251*H251</f>
        <v>0</v>
      </c>
      <c r="Q251" s="162">
        <v>4.4999999999999999E-4</v>
      </c>
      <c r="R251" s="162">
        <f>Q251*H251</f>
        <v>7.0875E-3</v>
      </c>
      <c r="S251" s="162">
        <v>0</v>
      </c>
      <c r="T251" s="163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4" t="s">
        <v>2119</v>
      </c>
      <c r="AT251" s="164" t="s">
        <v>411</v>
      </c>
      <c r="AU251" s="164" t="s">
        <v>87</v>
      </c>
      <c r="AY251" s="18" t="s">
        <v>176</v>
      </c>
      <c r="BE251" s="165">
        <f>IF(N251="základná",J251,0)</f>
        <v>0</v>
      </c>
      <c r="BF251" s="165">
        <f>IF(N251="znížená",J251,0)</f>
        <v>0</v>
      </c>
      <c r="BG251" s="165">
        <f>IF(N251="zákl. prenesená",J251,0)</f>
        <v>0</v>
      </c>
      <c r="BH251" s="165">
        <f>IF(N251="zníž. prenesená",J251,0)</f>
        <v>0</v>
      </c>
      <c r="BI251" s="165">
        <f>IF(N251="nulová",J251,0)</f>
        <v>0</v>
      </c>
      <c r="BJ251" s="18" t="s">
        <v>87</v>
      </c>
      <c r="BK251" s="165">
        <f>ROUND(I251*H251,2)</f>
        <v>0</v>
      </c>
      <c r="BL251" s="18" t="s">
        <v>2119</v>
      </c>
      <c r="BM251" s="164" t="s">
        <v>2943</v>
      </c>
    </row>
    <row r="252" spans="1:65" s="14" customFormat="1" ht="12">
      <c r="B252" s="174"/>
      <c r="D252" s="167" t="s">
        <v>182</v>
      </c>
      <c r="F252" s="176" t="s">
        <v>2944</v>
      </c>
      <c r="H252" s="177">
        <v>15.75</v>
      </c>
      <c r="I252" s="178"/>
      <c r="L252" s="174"/>
      <c r="M252" s="179"/>
      <c r="N252" s="180"/>
      <c r="O252" s="180"/>
      <c r="P252" s="180"/>
      <c r="Q252" s="180"/>
      <c r="R252" s="180"/>
      <c r="S252" s="180"/>
      <c r="T252" s="181"/>
      <c r="AT252" s="175" t="s">
        <v>182</v>
      </c>
      <c r="AU252" s="175" t="s">
        <v>87</v>
      </c>
      <c r="AV252" s="14" t="s">
        <v>87</v>
      </c>
      <c r="AW252" s="14" t="s">
        <v>3</v>
      </c>
      <c r="AX252" s="14" t="s">
        <v>79</v>
      </c>
      <c r="AY252" s="175" t="s">
        <v>176</v>
      </c>
    </row>
    <row r="253" spans="1:65" s="2" customFormat="1" ht="24.25" customHeight="1">
      <c r="A253" s="33"/>
      <c r="B253" s="151"/>
      <c r="C253" s="152" t="s">
        <v>1997</v>
      </c>
      <c r="D253" s="152" t="s">
        <v>178</v>
      </c>
      <c r="E253" s="153" t="s">
        <v>2945</v>
      </c>
      <c r="F253" s="154" t="s">
        <v>2946</v>
      </c>
      <c r="G253" s="155" t="s">
        <v>219</v>
      </c>
      <c r="H253" s="156">
        <v>15</v>
      </c>
      <c r="I253" s="157"/>
      <c r="J253" s="158">
        <f>ROUND(I253*H253,2)</f>
        <v>0</v>
      </c>
      <c r="K253" s="159"/>
      <c r="L253" s="34"/>
      <c r="M253" s="160" t="s">
        <v>1</v>
      </c>
      <c r="N253" s="161" t="s">
        <v>41</v>
      </c>
      <c r="O253" s="59"/>
      <c r="P253" s="162">
        <f>O253*H253</f>
        <v>0</v>
      </c>
      <c r="Q253" s="162">
        <v>0</v>
      </c>
      <c r="R253" s="162">
        <f>Q253*H253</f>
        <v>0</v>
      </c>
      <c r="S253" s="162">
        <v>0</v>
      </c>
      <c r="T253" s="16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387</v>
      </c>
      <c r="AT253" s="164" t="s">
        <v>178</v>
      </c>
      <c r="AU253" s="164" t="s">
        <v>87</v>
      </c>
      <c r="AY253" s="18" t="s">
        <v>176</v>
      </c>
      <c r="BE253" s="165">
        <f>IF(N253="základná",J253,0)</f>
        <v>0</v>
      </c>
      <c r="BF253" s="165">
        <f>IF(N253="znížená",J253,0)</f>
        <v>0</v>
      </c>
      <c r="BG253" s="165">
        <f>IF(N253="zákl. prenesená",J253,0)</f>
        <v>0</v>
      </c>
      <c r="BH253" s="165">
        <f>IF(N253="zníž. prenesená",J253,0)</f>
        <v>0</v>
      </c>
      <c r="BI253" s="165">
        <f>IF(N253="nulová",J253,0)</f>
        <v>0</v>
      </c>
      <c r="BJ253" s="18" t="s">
        <v>87</v>
      </c>
      <c r="BK253" s="165">
        <f>ROUND(I253*H253,2)</f>
        <v>0</v>
      </c>
      <c r="BL253" s="18" t="s">
        <v>387</v>
      </c>
      <c r="BM253" s="164" t="s">
        <v>2947</v>
      </c>
    </row>
    <row r="254" spans="1:65" s="2" customFormat="1" ht="14.5" customHeight="1">
      <c r="A254" s="33"/>
      <c r="B254" s="151"/>
      <c r="C254" s="203" t="s">
        <v>2003</v>
      </c>
      <c r="D254" s="203" t="s">
        <v>411</v>
      </c>
      <c r="E254" s="204" t="s">
        <v>2948</v>
      </c>
      <c r="F254" s="205" t="s">
        <v>2949</v>
      </c>
      <c r="G254" s="206" t="s">
        <v>219</v>
      </c>
      <c r="H254" s="207">
        <v>15.75</v>
      </c>
      <c r="I254" s="208"/>
      <c r="J254" s="209">
        <f>ROUND(I254*H254,2)</f>
        <v>0</v>
      </c>
      <c r="K254" s="210"/>
      <c r="L254" s="211"/>
      <c r="M254" s="212" t="s">
        <v>1</v>
      </c>
      <c r="N254" s="213" t="s">
        <v>41</v>
      </c>
      <c r="O254" s="59"/>
      <c r="P254" s="162">
        <f>O254*H254</f>
        <v>0</v>
      </c>
      <c r="Q254" s="162">
        <v>5.5999999999999995E-4</v>
      </c>
      <c r="R254" s="162">
        <f>Q254*H254</f>
        <v>8.8199999999999997E-3</v>
      </c>
      <c r="S254" s="162">
        <v>0</v>
      </c>
      <c r="T254" s="163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2119</v>
      </c>
      <c r="AT254" s="164" t="s">
        <v>411</v>
      </c>
      <c r="AU254" s="164" t="s">
        <v>87</v>
      </c>
      <c r="AY254" s="18" t="s">
        <v>176</v>
      </c>
      <c r="BE254" s="165">
        <f>IF(N254="základná",J254,0)</f>
        <v>0</v>
      </c>
      <c r="BF254" s="165">
        <f>IF(N254="znížená",J254,0)</f>
        <v>0</v>
      </c>
      <c r="BG254" s="165">
        <f>IF(N254="zákl. prenesená",J254,0)</f>
        <v>0</v>
      </c>
      <c r="BH254" s="165">
        <f>IF(N254="zníž. prenesená",J254,0)</f>
        <v>0</v>
      </c>
      <c r="BI254" s="165">
        <f>IF(N254="nulová",J254,0)</f>
        <v>0</v>
      </c>
      <c r="BJ254" s="18" t="s">
        <v>87</v>
      </c>
      <c r="BK254" s="165">
        <f>ROUND(I254*H254,2)</f>
        <v>0</v>
      </c>
      <c r="BL254" s="18" t="s">
        <v>2119</v>
      </c>
      <c r="BM254" s="164" t="s">
        <v>2950</v>
      </c>
    </row>
    <row r="255" spans="1:65" s="14" customFormat="1" ht="12">
      <c r="B255" s="174"/>
      <c r="D255" s="167" t="s">
        <v>182</v>
      </c>
      <c r="F255" s="176" t="s">
        <v>2944</v>
      </c>
      <c r="H255" s="177">
        <v>15.75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182</v>
      </c>
      <c r="AU255" s="175" t="s">
        <v>87</v>
      </c>
      <c r="AV255" s="14" t="s">
        <v>87</v>
      </c>
      <c r="AW255" s="14" t="s">
        <v>3</v>
      </c>
      <c r="AX255" s="14" t="s">
        <v>79</v>
      </c>
      <c r="AY255" s="175" t="s">
        <v>176</v>
      </c>
    </row>
    <row r="256" spans="1:65" s="2" customFormat="1" ht="24.25" customHeight="1">
      <c r="A256" s="33"/>
      <c r="B256" s="151"/>
      <c r="C256" s="152" t="s">
        <v>2011</v>
      </c>
      <c r="D256" s="152" t="s">
        <v>178</v>
      </c>
      <c r="E256" s="153" t="s">
        <v>2951</v>
      </c>
      <c r="F256" s="154" t="s">
        <v>2952</v>
      </c>
      <c r="G256" s="155" t="s">
        <v>219</v>
      </c>
      <c r="H256" s="156">
        <v>15</v>
      </c>
      <c r="I256" s="157"/>
      <c r="J256" s="158">
        <f>ROUND(I256*H256,2)</f>
        <v>0</v>
      </c>
      <c r="K256" s="159"/>
      <c r="L256" s="34"/>
      <c r="M256" s="160" t="s">
        <v>1</v>
      </c>
      <c r="N256" s="161" t="s">
        <v>41</v>
      </c>
      <c r="O256" s="59"/>
      <c r="P256" s="162">
        <f>O256*H256</f>
        <v>0</v>
      </c>
      <c r="Q256" s="162">
        <v>0</v>
      </c>
      <c r="R256" s="162">
        <f>Q256*H256</f>
        <v>0</v>
      </c>
      <c r="S256" s="162">
        <v>0</v>
      </c>
      <c r="T256" s="16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4" t="s">
        <v>387</v>
      </c>
      <c r="AT256" s="164" t="s">
        <v>178</v>
      </c>
      <c r="AU256" s="164" t="s">
        <v>87</v>
      </c>
      <c r="AY256" s="18" t="s">
        <v>176</v>
      </c>
      <c r="BE256" s="165">
        <f>IF(N256="základná",J256,0)</f>
        <v>0</v>
      </c>
      <c r="BF256" s="165">
        <f>IF(N256="znížená",J256,0)</f>
        <v>0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8" t="s">
        <v>87</v>
      </c>
      <c r="BK256" s="165">
        <f>ROUND(I256*H256,2)</f>
        <v>0</v>
      </c>
      <c r="BL256" s="18" t="s">
        <v>387</v>
      </c>
      <c r="BM256" s="164" t="s">
        <v>2953</v>
      </c>
    </row>
    <row r="257" spans="1:65" s="2" customFormat="1" ht="14.5" customHeight="1">
      <c r="A257" s="33"/>
      <c r="B257" s="151"/>
      <c r="C257" s="203" t="s">
        <v>2014</v>
      </c>
      <c r="D257" s="203" t="s">
        <v>411</v>
      </c>
      <c r="E257" s="204" t="s">
        <v>2954</v>
      </c>
      <c r="F257" s="205" t="s">
        <v>2955</v>
      </c>
      <c r="G257" s="206" t="s">
        <v>219</v>
      </c>
      <c r="H257" s="207">
        <v>15.75</v>
      </c>
      <c r="I257" s="208"/>
      <c r="J257" s="209">
        <f>ROUND(I257*H257,2)</f>
        <v>0</v>
      </c>
      <c r="K257" s="210"/>
      <c r="L257" s="211"/>
      <c r="M257" s="212" t="s">
        <v>1</v>
      </c>
      <c r="N257" s="213" t="s">
        <v>41</v>
      </c>
      <c r="O257" s="59"/>
      <c r="P257" s="162">
        <f>O257*H257</f>
        <v>0</v>
      </c>
      <c r="Q257" s="162">
        <v>7.2000000000000005E-4</v>
      </c>
      <c r="R257" s="162">
        <f>Q257*H257</f>
        <v>1.1340000000000001E-2</v>
      </c>
      <c r="S257" s="162">
        <v>0</v>
      </c>
      <c r="T257" s="163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4" t="s">
        <v>2119</v>
      </c>
      <c r="AT257" s="164" t="s">
        <v>411</v>
      </c>
      <c r="AU257" s="164" t="s">
        <v>87</v>
      </c>
      <c r="AY257" s="18" t="s">
        <v>176</v>
      </c>
      <c r="BE257" s="165">
        <f>IF(N257="základná",J257,0)</f>
        <v>0</v>
      </c>
      <c r="BF257" s="165">
        <f>IF(N257="znížená",J257,0)</f>
        <v>0</v>
      </c>
      <c r="BG257" s="165">
        <f>IF(N257="zákl. prenesená",J257,0)</f>
        <v>0</v>
      </c>
      <c r="BH257" s="165">
        <f>IF(N257="zníž. prenesená",J257,0)</f>
        <v>0</v>
      </c>
      <c r="BI257" s="165">
        <f>IF(N257="nulová",J257,0)</f>
        <v>0</v>
      </c>
      <c r="BJ257" s="18" t="s">
        <v>87</v>
      </c>
      <c r="BK257" s="165">
        <f>ROUND(I257*H257,2)</f>
        <v>0</v>
      </c>
      <c r="BL257" s="18" t="s">
        <v>2119</v>
      </c>
      <c r="BM257" s="164" t="s">
        <v>2956</v>
      </c>
    </row>
    <row r="258" spans="1:65" s="14" customFormat="1" ht="12">
      <c r="B258" s="174"/>
      <c r="D258" s="167" t="s">
        <v>182</v>
      </c>
      <c r="F258" s="176" t="s">
        <v>2944</v>
      </c>
      <c r="H258" s="177">
        <v>15.75</v>
      </c>
      <c r="I258" s="178"/>
      <c r="L258" s="174"/>
      <c r="M258" s="179"/>
      <c r="N258" s="180"/>
      <c r="O258" s="180"/>
      <c r="P258" s="180"/>
      <c r="Q258" s="180"/>
      <c r="R258" s="180"/>
      <c r="S258" s="180"/>
      <c r="T258" s="181"/>
      <c r="AT258" s="175" t="s">
        <v>182</v>
      </c>
      <c r="AU258" s="175" t="s">
        <v>87</v>
      </c>
      <c r="AV258" s="14" t="s">
        <v>87</v>
      </c>
      <c r="AW258" s="14" t="s">
        <v>3</v>
      </c>
      <c r="AX258" s="14" t="s">
        <v>79</v>
      </c>
      <c r="AY258" s="175" t="s">
        <v>176</v>
      </c>
    </row>
    <row r="259" spans="1:65" s="2" customFormat="1" ht="24.25" customHeight="1">
      <c r="A259" s="33"/>
      <c r="B259" s="151"/>
      <c r="C259" s="152" t="s">
        <v>2020</v>
      </c>
      <c r="D259" s="152" t="s">
        <v>178</v>
      </c>
      <c r="E259" s="153" t="s">
        <v>2957</v>
      </c>
      <c r="F259" s="154" t="s">
        <v>2958</v>
      </c>
      <c r="G259" s="155" t="s">
        <v>219</v>
      </c>
      <c r="H259" s="156">
        <v>15</v>
      </c>
      <c r="I259" s="157"/>
      <c r="J259" s="158">
        <f>ROUND(I259*H259,2)</f>
        <v>0</v>
      </c>
      <c r="K259" s="159"/>
      <c r="L259" s="34"/>
      <c r="M259" s="160" t="s">
        <v>1</v>
      </c>
      <c r="N259" s="161" t="s">
        <v>41</v>
      </c>
      <c r="O259" s="59"/>
      <c r="P259" s="162">
        <f>O259*H259</f>
        <v>0</v>
      </c>
      <c r="Q259" s="162">
        <v>0</v>
      </c>
      <c r="R259" s="162">
        <f>Q259*H259</f>
        <v>0</v>
      </c>
      <c r="S259" s="162">
        <v>0</v>
      </c>
      <c r="T259" s="163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387</v>
      </c>
      <c r="AT259" s="164" t="s">
        <v>178</v>
      </c>
      <c r="AU259" s="164" t="s">
        <v>87</v>
      </c>
      <c r="AY259" s="18" t="s">
        <v>176</v>
      </c>
      <c r="BE259" s="165">
        <f>IF(N259="základná",J259,0)</f>
        <v>0</v>
      </c>
      <c r="BF259" s="165">
        <f>IF(N259="znížená",J259,0)</f>
        <v>0</v>
      </c>
      <c r="BG259" s="165">
        <f>IF(N259="zákl. prenesená",J259,0)</f>
        <v>0</v>
      </c>
      <c r="BH259" s="165">
        <f>IF(N259="zníž. prenesená",J259,0)</f>
        <v>0</v>
      </c>
      <c r="BI259" s="165">
        <f>IF(N259="nulová",J259,0)</f>
        <v>0</v>
      </c>
      <c r="BJ259" s="18" t="s">
        <v>87</v>
      </c>
      <c r="BK259" s="165">
        <f>ROUND(I259*H259,2)</f>
        <v>0</v>
      </c>
      <c r="BL259" s="18" t="s">
        <v>387</v>
      </c>
      <c r="BM259" s="164" t="s">
        <v>2959</v>
      </c>
    </row>
    <row r="260" spans="1:65" s="2" customFormat="1" ht="24.25" customHeight="1">
      <c r="A260" s="33"/>
      <c r="B260" s="151"/>
      <c r="C260" s="203" t="s">
        <v>2025</v>
      </c>
      <c r="D260" s="203" t="s">
        <v>411</v>
      </c>
      <c r="E260" s="204" t="s">
        <v>2960</v>
      </c>
      <c r="F260" s="205" t="s">
        <v>2961</v>
      </c>
      <c r="G260" s="206" t="s">
        <v>219</v>
      </c>
      <c r="H260" s="207">
        <v>15.75</v>
      </c>
      <c r="I260" s="208"/>
      <c r="J260" s="209">
        <f>ROUND(I260*H260,2)</f>
        <v>0</v>
      </c>
      <c r="K260" s="210"/>
      <c r="L260" s="211"/>
      <c r="M260" s="212" t="s">
        <v>1</v>
      </c>
      <c r="N260" s="213" t="s">
        <v>41</v>
      </c>
      <c r="O260" s="59"/>
      <c r="P260" s="162">
        <f>O260*H260</f>
        <v>0</v>
      </c>
      <c r="Q260" s="162">
        <v>9.8999999999999999E-4</v>
      </c>
      <c r="R260" s="162">
        <f>Q260*H260</f>
        <v>1.55925E-2</v>
      </c>
      <c r="S260" s="162">
        <v>0</v>
      </c>
      <c r="T260" s="163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2119</v>
      </c>
      <c r="AT260" s="164" t="s">
        <v>411</v>
      </c>
      <c r="AU260" s="164" t="s">
        <v>87</v>
      </c>
      <c r="AY260" s="18" t="s">
        <v>176</v>
      </c>
      <c r="BE260" s="165">
        <f>IF(N260="základná",J260,0)</f>
        <v>0</v>
      </c>
      <c r="BF260" s="165">
        <f>IF(N260="znížená",J260,0)</f>
        <v>0</v>
      </c>
      <c r="BG260" s="165">
        <f>IF(N260="zákl. prenesená",J260,0)</f>
        <v>0</v>
      </c>
      <c r="BH260" s="165">
        <f>IF(N260="zníž. prenesená",J260,0)</f>
        <v>0</v>
      </c>
      <c r="BI260" s="165">
        <f>IF(N260="nulová",J260,0)</f>
        <v>0</v>
      </c>
      <c r="BJ260" s="18" t="s">
        <v>87</v>
      </c>
      <c r="BK260" s="165">
        <f>ROUND(I260*H260,2)</f>
        <v>0</v>
      </c>
      <c r="BL260" s="18" t="s">
        <v>2119</v>
      </c>
      <c r="BM260" s="164" t="s">
        <v>2962</v>
      </c>
    </row>
    <row r="261" spans="1:65" s="14" customFormat="1" ht="12">
      <c r="B261" s="174"/>
      <c r="D261" s="167" t="s">
        <v>182</v>
      </c>
      <c r="F261" s="176" t="s">
        <v>2944</v>
      </c>
      <c r="H261" s="177">
        <v>15.75</v>
      </c>
      <c r="I261" s="178"/>
      <c r="L261" s="174"/>
      <c r="M261" s="179"/>
      <c r="N261" s="180"/>
      <c r="O261" s="180"/>
      <c r="P261" s="180"/>
      <c r="Q261" s="180"/>
      <c r="R261" s="180"/>
      <c r="S261" s="180"/>
      <c r="T261" s="181"/>
      <c r="AT261" s="175" t="s">
        <v>182</v>
      </c>
      <c r="AU261" s="175" t="s">
        <v>87</v>
      </c>
      <c r="AV261" s="14" t="s">
        <v>87</v>
      </c>
      <c r="AW261" s="14" t="s">
        <v>3</v>
      </c>
      <c r="AX261" s="14" t="s">
        <v>79</v>
      </c>
      <c r="AY261" s="175" t="s">
        <v>176</v>
      </c>
    </row>
    <row r="262" spans="1:65" s="2" customFormat="1" ht="24.25" customHeight="1">
      <c r="A262" s="33"/>
      <c r="B262" s="151"/>
      <c r="C262" s="152" t="s">
        <v>2029</v>
      </c>
      <c r="D262" s="152" t="s">
        <v>178</v>
      </c>
      <c r="E262" s="153" t="s">
        <v>2963</v>
      </c>
      <c r="F262" s="154" t="s">
        <v>2964</v>
      </c>
      <c r="G262" s="155" t="s">
        <v>219</v>
      </c>
      <c r="H262" s="156">
        <v>15</v>
      </c>
      <c r="I262" s="157"/>
      <c r="J262" s="158">
        <f>ROUND(I262*H262,2)</f>
        <v>0</v>
      </c>
      <c r="K262" s="159"/>
      <c r="L262" s="34"/>
      <c r="M262" s="160" t="s">
        <v>1</v>
      </c>
      <c r="N262" s="161" t="s">
        <v>41</v>
      </c>
      <c r="O262" s="59"/>
      <c r="P262" s="162">
        <f>O262*H262</f>
        <v>0</v>
      </c>
      <c r="Q262" s="162">
        <v>0</v>
      </c>
      <c r="R262" s="162">
        <f>Q262*H262</f>
        <v>0</v>
      </c>
      <c r="S262" s="162">
        <v>0</v>
      </c>
      <c r="T262" s="163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4" t="s">
        <v>387</v>
      </c>
      <c r="AT262" s="164" t="s">
        <v>178</v>
      </c>
      <c r="AU262" s="164" t="s">
        <v>87</v>
      </c>
      <c r="AY262" s="18" t="s">
        <v>176</v>
      </c>
      <c r="BE262" s="165">
        <f>IF(N262="základná",J262,0)</f>
        <v>0</v>
      </c>
      <c r="BF262" s="165">
        <f>IF(N262="znížená",J262,0)</f>
        <v>0</v>
      </c>
      <c r="BG262" s="165">
        <f>IF(N262="zákl. prenesená",J262,0)</f>
        <v>0</v>
      </c>
      <c r="BH262" s="165">
        <f>IF(N262="zníž. prenesená",J262,0)</f>
        <v>0</v>
      </c>
      <c r="BI262" s="165">
        <f>IF(N262="nulová",J262,0)</f>
        <v>0</v>
      </c>
      <c r="BJ262" s="18" t="s">
        <v>87</v>
      </c>
      <c r="BK262" s="165">
        <f>ROUND(I262*H262,2)</f>
        <v>0</v>
      </c>
      <c r="BL262" s="18" t="s">
        <v>387</v>
      </c>
      <c r="BM262" s="164" t="s">
        <v>2965</v>
      </c>
    </row>
    <row r="263" spans="1:65" s="2" customFormat="1" ht="14.5" customHeight="1">
      <c r="A263" s="33"/>
      <c r="B263" s="151"/>
      <c r="C263" s="203" t="s">
        <v>2036</v>
      </c>
      <c r="D263" s="203" t="s">
        <v>411</v>
      </c>
      <c r="E263" s="204" t="s">
        <v>2966</v>
      </c>
      <c r="F263" s="205" t="s">
        <v>2967</v>
      </c>
      <c r="G263" s="206" t="s">
        <v>219</v>
      </c>
      <c r="H263" s="207">
        <v>15.75</v>
      </c>
      <c r="I263" s="208"/>
      <c r="J263" s="209">
        <f>ROUND(I263*H263,2)</f>
        <v>0</v>
      </c>
      <c r="K263" s="210"/>
      <c r="L263" s="211"/>
      <c r="M263" s="212" t="s">
        <v>1</v>
      </c>
      <c r="N263" s="213" t="s">
        <v>41</v>
      </c>
      <c r="O263" s="59"/>
      <c r="P263" s="162">
        <f>O263*H263</f>
        <v>0</v>
      </c>
      <c r="Q263" s="162">
        <v>1.33E-3</v>
      </c>
      <c r="R263" s="162">
        <f>Q263*H263</f>
        <v>2.0947500000000001E-2</v>
      </c>
      <c r="S263" s="162">
        <v>0</v>
      </c>
      <c r="T263" s="163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4" t="s">
        <v>2119</v>
      </c>
      <c r="AT263" s="164" t="s">
        <v>411</v>
      </c>
      <c r="AU263" s="164" t="s">
        <v>87</v>
      </c>
      <c r="AY263" s="18" t="s">
        <v>176</v>
      </c>
      <c r="BE263" s="165">
        <f>IF(N263="základná",J263,0)</f>
        <v>0</v>
      </c>
      <c r="BF263" s="165">
        <f>IF(N263="znížená",J263,0)</f>
        <v>0</v>
      </c>
      <c r="BG263" s="165">
        <f>IF(N263="zákl. prenesená",J263,0)</f>
        <v>0</v>
      </c>
      <c r="BH263" s="165">
        <f>IF(N263="zníž. prenesená",J263,0)</f>
        <v>0</v>
      </c>
      <c r="BI263" s="165">
        <f>IF(N263="nulová",J263,0)</f>
        <v>0</v>
      </c>
      <c r="BJ263" s="18" t="s">
        <v>87</v>
      </c>
      <c r="BK263" s="165">
        <f>ROUND(I263*H263,2)</f>
        <v>0</v>
      </c>
      <c r="BL263" s="18" t="s">
        <v>2119</v>
      </c>
      <c r="BM263" s="164" t="s">
        <v>2968</v>
      </c>
    </row>
    <row r="264" spans="1:65" s="14" customFormat="1" ht="12">
      <c r="B264" s="174"/>
      <c r="D264" s="167" t="s">
        <v>182</v>
      </c>
      <c r="F264" s="176" t="s">
        <v>2944</v>
      </c>
      <c r="H264" s="177">
        <v>15.75</v>
      </c>
      <c r="I264" s="178"/>
      <c r="L264" s="174"/>
      <c r="M264" s="179"/>
      <c r="N264" s="180"/>
      <c r="O264" s="180"/>
      <c r="P264" s="180"/>
      <c r="Q264" s="180"/>
      <c r="R264" s="180"/>
      <c r="S264" s="180"/>
      <c r="T264" s="181"/>
      <c r="AT264" s="175" t="s">
        <v>182</v>
      </c>
      <c r="AU264" s="175" t="s">
        <v>87</v>
      </c>
      <c r="AV264" s="14" t="s">
        <v>87</v>
      </c>
      <c r="AW264" s="14" t="s">
        <v>3</v>
      </c>
      <c r="AX264" s="14" t="s">
        <v>79</v>
      </c>
      <c r="AY264" s="175" t="s">
        <v>176</v>
      </c>
    </row>
    <row r="265" spans="1:65" s="2" customFormat="1" ht="24.25" customHeight="1">
      <c r="A265" s="33"/>
      <c r="B265" s="151"/>
      <c r="C265" s="152" t="s">
        <v>674</v>
      </c>
      <c r="D265" s="152" t="s">
        <v>178</v>
      </c>
      <c r="E265" s="153" t="s">
        <v>2969</v>
      </c>
      <c r="F265" s="154" t="s">
        <v>2970</v>
      </c>
      <c r="G265" s="155" t="s">
        <v>219</v>
      </c>
      <c r="H265" s="156">
        <v>1100</v>
      </c>
      <c r="I265" s="157"/>
      <c r="J265" s="158">
        <f>ROUND(I265*H265,2)</f>
        <v>0</v>
      </c>
      <c r="K265" s="159"/>
      <c r="L265" s="34"/>
      <c r="M265" s="160" t="s">
        <v>1</v>
      </c>
      <c r="N265" s="161" t="s">
        <v>41</v>
      </c>
      <c r="O265" s="59"/>
      <c r="P265" s="162">
        <f>O265*H265</f>
        <v>0</v>
      </c>
      <c r="Q265" s="162">
        <v>0</v>
      </c>
      <c r="R265" s="162">
        <f>Q265*H265</f>
        <v>0</v>
      </c>
      <c r="S265" s="162">
        <v>0</v>
      </c>
      <c r="T265" s="163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387</v>
      </c>
      <c r="AT265" s="164" t="s">
        <v>178</v>
      </c>
      <c r="AU265" s="164" t="s">
        <v>87</v>
      </c>
      <c r="AY265" s="18" t="s">
        <v>176</v>
      </c>
      <c r="BE265" s="165">
        <f>IF(N265="základná",J265,0)</f>
        <v>0</v>
      </c>
      <c r="BF265" s="165">
        <f>IF(N265="znížená",J265,0)</f>
        <v>0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8" t="s">
        <v>87</v>
      </c>
      <c r="BK265" s="165">
        <f>ROUND(I265*H265,2)</f>
        <v>0</v>
      </c>
      <c r="BL265" s="18" t="s">
        <v>387</v>
      </c>
      <c r="BM265" s="164" t="s">
        <v>2971</v>
      </c>
    </row>
    <row r="266" spans="1:65" s="2" customFormat="1" ht="24.25" customHeight="1">
      <c r="A266" s="33"/>
      <c r="B266" s="151"/>
      <c r="C266" s="203" t="s">
        <v>2048</v>
      </c>
      <c r="D266" s="203" t="s">
        <v>411</v>
      </c>
      <c r="E266" s="204" t="s">
        <v>2972</v>
      </c>
      <c r="F266" s="205" t="s">
        <v>2973</v>
      </c>
      <c r="G266" s="206" t="s">
        <v>219</v>
      </c>
      <c r="H266" s="207">
        <v>1155</v>
      </c>
      <c r="I266" s="208"/>
      <c r="J266" s="209">
        <f>ROUND(I266*H266,2)</f>
        <v>0</v>
      </c>
      <c r="K266" s="210"/>
      <c r="L266" s="211"/>
      <c r="M266" s="212" t="s">
        <v>1</v>
      </c>
      <c r="N266" s="213" t="s">
        <v>41</v>
      </c>
      <c r="O266" s="59"/>
      <c r="P266" s="162">
        <f>O266*H266</f>
        <v>0</v>
      </c>
      <c r="Q266" s="162">
        <v>1.8000000000000001E-4</v>
      </c>
      <c r="R266" s="162">
        <f>Q266*H266</f>
        <v>0.2079</v>
      </c>
      <c r="S266" s="162">
        <v>0</v>
      </c>
      <c r="T266" s="163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2119</v>
      </c>
      <c r="AT266" s="164" t="s">
        <v>411</v>
      </c>
      <c r="AU266" s="164" t="s">
        <v>87</v>
      </c>
      <c r="AY266" s="18" t="s">
        <v>176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87</v>
      </c>
      <c r="BK266" s="165">
        <f>ROUND(I266*H266,2)</f>
        <v>0</v>
      </c>
      <c r="BL266" s="18" t="s">
        <v>2119</v>
      </c>
      <c r="BM266" s="164" t="s">
        <v>2974</v>
      </c>
    </row>
    <row r="267" spans="1:65" s="14" customFormat="1" ht="12">
      <c r="B267" s="174"/>
      <c r="D267" s="167" t="s">
        <v>182</v>
      </c>
      <c r="F267" s="176" t="s">
        <v>2975</v>
      </c>
      <c r="H267" s="177">
        <v>1155</v>
      </c>
      <c r="I267" s="178"/>
      <c r="L267" s="174"/>
      <c r="M267" s="179"/>
      <c r="N267" s="180"/>
      <c r="O267" s="180"/>
      <c r="P267" s="180"/>
      <c r="Q267" s="180"/>
      <c r="R267" s="180"/>
      <c r="S267" s="180"/>
      <c r="T267" s="181"/>
      <c r="AT267" s="175" t="s">
        <v>182</v>
      </c>
      <c r="AU267" s="175" t="s">
        <v>87</v>
      </c>
      <c r="AV267" s="14" t="s">
        <v>87</v>
      </c>
      <c r="AW267" s="14" t="s">
        <v>3</v>
      </c>
      <c r="AX267" s="14" t="s">
        <v>79</v>
      </c>
      <c r="AY267" s="175" t="s">
        <v>176</v>
      </c>
    </row>
    <row r="268" spans="1:65" s="2" customFormat="1" ht="24.25" customHeight="1">
      <c r="A268" s="33"/>
      <c r="B268" s="151"/>
      <c r="C268" s="152" t="s">
        <v>651</v>
      </c>
      <c r="D268" s="152" t="s">
        <v>178</v>
      </c>
      <c r="E268" s="153" t="s">
        <v>2969</v>
      </c>
      <c r="F268" s="154" t="s">
        <v>2970</v>
      </c>
      <c r="G268" s="155" t="s">
        <v>219</v>
      </c>
      <c r="H268" s="156">
        <v>400</v>
      </c>
      <c r="I268" s="157"/>
      <c r="J268" s="158">
        <f>ROUND(I268*H268,2)</f>
        <v>0</v>
      </c>
      <c r="K268" s="159"/>
      <c r="L268" s="34"/>
      <c r="M268" s="160" t="s">
        <v>1</v>
      </c>
      <c r="N268" s="161" t="s">
        <v>41</v>
      </c>
      <c r="O268" s="59"/>
      <c r="P268" s="162">
        <f>O268*H268</f>
        <v>0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387</v>
      </c>
      <c r="AT268" s="164" t="s">
        <v>178</v>
      </c>
      <c r="AU268" s="164" t="s">
        <v>87</v>
      </c>
      <c r="AY268" s="18" t="s">
        <v>176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8" t="s">
        <v>87</v>
      </c>
      <c r="BK268" s="165">
        <f>ROUND(I268*H268,2)</f>
        <v>0</v>
      </c>
      <c r="BL268" s="18" t="s">
        <v>387</v>
      </c>
      <c r="BM268" s="164" t="s">
        <v>2976</v>
      </c>
    </row>
    <row r="269" spans="1:65" s="2" customFormat="1" ht="24.25" customHeight="1">
      <c r="A269" s="33"/>
      <c r="B269" s="151"/>
      <c r="C269" s="203" t="s">
        <v>2064</v>
      </c>
      <c r="D269" s="203" t="s">
        <v>411</v>
      </c>
      <c r="E269" s="204" t="s">
        <v>2977</v>
      </c>
      <c r="F269" s="205" t="s">
        <v>2978</v>
      </c>
      <c r="G269" s="206" t="s">
        <v>219</v>
      </c>
      <c r="H269" s="207">
        <v>441</v>
      </c>
      <c r="I269" s="208"/>
      <c r="J269" s="209">
        <f>ROUND(I269*H269,2)</f>
        <v>0</v>
      </c>
      <c r="K269" s="210"/>
      <c r="L269" s="211"/>
      <c r="M269" s="212" t="s">
        <v>1</v>
      </c>
      <c r="N269" s="213" t="s">
        <v>41</v>
      </c>
      <c r="O269" s="59"/>
      <c r="P269" s="162">
        <f>O269*H269</f>
        <v>0</v>
      </c>
      <c r="Q269" s="162">
        <v>1.8000000000000001E-4</v>
      </c>
      <c r="R269" s="162">
        <f>Q269*H269</f>
        <v>7.9380000000000006E-2</v>
      </c>
      <c r="S269" s="162">
        <v>0</v>
      </c>
      <c r="T269" s="163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4" t="s">
        <v>2119</v>
      </c>
      <c r="AT269" s="164" t="s">
        <v>411</v>
      </c>
      <c r="AU269" s="164" t="s">
        <v>87</v>
      </c>
      <c r="AY269" s="18" t="s">
        <v>176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8" t="s">
        <v>87</v>
      </c>
      <c r="BK269" s="165">
        <f>ROUND(I269*H269,2)</f>
        <v>0</v>
      </c>
      <c r="BL269" s="18" t="s">
        <v>2119</v>
      </c>
      <c r="BM269" s="164" t="s">
        <v>2979</v>
      </c>
    </row>
    <row r="270" spans="1:65" s="14" customFormat="1" ht="12">
      <c r="B270" s="174"/>
      <c r="D270" s="167" t="s">
        <v>182</v>
      </c>
      <c r="E270" s="175" t="s">
        <v>1</v>
      </c>
      <c r="F270" s="176" t="s">
        <v>2980</v>
      </c>
      <c r="H270" s="177">
        <v>420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182</v>
      </c>
      <c r="AU270" s="175" t="s">
        <v>87</v>
      </c>
      <c r="AV270" s="14" t="s">
        <v>87</v>
      </c>
      <c r="AW270" s="14" t="s">
        <v>30</v>
      </c>
      <c r="AX270" s="14" t="s">
        <v>79</v>
      </c>
      <c r="AY270" s="175" t="s">
        <v>176</v>
      </c>
    </row>
    <row r="271" spans="1:65" s="14" customFormat="1" ht="12">
      <c r="B271" s="174"/>
      <c r="D271" s="167" t="s">
        <v>182</v>
      </c>
      <c r="F271" s="176" t="s">
        <v>2981</v>
      </c>
      <c r="H271" s="177">
        <v>441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182</v>
      </c>
      <c r="AU271" s="175" t="s">
        <v>87</v>
      </c>
      <c r="AV271" s="14" t="s">
        <v>87</v>
      </c>
      <c r="AW271" s="14" t="s">
        <v>3</v>
      </c>
      <c r="AX271" s="14" t="s">
        <v>79</v>
      </c>
      <c r="AY271" s="175" t="s">
        <v>176</v>
      </c>
    </row>
    <row r="272" spans="1:65" s="2" customFormat="1" ht="24.25" customHeight="1">
      <c r="A272" s="33"/>
      <c r="B272" s="151"/>
      <c r="C272" s="152" t="s">
        <v>1579</v>
      </c>
      <c r="D272" s="152" t="s">
        <v>178</v>
      </c>
      <c r="E272" s="153" t="s">
        <v>2969</v>
      </c>
      <c r="F272" s="154" t="s">
        <v>2970</v>
      </c>
      <c r="G272" s="155" t="s">
        <v>219</v>
      </c>
      <c r="H272" s="156">
        <v>200</v>
      </c>
      <c r="I272" s="157"/>
      <c r="J272" s="158">
        <f>ROUND(I272*H272,2)</f>
        <v>0</v>
      </c>
      <c r="K272" s="159"/>
      <c r="L272" s="34"/>
      <c r="M272" s="160" t="s">
        <v>1</v>
      </c>
      <c r="N272" s="161" t="s">
        <v>41</v>
      </c>
      <c r="O272" s="59"/>
      <c r="P272" s="162">
        <f>O272*H272</f>
        <v>0</v>
      </c>
      <c r="Q272" s="162">
        <v>0</v>
      </c>
      <c r="R272" s="162">
        <f>Q272*H272</f>
        <v>0</v>
      </c>
      <c r="S272" s="162">
        <v>0</v>
      </c>
      <c r="T272" s="163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4" t="s">
        <v>387</v>
      </c>
      <c r="AT272" s="164" t="s">
        <v>178</v>
      </c>
      <c r="AU272" s="164" t="s">
        <v>87</v>
      </c>
      <c r="AY272" s="18" t="s">
        <v>176</v>
      </c>
      <c r="BE272" s="165">
        <f>IF(N272="základná",J272,0)</f>
        <v>0</v>
      </c>
      <c r="BF272" s="165">
        <f>IF(N272="znížená",J272,0)</f>
        <v>0</v>
      </c>
      <c r="BG272" s="165">
        <f>IF(N272="zákl. prenesená",J272,0)</f>
        <v>0</v>
      </c>
      <c r="BH272" s="165">
        <f>IF(N272="zníž. prenesená",J272,0)</f>
        <v>0</v>
      </c>
      <c r="BI272" s="165">
        <f>IF(N272="nulová",J272,0)</f>
        <v>0</v>
      </c>
      <c r="BJ272" s="18" t="s">
        <v>87</v>
      </c>
      <c r="BK272" s="165">
        <f>ROUND(I272*H272,2)</f>
        <v>0</v>
      </c>
      <c r="BL272" s="18" t="s">
        <v>387</v>
      </c>
      <c r="BM272" s="164" t="s">
        <v>2982</v>
      </c>
    </row>
    <row r="273" spans="1:65" s="2" customFormat="1" ht="14.5" customHeight="1">
      <c r="A273" s="33"/>
      <c r="B273" s="151"/>
      <c r="C273" s="203" t="s">
        <v>2074</v>
      </c>
      <c r="D273" s="203" t="s">
        <v>411</v>
      </c>
      <c r="E273" s="204" t="s">
        <v>2983</v>
      </c>
      <c r="F273" s="205" t="s">
        <v>2984</v>
      </c>
      <c r="G273" s="206" t="s">
        <v>219</v>
      </c>
      <c r="H273" s="207">
        <v>210</v>
      </c>
      <c r="I273" s="208"/>
      <c r="J273" s="209">
        <f>ROUND(I273*H273,2)</f>
        <v>0</v>
      </c>
      <c r="K273" s="210"/>
      <c r="L273" s="211"/>
      <c r="M273" s="212" t="s">
        <v>1</v>
      </c>
      <c r="N273" s="213" t="s">
        <v>41</v>
      </c>
      <c r="O273" s="59"/>
      <c r="P273" s="162">
        <f>O273*H273</f>
        <v>0</v>
      </c>
      <c r="Q273" s="162">
        <v>1E-4</v>
      </c>
      <c r="R273" s="162">
        <f>Q273*H273</f>
        <v>2.1000000000000001E-2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2119</v>
      </c>
      <c r="AT273" s="164" t="s">
        <v>411</v>
      </c>
      <c r="AU273" s="164" t="s">
        <v>87</v>
      </c>
      <c r="AY273" s="18" t="s">
        <v>176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8" t="s">
        <v>87</v>
      </c>
      <c r="BK273" s="165">
        <f>ROUND(I273*H273,2)</f>
        <v>0</v>
      </c>
      <c r="BL273" s="18" t="s">
        <v>2119</v>
      </c>
      <c r="BM273" s="164" t="s">
        <v>2985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2668</v>
      </c>
      <c r="H274" s="177">
        <v>210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79</v>
      </c>
      <c r="AY274" s="175" t="s">
        <v>176</v>
      </c>
    </row>
    <row r="275" spans="1:65" s="2" customFormat="1" ht="24.25" customHeight="1">
      <c r="A275" s="33"/>
      <c r="B275" s="151"/>
      <c r="C275" s="152" t="s">
        <v>2079</v>
      </c>
      <c r="D275" s="152" t="s">
        <v>178</v>
      </c>
      <c r="E275" s="153" t="s">
        <v>2986</v>
      </c>
      <c r="F275" s="154" t="s">
        <v>2987</v>
      </c>
      <c r="G275" s="155" t="s">
        <v>219</v>
      </c>
      <c r="H275" s="156">
        <v>1750</v>
      </c>
      <c r="I275" s="157"/>
      <c r="J275" s="158">
        <f>ROUND(I275*H275,2)</f>
        <v>0</v>
      </c>
      <c r="K275" s="159"/>
      <c r="L275" s="34"/>
      <c r="M275" s="160" t="s">
        <v>1</v>
      </c>
      <c r="N275" s="161" t="s">
        <v>41</v>
      </c>
      <c r="O275" s="59"/>
      <c r="P275" s="162">
        <f>O275*H275</f>
        <v>0</v>
      </c>
      <c r="Q275" s="162">
        <v>0</v>
      </c>
      <c r="R275" s="162">
        <f>Q275*H275</f>
        <v>0</v>
      </c>
      <c r="S275" s="162">
        <v>0</v>
      </c>
      <c r="T275" s="163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4" t="s">
        <v>387</v>
      </c>
      <c r="AT275" s="164" t="s">
        <v>178</v>
      </c>
      <c r="AU275" s="164" t="s">
        <v>87</v>
      </c>
      <c r="AY275" s="18" t="s">
        <v>176</v>
      </c>
      <c r="BE275" s="165">
        <f>IF(N275="základná",J275,0)</f>
        <v>0</v>
      </c>
      <c r="BF275" s="165">
        <f>IF(N275="znížená",J275,0)</f>
        <v>0</v>
      </c>
      <c r="BG275" s="165">
        <f>IF(N275="zákl. prenesená",J275,0)</f>
        <v>0</v>
      </c>
      <c r="BH275" s="165">
        <f>IF(N275="zníž. prenesená",J275,0)</f>
        <v>0</v>
      </c>
      <c r="BI275" s="165">
        <f>IF(N275="nulová",J275,0)</f>
        <v>0</v>
      </c>
      <c r="BJ275" s="18" t="s">
        <v>87</v>
      </c>
      <c r="BK275" s="165">
        <f>ROUND(I275*H275,2)</f>
        <v>0</v>
      </c>
      <c r="BL275" s="18" t="s">
        <v>387</v>
      </c>
      <c r="BM275" s="164" t="s">
        <v>2988</v>
      </c>
    </row>
    <row r="276" spans="1:65" s="2" customFormat="1" ht="14.5" customHeight="1">
      <c r="A276" s="33"/>
      <c r="B276" s="151"/>
      <c r="C276" s="203" t="s">
        <v>1787</v>
      </c>
      <c r="D276" s="203" t="s">
        <v>411</v>
      </c>
      <c r="E276" s="204" t="s">
        <v>2989</v>
      </c>
      <c r="F276" s="205" t="s">
        <v>2990</v>
      </c>
      <c r="G276" s="206" t="s">
        <v>219</v>
      </c>
      <c r="H276" s="207">
        <v>1837.5</v>
      </c>
      <c r="I276" s="208"/>
      <c r="J276" s="209">
        <f>ROUND(I276*H276,2)</f>
        <v>0</v>
      </c>
      <c r="K276" s="210"/>
      <c r="L276" s="211"/>
      <c r="M276" s="212" t="s">
        <v>1</v>
      </c>
      <c r="N276" s="213" t="s">
        <v>41</v>
      </c>
      <c r="O276" s="59"/>
      <c r="P276" s="162">
        <f>O276*H276</f>
        <v>0</v>
      </c>
      <c r="Q276" s="162">
        <v>1.2E-4</v>
      </c>
      <c r="R276" s="162">
        <f>Q276*H276</f>
        <v>0.2205</v>
      </c>
      <c r="S276" s="162">
        <v>0</v>
      </c>
      <c r="T276" s="16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4" t="s">
        <v>2119</v>
      </c>
      <c r="AT276" s="164" t="s">
        <v>411</v>
      </c>
      <c r="AU276" s="164" t="s">
        <v>87</v>
      </c>
      <c r="AY276" s="18" t="s">
        <v>176</v>
      </c>
      <c r="BE276" s="165">
        <f>IF(N276="základná",J276,0)</f>
        <v>0</v>
      </c>
      <c r="BF276" s="165">
        <f>IF(N276="znížená",J276,0)</f>
        <v>0</v>
      </c>
      <c r="BG276" s="165">
        <f>IF(N276="zákl. prenesená",J276,0)</f>
        <v>0</v>
      </c>
      <c r="BH276" s="165">
        <f>IF(N276="zníž. prenesená",J276,0)</f>
        <v>0</v>
      </c>
      <c r="BI276" s="165">
        <f>IF(N276="nulová",J276,0)</f>
        <v>0</v>
      </c>
      <c r="BJ276" s="18" t="s">
        <v>87</v>
      </c>
      <c r="BK276" s="165">
        <f>ROUND(I276*H276,2)</f>
        <v>0</v>
      </c>
      <c r="BL276" s="18" t="s">
        <v>2119</v>
      </c>
      <c r="BM276" s="164" t="s">
        <v>2991</v>
      </c>
    </row>
    <row r="277" spans="1:65" s="14" customFormat="1" ht="12">
      <c r="B277" s="174"/>
      <c r="D277" s="167" t="s">
        <v>182</v>
      </c>
      <c r="F277" s="176" t="s">
        <v>2992</v>
      </c>
      <c r="H277" s="177">
        <v>1837.5</v>
      </c>
      <c r="I277" s="178"/>
      <c r="L277" s="174"/>
      <c r="M277" s="179"/>
      <c r="N277" s="180"/>
      <c r="O277" s="180"/>
      <c r="P277" s="180"/>
      <c r="Q277" s="180"/>
      <c r="R277" s="180"/>
      <c r="S277" s="180"/>
      <c r="T277" s="181"/>
      <c r="AT277" s="175" t="s">
        <v>182</v>
      </c>
      <c r="AU277" s="175" t="s">
        <v>87</v>
      </c>
      <c r="AV277" s="14" t="s">
        <v>87</v>
      </c>
      <c r="AW277" s="14" t="s">
        <v>3</v>
      </c>
      <c r="AX277" s="14" t="s">
        <v>79</v>
      </c>
      <c r="AY277" s="175" t="s">
        <v>176</v>
      </c>
    </row>
    <row r="278" spans="1:65" s="2" customFormat="1" ht="24.25" customHeight="1">
      <c r="A278" s="33"/>
      <c r="B278" s="151"/>
      <c r="C278" s="152" t="s">
        <v>1349</v>
      </c>
      <c r="D278" s="152" t="s">
        <v>178</v>
      </c>
      <c r="E278" s="153" t="s">
        <v>2993</v>
      </c>
      <c r="F278" s="154" t="s">
        <v>2994</v>
      </c>
      <c r="G278" s="155" t="s">
        <v>219</v>
      </c>
      <c r="H278" s="156">
        <v>30</v>
      </c>
      <c r="I278" s="157"/>
      <c r="J278" s="158">
        <f>ROUND(I278*H278,2)</f>
        <v>0</v>
      </c>
      <c r="K278" s="159"/>
      <c r="L278" s="34"/>
      <c r="M278" s="160" t="s">
        <v>1</v>
      </c>
      <c r="N278" s="161" t="s">
        <v>41</v>
      </c>
      <c r="O278" s="59"/>
      <c r="P278" s="162">
        <f>O278*H278</f>
        <v>0</v>
      </c>
      <c r="Q278" s="162">
        <v>0</v>
      </c>
      <c r="R278" s="162">
        <f>Q278*H278</f>
        <v>0</v>
      </c>
      <c r="S278" s="162">
        <v>0</v>
      </c>
      <c r="T278" s="163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387</v>
      </c>
      <c r="AT278" s="164" t="s">
        <v>178</v>
      </c>
      <c r="AU278" s="164" t="s">
        <v>87</v>
      </c>
      <c r="AY278" s="18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87</v>
      </c>
      <c r="BK278" s="165">
        <f>ROUND(I278*H278,2)</f>
        <v>0</v>
      </c>
      <c r="BL278" s="18" t="s">
        <v>387</v>
      </c>
      <c r="BM278" s="164" t="s">
        <v>2995</v>
      </c>
    </row>
    <row r="279" spans="1:65" s="2" customFormat="1" ht="14.5" customHeight="1">
      <c r="A279" s="33"/>
      <c r="B279" s="151"/>
      <c r="C279" s="203" t="s">
        <v>2093</v>
      </c>
      <c r="D279" s="203" t="s">
        <v>411</v>
      </c>
      <c r="E279" s="204" t="s">
        <v>2996</v>
      </c>
      <c r="F279" s="205" t="s">
        <v>2997</v>
      </c>
      <c r="G279" s="206" t="s">
        <v>219</v>
      </c>
      <c r="H279" s="207">
        <v>31.5</v>
      </c>
      <c r="I279" s="208"/>
      <c r="J279" s="209">
        <f>ROUND(I279*H279,2)</f>
        <v>0</v>
      </c>
      <c r="K279" s="210"/>
      <c r="L279" s="211"/>
      <c r="M279" s="212" t="s">
        <v>1</v>
      </c>
      <c r="N279" s="213" t="s">
        <v>41</v>
      </c>
      <c r="O279" s="59"/>
      <c r="P279" s="162">
        <f>O279*H279</f>
        <v>0</v>
      </c>
      <c r="Q279" s="162">
        <v>6.3000000000000003E-4</v>
      </c>
      <c r="R279" s="162">
        <f>Q279*H279</f>
        <v>1.9845000000000002E-2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2119</v>
      </c>
      <c r="AT279" s="164" t="s">
        <v>411</v>
      </c>
      <c r="AU279" s="164" t="s">
        <v>87</v>
      </c>
      <c r="AY279" s="18" t="s">
        <v>176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87</v>
      </c>
      <c r="BK279" s="165">
        <f>ROUND(I279*H279,2)</f>
        <v>0</v>
      </c>
      <c r="BL279" s="18" t="s">
        <v>2119</v>
      </c>
      <c r="BM279" s="164" t="s">
        <v>2998</v>
      </c>
    </row>
    <row r="280" spans="1:65" s="14" customFormat="1" ht="12">
      <c r="B280" s="174"/>
      <c r="D280" s="167" t="s">
        <v>182</v>
      </c>
      <c r="F280" s="176" t="s">
        <v>2999</v>
      </c>
      <c r="H280" s="177">
        <v>31.5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</v>
      </c>
      <c r="AX280" s="14" t="s">
        <v>79</v>
      </c>
      <c r="AY280" s="175" t="s">
        <v>176</v>
      </c>
    </row>
    <row r="281" spans="1:65" s="2" customFormat="1" ht="24.25" customHeight="1">
      <c r="A281" s="33"/>
      <c r="B281" s="151"/>
      <c r="C281" s="152" t="s">
        <v>2119</v>
      </c>
      <c r="D281" s="152" t="s">
        <v>178</v>
      </c>
      <c r="E281" s="153" t="s">
        <v>3000</v>
      </c>
      <c r="F281" s="154" t="s">
        <v>3001</v>
      </c>
      <c r="G281" s="155" t="s">
        <v>219</v>
      </c>
      <c r="H281" s="156">
        <v>150</v>
      </c>
      <c r="I281" s="157"/>
      <c r="J281" s="158">
        <f>ROUND(I281*H281,2)</f>
        <v>0</v>
      </c>
      <c r="K281" s="159"/>
      <c r="L281" s="34"/>
      <c r="M281" s="160" t="s">
        <v>1</v>
      </c>
      <c r="N281" s="161" t="s">
        <v>41</v>
      </c>
      <c r="O281" s="59"/>
      <c r="P281" s="162">
        <f>O281*H281</f>
        <v>0</v>
      </c>
      <c r="Q281" s="162">
        <v>0</v>
      </c>
      <c r="R281" s="162">
        <f>Q281*H281</f>
        <v>0</v>
      </c>
      <c r="S281" s="162">
        <v>0</v>
      </c>
      <c r="T281" s="163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4" t="s">
        <v>387</v>
      </c>
      <c r="AT281" s="164" t="s">
        <v>178</v>
      </c>
      <c r="AU281" s="164" t="s">
        <v>87</v>
      </c>
      <c r="AY281" s="18" t="s">
        <v>176</v>
      </c>
      <c r="BE281" s="165">
        <f>IF(N281="základná",J281,0)</f>
        <v>0</v>
      </c>
      <c r="BF281" s="165">
        <f>IF(N281="znížená",J281,0)</f>
        <v>0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8" t="s">
        <v>87</v>
      </c>
      <c r="BK281" s="165">
        <f>ROUND(I281*H281,2)</f>
        <v>0</v>
      </c>
      <c r="BL281" s="18" t="s">
        <v>387</v>
      </c>
      <c r="BM281" s="164" t="s">
        <v>3002</v>
      </c>
    </row>
    <row r="282" spans="1:65" s="2" customFormat="1" ht="14.5" customHeight="1">
      <c r="A282" s="33"/>
      <c r="B282" s="151"/>
      <c r="C282" s="203" t="s">
        <v>2123</v>
      </c>
      <c r="D282" s="203" t="s">
        <v>411</v>
      </c>
      <c r="E282" s="204" t="s">
        <v>3003</v>
      </c>
      <c r="F282" s="205" t="s">
        <v>3004</v>
      </c>
      <c r="G282" s="206" t="s">
        <v>219</v>
      </c>
      <c r="H282" s="207">
        <v>157.5</v>
      </c>
      <c r="I282" s="208"/>
      <c r="J282" s="209">
        <f>ROUND(I282*H282,2)</f>
        <v>0</v>
      </c>
      <c r="K282" s="210"/>
      <c r="L282" s="211"/>
      <c r="M282" s="212" t="s">
        <v>1</v>
      </c>
      <c r="N282" s="213" t="s">
        <v>41</v>
      </c>
      <c r="O282" s="59"/>
      <c r="P282" s="162">
        <f>O282*H282</f>
        <v>0</v>
      </c>
      <c r="Q282" s="162">
        <v>2.2000000000000001E-4</v>
      </c>
      <c r="R282" s="162">
        <f>Q282*H282</f>
        <v>3.465E-2</v>
      </c>
      <c r="S282" s="162">
        <v>0</v>
      </c>
      <c r="T282" s="163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4" t="s">
        <v>2119</v>
      </c>
      <c r="AT282" s="164" t="s">
        <v>411</v>
      </c>
      <c r="AU282" s="164" t="s">
        <v>87</v>
      </c>
      <c r="AY282" s="18" t="s">
        <v>176</v>
      </c>
      <c r="BE282" s="165">
        <f>IF(N282="základná",J282,0)</f>
        <v>0</v>
      </c>
      <c r="BF282" s="165">
        <f>IF(N282="znížená",J282,0)</f>
        <v>0</v>
      </c>
      <c r="BG282" s="165">
        <f>IF(N282="zákl. prenesená",J282,0)</f>
        <v>0</v>
      </c>
      <c r="BH282" s="165">
        <f>IF(N282="zníž. prenesená",J282,0)</f>
        <v>0</v>
      </c>
      <c r="BI282" s="165">
        <f>IF(N282="nulová",J282,0)</f>
        <v>0</v>
      </c>
      <c r="BJ282" s="18" t="s">
        <v>87</v>
      </c>
      <c r="BK282" s="165">
        <f>ROUND(I282*H282,2)</f>
        <v>0</v>
      </c>
      <c r="BL282" s="18" t="s">
        <v>2119</v>
      </c>
      <c r="BM282" s="164" t="s">
        <v>3005</v>
      </c>
    </row>
    <row r="283" spans="1:65" s="14" customFormat="1" ht="12">
      <c r="B283" s="174"/>
      <c r="D283" s="167" t="s">
        <v>182</v>
      </c>
      <c r="F283" s="176" t="s">
        <v>3006</v>
      </c>
      <c r="H283" s="177">
        <v>157.5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182</v>
      </c>
      <c r="AU283" s="175" t="s">
        <v>87</v>
      </c>
      <c r="AV283" s="14" t="s">
        <v>87</v>
      </c>
      <c r="AW283" s="14" t="s">
        <v>3</v>
      </c>
      <c r="AX283" s="14" t="s">
        <v>79</v>
      </c>
      <c r="AY283" s="175" t="s">
        <v>176</v>
      </c>
    </row>
    <row r="284" spans="1:65" s="2" customFormat="1" ht="24.25" customHeight="1">
      <c r="A284" s="33"/>
      <c r="B284" s="151"/>
      <c r="C284" s="152" t="s">
        <v>2129</v>
      </c>
      <c r="D284" s="152" t="s">
        <v>178</v>
      </c>
      <c r="E284" s="153" t="s">
        <v>3007</v>
      </c>
      <c r="F284" s="154" t="s">
        <v>3008</v>
      </c>
      <c r="G284" s="155" t="s">
        <v>219</v>
      </c>
      <c r="H284" s="156">
        <v>100</v>
      </c>
      <c r="I284" s="157"/>
      <c r="J284" s="158">
        <f>ROUND(I284*H284,2)</f>
        <v>0</v>
      </c>
      <c r="K284" s="159"/>
      <c r="L284" s="34"/>
      <c r="M284" s="160" t="s">
        <v>1</v>
      </c>
      <c r="N284" s="161" t="s">
        <v>41</v>
      </c>
      <c r="O284" s="59"/>
      <c r="P284" s="162">
        <f>O284*H284</f>
        <v>0</v>
      </c>
      <c r="Q284" s="162">
        <v>0</v>
      </c>
      <c r="R284" s="162">
        <f>Q284*H284</f>
        <v>0</v>
      </c>
      <c r="S284" s="162">
        <v>0</v>
      </c>
      <c r="T284" s="163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4" t="s">
        <v>387</v>
      </c>
      <c r="AT284" s="164" t="s">
        <v>178</v>
      </c>
      <c r="AU284" s="164" t="s">
        <v>87</v>
      </c>
      <c r="AY284" s="18" t="s">
        <v>176</v>
      </c>
      <c r="BE284" s="165">
        <f>IF(N284="základná",J284,0)</f>
        <v>0</v>
      </c>
      <c r="BF284" s="165">
        <f>IF(N284="znížená",J284,0)</f>
        <v>0</v>
      </c>
      <c r="BG284" s="165">
        <f>IF(N284="zákl. prenesená",J284,0)</f>
        <v>0</v>
      </c>
      <c r="BH284" s="165">
        <f>IF(N284="zníž. prenesená",J284,0)</f>
        <v>0</v>
      </c>
      <c r="BI284" s="165">
        <f>IF(N284="nulová",J284,0)</f>
        <v>0</v>
      </c>
      <c r="BJ284" s="18" t="s">
        <v>87</v>
      </c>
      <c r="BK284" s="165">
        <f>ROUND(I284*H284,2)</f>
        <v>0</v>
      </c>
      <c r="BL284" s="18" t="s">
        <v>387</v>
      </c>
      <c r="BM284" s="164" t="s">
        <v>3009</v>
      </c>
    </row>
    <row r="285" spans="1:65" s="2" customFormat="1" ht="14.5" customHeight="1">
      <c r="A285" s="33"/>
      <c r="B285" s="151"/>
      <c r="C285" s="203" t="s">
        <v>2134</v>
      </c>
      <c r="D285" s="203" t="s">
        <v>411</v>
      </c>
      <c r="E285" s="204" t="s">
        <v>3010</v>
      </c>
      <c r="F285" s="205" t="s">
        <v>3011</v>
      </c>
      <c r="G285" s="206" t="s">
        <v>219</v>
      </c>
      <c r="H285" s="207">
        <v>105</v>
      </c>
      <c r="I285" s="208"/>
      <c r="J285" s="209">
        <f>ROUND(I285*H285,2)</f>
        <v>0</v>
      </c>
      <c r="K285" s="210"/>
      <c r="L285" s="211"/>
      <c r="M285" s="212" t="s">
        <v>1</v>
      </c>
      <c r="N285" s="213" t="s">
        <v>41</v>
      </c>
      <c r="O285" s="59"/>
      <c r="P285" s="162">
        <f>O285*H285</f>
        <v>0</v>
      </c>
      <c r="Q285" s="162">
        <v>3.5E-4</v>
      </c>
      <c r="R285" s="162">
        <f>Q285*H285</f>
        <v>3.6749999999999998E-2</v>
      </c>
      <c r="S285" s="162">
        <v>0</v>
      </c>
      <c r="T285" s="163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4" t="s">
        <v>2119</v>
      </c>
      <c r="AT285" s="164" t="s">
        <v>411</v>
      </c>
      <c r="AU285" s="164" t="s">
        <v>87</v>
      </c>
      <c r="AY285" s="18" t="s">
        <v>176</v>
      </c>
      <c r="BE285" s="165">
        <f>IF(N285="základná",J285,0)</f>
        <v>0</v>
      </c>
      <c r="BF285" s="165">
        <f>IF(N285="znížená",J285,0)</f>
        <v>0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8" t="s">
        <v>87</v>
      </c>
      <c r="BK285" s="165">
        <f>ROUND(I285*H285,2)</f>
        <v>0</v>
      </c>
      <c r="BL285" s="18" t="s">
        <v>2119</v>
      </c>
      <c r="BM285" s="164" t="s">
        <v>3012</v>
      </c>
    </row>
    <row r="286" spans="1:65" s="14" customFormat="1" ht="12">
      <c r="B286" s="174"/>
      <c r="D286" s="167" t="s">
        <v>182</v>
      </c>
      <c r="F286" s="176" t="s">
        <v>2930</v>
      </c>
      <c r="H286" s="177">
        <v>105</v>
      </c>
      <c r="I286" s="178"/>
      <c r="L286" s="174"/>
      <c r="M286" s="179"/>
      <c r="N286" s="180"/>
      <c r="O286" s="180"/>
      <c r="P286" s="180"/>
      <c r="Q286" s="180"/>
      <c r="R286" s="180"/>
      <c r="S286" s="180"/>
      <c r="T286" s="181"/>
      <c r="AT286" s="175" t="s">
        <v>182</v>
      </c>
      <c r="AU286" s="175" t="s">
        <v>87</v>
      </c>
      <c r="AV286" s="14" t="s">
        <v>87</v>
      </c>
      <c r="AW286" s="14" t="s">
        <v>3</v>
      </c>
      <c r="AX286" s="14" t="s">
        <v>79</v>
      </c>
      <c r="AY286" s="175" t="s">
        <v>176</v>
      </c>
    </row>
    <row r="287" spans="1:65" s="2" customFormat="1" ht="24.25" customHeight="1">
      <c r="A287" s="33"/>
      <c r="B287" s="151"/>
      <c r="C287" s="152" t="s">
        <v>2138</v>
      </c>
      <c r="D287" s="152" t="s">
        <v>178</v>
      </c>
      <c r="E287" s="153" t="s">
        <v>3013</v>
      </c>
      <c r="F287" s="154" t="s">
        <v>3014</v>
      </c>
      <c r="G287" s="155" t="s">
        <v>219</v>
      </c>
      <c r="H287" s="156">
        <v>30</v>
      </c>
      <c r="I287" s="157"/>
      <c r="J287" s="158">
        <f>ROUND(I287*H287,2)</f>
        <v>0</v>
      </c>
      <c r="K287" s="159"/>
      <c r="L287" s="34"/>
      <c r="M287" s="160" t="s">
        <v>1</v>
      </c>
      <c r="N287" s="161" t="s">
        <v>41</v>
      </c>
      <c r="O287" s="59"/>
      <c r="P287" s="162">
        <f>O287*H287</f>
        <v>0</v>
      </c>
      <c r="Q287" s="162">
        <v>0</v>
      </c>
      <c r="R287" s="162">
        <f>Q287*H287</f>
        <v>0</v>
      </c>
      <c r="S287" s="162">
        <v>0</v>
      </c>
      <c r="T287" s="163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4" t="s">
        <v>387</v>
      </c>
      <c r="AT287" s="164" t="s">
        <v>178</v>
      </c>
      <c r="AU287" s="164" t="s">
        <v>87</v>
      </c>
      <c r="AY287" s="18" t="s">
        <v>176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8" t="s">
        <v>87</v>
      </c>
      <c r="BK287" s="165">
        <f>ROUND(I287*H287,2)</f>
        <v>0</v>
      </c>
      <c r="BL287" s="18" t="s">
        <v>387</v>
      </c>
      <c r="BM287" s="164" t="s">
        <v>3015</v>
      </c>
    </row>
    <row r="288" spans="1:65" s="2" customFormat="1" ht="14.5" customHeight="1">
      <c r="A288" s="33"/>
      <c r="B288" s="151"/>
      <c r="C288" s="203" t="s">
        <v>2142</v>
      </c>
      <c r="D288" s="203" t="s">
        <v>411</v>
      </c>
      <c r="E288" s="204" t="s">
        <v>3016</v>
      </c>
      <c r="F288" s="205" t="s">
        <v>3017</v>
      </c>
      <c r="G288" s="206" t="s">
        <v>219</v>
      </c>
      <c r="H288" s="207">
        <v>31.5</v>
      </c>
      <c r="I288" s="208"/>
      <c r="J288" s="209">
        <f>ROUND(I288*H288,2)</f>
        <v>0</v>
      </c>
      <c r="K288" s="210"/>
      <c r="L288" s="211"/>
      <c r="M288" s="212" t="s">
        <v>1</v>
      </c>
      <c r="N288" s="213" t="s">
        <v>41</v>
      </c>
      <c r="O288" s="59"/>
      <c r="P288" s="162">
        <f>O288*H288</f>
        <v>0</v>
      </c>
      <c r="Q288" s="162">
        <v>1.92E-3</v>
      </c>
      <c r="R288" s="162">
        <f>Q288*H288</f>
        <v>6.0479999999999999E-2</v>
      </c>
      <c r="S288" s="162">
        <v>0</v>
      </c>
      <c r="T288" s="163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4" t="s">
        <v>2119</v>
      </c>
      <c r="AT288" s="164" t="s">
        <v>411</v>
      </c>
      <c r="AU288" s="164" t="s">
        <v>87</v>
      </c>
      <c r="AY288" s="18" t="s">
        <v>176</v>
      </c>
      <c r="BE288" s="165">
        <f>IF(N288="základná",J288,0)</f>
        <v>0</v>
      </c>
      <c r="BF288" s="165">
        <f>IF(N288="znížená",J288,0)</f>
        <v>0</v>
      </c>
      <c r="BG288" s="165">
        <f>IF(N288="zákl. prenesená",J288,0)</f>
        <v>0</v>
      </c>
      <c r="BH288" s="165">
        <f>IF(N288="zníž. prenesená",J288,0)</f>
        <v>0</v>
      </c>
      <c r="BI288" s="165">
        <f>IF(N288="nulová",J288,0)</f>
        <v>0</v>
      </c>
      <c r="BJ288" s="18" t="s">
        <v>87</v>
      </c>
      <c r="BK288" s="165">
        <f>ROUND(I288*H288,2)</f>
        <v>0</v>
      </c>
      <c r="BL288" s="18" t="s">
        <v>2119</v>
      </c>
      <c r="BM288" s="164" t="s">
        <v>3018</v>
      </c>
    </row>
    <row r="289" spans="1:65" s="14" customFormat="1" ht="12">
      <c r="B289" s="174"/>
      <c r="D289" s="167" t="s">
        <v>182</v>
      </c>
      <c r="F289" s="176" t="s">
        <v>2999</v>
      </c>
      <c r="H289" s="177">
        <v>31.5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182</v>
      </c>
      <c r="AU289" s="175" t="s">
        <v>87</v>
      </c>
      <c r="AV289" s="14" t="s">
        <v>87</v>
      </c>
      <c r="AW289" s="14" t="s">
        <v>3</v>
      </c>
      <c r="AX289" s="14" t="s">
        <v>79</v>
      </c>
      <c r="AY289" s="175" t="s">
        <v>176</v>
      </c>
    </row>
    <row r="290" spans="1:65" s="2" customFormat="1" ht="24.25" customHeight="1">
      <c r="A290" s="33"/>
      <c r="B290" s="151"/>
      <c r="C290" s="152" t="s">
        <v>3019</v>
      </c>
      <c r="D290" s="152" t="s">
        <v>178</v>
      </c>
      <c r="E290" s="153" t="s">
        <v>3020</v>
      </c>
      <c r="F290" s="154" t="s">
        <v>3021</v>
      </c>
      <c r="G290" s="155" t="s">
        <v>219</v>
      </c>
      <c r="H290" s="156">
        <v>20</v>
      </c>
      <c r="I290" s="157"/>
      <c r="J290" s="158">
        <f>ROUND(I290*H290,2)</f>
        <v>0</v>
      </c>
      <c r="K290" s="159"/>
      <c r="L290" s="34"/>
      <c r="M290" s="160" t="s">
        <v>1</v>
      </c>
      <c r="N290" s="161" t="s">
        <v>41</v>
      </c>
      <c r="O290" s="59"/>
      <c r="P290" s="162">
        <f>O290*H290</f>
        <v>0</v>
      </c>
      <c r="Q290" s="162">
        <v>0</v>
      </c>
      <c r="R290" s="162">
        <f>Q290*H290</f>
        <v>0</v>
      </c>
      <c r="S290" s="162">
        <v>0</v>
      </c>
      <c r="T290" s="163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4" t="s">
        <v>387</v>
      </c>
      <c r="AT290" s="164" t="s">
        <v>178</v>
      </c>
      <c r="AU290" s="164" t="s">
        <v>87</v>
      </c>
      <c r="AY290" s="18" t="s">
        <v>176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8" t="s">
        <v>87</v>
      </c>
      <c r="BK290" s="165">
        <f>ROUND(I290*H290,2)</f>
        <v>0</v>
      </c>
      <c r="BL290" s="18" t="s">
        <v>387</v>
      </c>
      <c r="BM290" s="164" t="s">
        <v>3022</v>
      </c>
    </row>
    <row r="291" spans="1:65" s="2" customFormat="1" ht="14.5" customHeight="1">
      <c r="A291" s="33"/>
      <c r="B291" s="151"/>
      <c r="C291" s="203" t="s">
        <v>3023</v>
      </c>
      <c r="D291" s="203" t="s">
        <v>411</v>
      </c>
      <c r="E291" s="204" t="s">
        <v>3024</v>
      </c>
      <c r="F291" s="205" t="s">
        <v>3025</v>
      </c>
      <c r="G291" s="206" t="s">
        <v>219</v>
      </c>
      <c r="H291" s="207">
        <v>21</v>
      </c>
      <c r="I291" s="208"/>
      <c r="J291" s="209">
        <f>ROUND(I291*H291,2)</f>
        <v>0</v>
      </c>
      <c r="K291" s="210"/>
      <c r="L291" s="211"/>
      <c r="M291" s="212" t="s">
        <v>1</v>
      </c>
      <c r="N291" s="213" t="s">
        <v>41</v>
      </c>
      <c r="O291" s="59"/>
      <c r="P291" s="162">
        <f>O291*H291</f>
        <v>0</v>
      </c>
      <c r="Q291" s="162">
        <v>2.2499999999999998E-3</v>
      </c>
      <c r="R291" s="162">
        <f>Q291*H291</f>
        <v>4.7249999999999993E-2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2119</v>
      </c>
      <c r="AT291" s="164" t="s">
        <v>411</v>
      </c>
      <c r="AU291" s="164" t="s">
        <v>87</v>
      </c>
      <c r="AY291" s="18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87</v>
      </c>
      <c r="BK291" s="165">
        <f>ROUND(I291*H291,2)</f>
        <v>0</v>
      </c>
      <c r="BL291" s="18" t="s">
        <v>2119</v>
      </c>
      <c r="BM291" s="164" t="s">
        <v>3026</v>
      </c>
    </row>
    <row r="292" spans="1:65" s="14" customFormat="1" ht="12">
      <c r="B292" s="174"/>
      <c r="D292" s="167" t="s">
        <v>182</v>
      </c>
      <c r="F292" s="176" t="s">
        <v>3027</v>
      </c>
      <c r="H292" s="177">
        <v>21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182</v>
      </c>
      <c r="AU292" s="175" t="s">
        <v>87</v>
      </c>
      <c r="AV292" s="14" t="s">
        <v>87</v>
      </c>
      <c r="AW292" s="14" t="s">
        <v>3</v>
      </c>
      <c r="AX292" s="14" t="s">
        <v>79</v>
      </c>
      <c r="AY292" s="175" t="s">
        <v>176</v>
      </c>
    </row>
    <row r="293" spans="1:65" s="2" customFormat="1" ht="14.5" customHeight="1">
      <c r="A293" s="33"/>
      <c r="B293" s="151"/>
      <c r="C293" s="152" t="s">
        <v>3028</v>
      </c>
      <c r="D293" s="152" t="s">
        <v>178</v>
      </c>
      <c r="E293" s="153" t="s">
        <v>3029</v>
      </c>
      <c r="F293" s="154" t="s">
        <v>3030</v>
      </c>
      <c r="G293" s="155" t="s">
        <v>2323</v>
      </c>
      <c r="H293" s="217"/>
      <c r="I293" s="157"/>
      <c r="J293" s="158">
        <f>ROUND(I293*H293,2)</f>
        <v>0</v>
      </c>
      <c r="K293" s="159"/>
      <c r="L293" s="34"/>
      <c r="M293" s="160" t="s">
        <v>1</v>
      </c>
      <c r="N293" s="161" t="s">
        <v>41</v>
      </c>
      <c r="O293" s="59"/>
      <c r="P293" s="162">
        <f>O293*H293</f>
        <v>0</v>
      </c>
      <c r="Q293" s="162">
        <v>0</v>
      </c>
      <c r="R293" s="162">
        <f>Q293*H293</f>
        <v>0</v>
      </c>
      <c r="S293" s="162">
        <v>0</v>
      </c>
      <c r="T293" s="163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4" t="s">
        <v>387</v>
      </c>
      <c r="AT293" s="164" t="s">
        <v>178</v>
      </c>
      <c r="AU293" s="164" t="s">
        <v>87</v>
      </c>
      <c r="AY293" s="18" t="s">
        <v>176</v>
      </c>
      <c r="BE293" s="165">
        <f>IF(N293="základná",J293,0)</f>
        <v>0</v>
      </c>
      <c r="BF293" s="165">
        <f>IF(N293="znížená",J293,0)</f>
        <v>0</v>
      </c>
      <c r="BG293" s="165">
        <f>IF(N293="zákl. prenesená",J293,0)</f>
        <v>0</v>
      </c>
      <c r="BH293" s="165">
        <f>IF(N293="zníž. prenesená",J293,0)</f>
        <v>0</v>
      </c>
      <c r="BI293" s="165">
        <f>IF(N293="nulová",J293,0)</f>
        <v>0</v>
      </c>
      <c r="BJ293" s="18" t="s">
        <v>87</v>
      </c>
      <c r="BK293" s="165">
        <f>ROUND(I293*H293,2)</f>
        <v>0</v>
      </c>
      <c r="BL293" s="18" t="s">
        <v>387</v>
      </c>
      <c r="BM293" s="164" t="s">
        <v>3031</v>
      </c>
    </row>
    <row r="294" spans="1:65" s="2" customFormat="1" ht="14.5" customHeight="1">
      <c r="A294" s="33"/>
      <c r="B294" s="151"/>
      <c r="C294" s="152" t="s">
        <v>3032</v>
      </c>
      <c r="D294" s="152" t="s">
        <v>178</v>
      </c>
      <c r="E294" s="153" t="s">
        <v>3033</v>
      </c>
      <c r="F294" s="154" t="s">
        <v>3034</v>
      </c>
      <c r="G294" s="155" t="s">
        <v>2323</v>
      </c>
      <c r="H294" s="217"/>
      <c r="I294" s="157"/>
      <c r="J294" s="158">
        <f>ROUND(I294*H294,2)</f>
        <v>0</v>
      </c>
      <c r="K294" s="159"/>
      <c r="L294" s="34"/>
      <c r="M294" s="160" t="s">
        <v>1</v>
      </c>
      <c r="N294" s="161" t="s">
        <v>41</v>
      </c>
      <c r="O294" s="59"/>
      <c r="P294" s="162">
        <f>O294*H294</f>
        <v>0</v>
      </c>
      <c r="Q294" s="162">
        <v>0</v>
      </c>
      <c r="R294" s="162">
        <f>Q294*H294</f>
        <v>0</v>
      </c>
      <c r="S294" s="162">
        <v>0</v>
      </c>
      <c r="T294" s="163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4" t="s">
        <v>387</v>
      </c>
      <c r="AT294" s="164" t="s">
        <v>178</v>
      </c>
      <c r="AU294" s="164" t="s">
        <v>87</v>
      </c>
      <c r="AY294" s="18" t="s">
        <v>176</v>
      </c>
      <c r="BE294" s="165">
        <f>IF(N294="základná",J294,0)</f>
        <v>0</v>
      </c>
      <c r="BF294" s="165">
        <f>IF(N294="znížená",J294,0)</f>
        <v>0</v>
      </c>
      <c r="BG294" s="165">
        <f>IF(N294="zákl. prenesená",J294,0)</f>
        <v>0</v>
      </c>
      <c r="BH294" s="165">
        <f>IF(N294="zníž. prenesená",J294,0)</f>
        <v>0</v>
      </c>
      <c r="BI294" s="165">
        <f>IF(N294="nulová",J294,0)</f>
        <v>0</v>
      </c>
      <c r="BJ294" s="18" t="s">
        <v>87</v>
      </c>
      <c r="BK294" s="165">
        <f>ROUND(I294*H294,2)</f>
        <v>0</v>
      </c>
      <c r="BL294" s="18" t="s">
        <v>387</v>
      </c>
      <c r="BM294" s="164" t="s">
        <v>3035</v>
      </c>
    </row>
    <row r="295" spans="1:65" s="2" customFormat="1" ht="14.5" customHeight="1">
      <c r="A295" s="33"/>
      <c r="B295" s="151"/>
      <c r="C295" s="152" t="s">
        <v>3036</v>
      </c>
      <c r="D295" s="152" t="s">
        <v>178</v>
      </c>
      <c r="E295" s="153" t="s">
        <v>3037</v>
      </c>
      <c r="F295" s="154" t="s">
        <v>3038</v>
      </c>
      <c r="G295" s="155" t="s">
        <v>2323</v>
      </c>
      <c r="H295" s="217"/>
      <c r="I295" s="157"/>
      <c r="J295" s="158">
        <f>ROUND(I295*H295,2)</f>
        <v>0</v>
      </c>
      <c r="K295" s="159"/>
      <c r="L295" s="34"/>
      <c r="M295" s="160" t="s">
        <v>1</v>
      </c>
      <c r="N295" s="161" t="s">
        <v>41</v>
      </c>
      <c r="O295" s="59"/>
      <c r="P295" s="162">
        <f>O295*H295</f>
        <v>0</v>
      </c>
      <c r="Q295" s="162">
        <v>0</v>
      </c>
      <c r="R295" s="162">
        <f>Q295*H295</f>
        <v>0</v>
      </c>
      <c r="S295" s="162">
        <v>0</v>
      </c>
      <c r="T295" s="163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4" t="s">
        <v>387</v>
      </c>
      <c r="AT295" s="164" t="s">
        <v>178</v>
      </c>
      <c r="AU295" s="164" t="s">
        <v>87</v>
      </c>
      <c r="AY295" s="18" t="s">
        <v>176</v>
      </c>
      <c r="BE295" s="165">
        <f>IF(N295="základná",J295,0)</f>
        <v>0</v>
      </c>
      <c r="BF295" s="165">
        <f>IF(N295="znížená",J295,0)</f>
        <v>0</v>
      </c>
      <c r="BG295" s="165">
        <f>IF(N295="zákl. prenesená",J295,0)</f>
        <v>0</v>
      </c>
      <c r="BH295" s="165">
        <f>IF(N295="zníž. prenesená",J295,0)</f>
        <v>0</v>
      </c>
      <c r="BI295" s="165">
        <f>IF(N295="nulová",J295,0)</f>
        <v>0</v>
      </c>
      <c r="BJ295" s="18" t="s">
        <v>87</v>
      </c>
      <c r="BK295" s="165">
        <f>ROUND(I295*H295,2)</f>
        <v>0</v>
      </c>
      <c r="BL295" s="18" t="s">
        <v>387</v>
      </c>
      <c r="BM295" s="164" t="s">
        <v>3039</v>
      </c>
    </row>
    <row r="296" spans="1:65" s="2" customFormat="1" ht="14.5" customHeight="1">
      <c r="A296" s="33"/>
      <c r="B296" s="151"/>
      <c r="C296" s="152" t="s">
        <v>3040</v>
      </c>
      <c r="D296" s="152" t="s">
        <v>178</v>
      </c>
      <c r="E296" s="153" t="s">
        <v>3041</v>
      </c>
      <c r="F296" s="154" t="s">
        <v>3042</v>
      </c>
      <c r="G296" s="155" t="s">
        <v>2323</v>
      </c>
      <c r="H296" s="217"/>
      <c r="I296" s="157"/>
      <c r="J296" s="158">
        <f>ROUND(I296*H296,2)</f>
        <v>0</v>
      </c>
      <c r="K296" s="159"/>
      <c r="L296" s="34"/>
      <c r="M296" s="160" t="s">
        <v>1</v>
      </c>
      <c r="N296" s="161" t="s">
        <v>41</v>
      </c>
      <c r="O296" s="59"/>
      <c r="P296" s="162">
        <f>O296*H296</f>
        <v>0</v>
      </c>
      <c r="Q296" s="162">
        <v>0</v>
      </c>
      <c r="R296" s="162">
        <f>Q296*H296</f>
        <v>0</v>
      </c>
      <c r="S296" s="162">
        <v>0</v>
      </c>
      <c r="T296" s="16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2119</v>
      </c>
      <c r="AT296" s="164" t="s">
        <v>178</v>
      </c>
      <c r="AU296" s="164" t="s">
        <v>87</v>
      </c>
      <c r="AY296" s="18" t="s">
        <v>176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8" t="s">
        <v>87</v>
      </c>
      <c r="BK296" s="165">
        <f>ROUND(I296*H296,2)</f>
        <v>0</v>
      </c>
      <c r="BL296" s="18" t="s">
        <v>2119</v>
      </c>
      <c r="BM296" s="164" t="s">
        <v>3043</v>
      </c>
    </row>
    <row r="297" spans="1:65" s="2" customFormat="1" ht="14.5" customHeight="1">
      <c r="A297" s="33"/>
      <c r="B297" s="151"/>
      <c r="C297" s="152" t="s">
        <v>1867</v>
      </c>
      <c r="D297" s="152" t="s">
        <v>178</v>
      </c>
      <c r="E297" s="153" t="s">
        <v>3044</v>
      </c>
      <c r="F297" s="154" t="s">
        <v>3045</v>
      </c>
      <c r="G297" s="155" t="s">
        <v>2323</v>
      </c>
      <c r="H297" s="217"/>
      <c r="I297" s="157"/>
      <c r="J297" s="158">
        <f>ROUND(I297*H297,2)</f>
        <v>0</v>
      </c>
      <c r="K297" s="159"/>
      <c r="L297" s="34"/>
      <c r="M297" s="160" t="s">
        <v>1</v>
      </c>
      <c r="N297" s="161" t="s">
        <v>41</v>
      </c>
      <c r="O297" s="59"/>
      <c r="P297" s="162">
        <f>O297*H297</f>
        <v>0</v>
      </c>
      <c r="Q297" s="162">
        <v>0</v>
      </c>
      <c r="R297" s="162">
        <f>Q297*H297</f>
        <v>0</v>
      </c>
      <c r="S297" s="162">
        <v>0</v>
      </c>
      <c r="T297" s="163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387</v>
      </c>
      <c r="AT297" s="164" t="s">
        <v>178</v>
      </c>
      <c r="AU297" s="164" t="s">
        <v>87</v>
      </c>
      <c r="AY297" s="18" t="s">
        <v>176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87</v>
      </c>
      <c r="BK297" s="165">
        <f>ROUND(I297*H297,2)</f>
        <v>0</v>
      </c>
      <c r="BL297" s="18" t="s">
        <v>387</v>
      </c>
      <c r="BM297" s="164" t="s">
        <v>3046</v>
      </c>
    </row>
    <row r="298" spans="1:65" s="12" customFormat="1" ht="23" customHeight="1">
      <c r="B298" s="138"/>
      <c r="D298" s="139" t="s">
        <v>74</v>
      </c>
      <c r="E298" s="149" t="s">
        <v>3047</v>
      </c>
      <c r="F298" s="149" t="s">
        <v>3048</v>
      </c>
      <c r="I298" s="141"/>
      <c r="J298" s="150">
        <f>BK298</f>
        <v>0</v>
      </c>
      <c r="L298" s="138"/>
      <c r="M298" s="143"/>
      <c r="N298" s="144"/>
      <c r="O298" s="144"/>
      <c r="P298" s="145">
        <f>SUM(P299:P303)</f>
        <v>0</v>
      </c>
      <c r="Q298" s="144"/>
      <c r="R298" s="145">
        <f>SUM(R299:R303)</f>
        <v>2.0711849679591601E-3</v>
      </c>
      <c r="S298" s="144"/>
      <c r="T298" s="146">
        <f>SUM(T299:T303)</f>
        <v>0</v>
      </c>
      <c r="AR298" s="139" t="s">
        <v>97</v>
      </c>
      <c r="AT298" s="147" t="s">
        <v>74</v>
      </c>
      <c r="AU298" s="147" t="s">
        <v>79</v>
      </c>
      <c r="AY298" s="139" t="s">
        <v>176</v>
      </c>
      <c r="BK298" s="148">
        <f>SUM(BK299:BK303)</f>
        <v>0</v>
      </c>
    </row>
    <row r="299" spans="1:65" s="2" customFormat="1" ht="24.25" customHeight="1">
      <c r="A299" s="33"/>
      <c r="B299" s="151"/>
      <c r="C299" s="152" t="s">
        <v>3049</v>
      </c>
      <c r="D299" s="152" t="s">
        <v>178</v>
      </c>
      <c r="E299" s="153" t="s">
        <v>3050</v>
      </c>
      <c r="F299" s="154" t="s">
        <v>3051</v>
      </c>
      <c r="G299" s="155" t="s">
        <v>219</v>
      </c>
      <c r="H299" s="156">
        <v>135</v>
      </c>
      <c r="I299" s="157"/>
      <c r="J299" s="158">
        <f>ROUND(I299*H299,2)</f>
        <v>0</v>
      </c>
      <c r="K299" s="159"/>
      <c r="L299" s="34"/>
      <c r="M299" s="160" t="s">
        <v>1</v>
      </c>
      <c r="N299" s="161" t="s">
        <v>41</v>
      </c>
      <c r="O299" s="59"/>
      <c r="P299" s="162">
        <f>O299*H299</f>
        <v>0</v>
      </c>
      <c r="Q299" s="162">
        <v>0</v>
      </c>
      <c r="R299" s="162">
        <f>Q299*H299</f>
        <v>0</v>
      </c>
      <c r="S299" s="162">
        <v>0</v>
      </c>
      <c r="T299" s="163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4" t="s">
        <v>387</v>
      </c>
      <c r="AT299" s="164" t="s">
        <v>178</v>
      </c>
      <c r="AU299" s="164" t="s">
        <v>87</v>
      </c>
      <c r="AY299" s="18" t="s">
        <v>176</v>
      </c>
      <c r="BE299" s="165">
        <f>IF(N299="základná",J299,0)</f>
        <v>0</v>
      </c>
      <c r="BF299" s="165">
        <f>IF(N299="znížená",J299,0)</f>
        <v>0</v>
      </c>
      <c r="BG299" s="165">
        <f>IF(N299="zákl. prenesená",J299,0)</f>
        <v>0</v>
      </c>
      <c r="BH299" s="165">
        <f>IF(N299="zníž. prenesená",J299,0)</f>
        <v>0</v>
      </c>
      <c r="BI299" s="165">
        <f>IF(N299="nulová",J299,0)</f>
        <v>0</v>
      </c>
      <c r="BJ299" s="18" t="s">
        <v>87</v>
      </c>
      <c r="BK299" s="165">
        <f>ROUND(I299*H299,2)</f>
        <v>0</v>
      </c>
      <c r="BL299" s="18" t="s">
        <v>387</v>
      </c>
      <c r="BM299" s="164" t="s">
        <v>3052</v>
      </c>
    </row>
    <row r="300" spans="1:65" s="2" customFormat="1" ht="24.25" customHeight="1">
      <c r="A300" s="33"/>
      <c r="B300" s="151"/>
      <c r="C300" s="152" t="s">
        <v>3053</v>
      </c>
      <c r="D300" s="152" t="s">
        <v>178</v>
      </c>
      <c r="E300" s="153" t="s">
        <v>3054</v>
      </c>
      <c r="F300" s="154" t="s">
        <v>3055</v>
      </c>
      <c r="G300" s="155" t="s">
        <v>219</v>
      </c>
      <c r="H300" s="156">
        <v>10</v>
      </c>
      <c r="I300" s="157"/>
      <c r="J300" s="158">
        <f>ROUND(I300*H300,2)</f>
        <v>0</v>
      </c>
      <c r="K300" s="159"/>
      <c r="L300" s="34"/>
      <c r="M300" s="160" t="s">
        <v>1</v>
      </c>
      <c r="N300" s="161" t="s">
        <v>41</v>
      </c>
      <c r="O300" s="59"/>
      <c r="P300" s="162">
        <f>O300*H300</f>
        <v>0</v>
      </c>
      <c r="Q300" s="162">
        <v>0</v>
      </c>
      <c r="R300" s="162">
        <f>Q300*H300</f>
        <v>0</v>
      </c>
      <c r="S300" s="162">
        <v>0</v>
      </c>
      <c r="T300" s="163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4" t="s">
        <v>387</v>
      </c>
      <c r="AT300" s="164" t="s">
        <v>178</v>
      </c>
      <c r="AU300" s="164" t="s">
        <v>87</v>
      </c>
      <c r="AY300" s="18" t="s">
        <v>176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8" t="s">
        <v>87</v>
      </c>
      <c r="BK300" s="165">
        <f>ROUND(I300*H300,2)</f>
        <v>0</v>
      </c>
      <c r="BL300" s="18" t="s">
        <v>387</v>
      </c>
      <c r="BM300" s="164" t="s">
        <v>3056</v>
      </c>
    </row>
    <row r="301" spans="1:65" s="2" customFormat="1" ht="14.5" customHeight="1">
      <c r="A301" s="33"/>
      <c r="B301" s="151"/>
      <c r="C301" s="203" t="s">
        <v>3057</v>
      </c>
      <c r="D301" s="203" t="s">
        <v>411</v>
      </c>
      <c r="E301" s="204" t="s">
        <v>3058</v>
      </c>
      <c r="F301" s="205" t="s">
        <v>3059</v>
      </c>
      <c r="G301" s="206" t="s">
        <v>219</v>
      </c>
      <c r="H301" s="207">
        <v>10</v>
      </c>
      <c r="I301" s="208"/>
      <c r="J301" s="209">
        <f>ROUND(I301*H301,2)</f>
        <v>0</v>
      </c>
      <c r="K301" s="210"/>
      <c r="L301" s="211"/>
      <c r="M301" s="212" t="s">
        <v>1</v>
      </c>
      <c r="N301" s="213" t="s">
        <v>41</v>
      </c>
      <c r="O301" s="59"/>
      <c r="P301" s="162">
        <f>O301*H301</f>
        <v>0</v>
      </c>
      <c r="Q301" s="162">
        <v>2.0711849679591599E-4</v>
      </c>
      <c r="R301" s="162">
        <f>Q301*H301</f>
        <v>2.0711849679591601E-3</v>
      </c>
      <c r="S301" s="162">
        <v>0</v>
      </c>
      <c r="T301" s="163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2119</v>
      </c>
      <c r="AT301" s="164" t="s">
        <v>411</v>
      </c>
      <c r="AU301" s="164" t="s">
        <v>87</v>
      </c>
      <c r="AY301" s="18" t="s">
        <v>176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87</v>
      </c>
      <c r="BK301" s="165">
        <f>ROUND(I301*H301,2)</f>
        <v>0</v>
      </c>
      <c r="BL301" s="18" t="s">
        <v>2119</v>
      </c>
      <c r="BM301" s="164" t="s">
        <v>3060</v>
      </c>
    </row>
    <row r="302" spans="1:65" s="2" customFormat="1" ht="24.25" customHeight="1">
      <c r="A302" s="33"/>
      <c r="B302" s="151"/>
      <c r="C302" s="152" t="s">
        <v>3061</v>
      </c>
      <c r="D302" s="152" t="s">
        <v>178</v>
      </c>
      <c r="E302" s="153" t="s">
        <v>3062</v>
      </c>
      <c r="F302" s="154" t="s">
        <v>3063</v>
      </c>
      <c r="G302" s="155" t="s">
        <v>219</v>
      </c>
      <c r="H302" s="156">
        <v>135</v>
      </c>
      <c r="I302" s="157"/>
      <c r="J302" s="158">
        <f>ROUND(I302*H302,2)</f>
        <v>0</v>
      </c>
      <c r="K302" s="159"/>
      <c r="L302" s="34"/>
      <c r="M302" s="160" t="s">
        <v>1</v>
      </c>
      <c r="N302" s="161" t="s">
        <v>41</v>
      </c>
      <c r="O302" s="59"/>
      <c r="P302" s="162">
        <f>O302*H302</f>
        <v>0</v>
      </c>
      <c r="Q302" s="162">
        <v>0</v>
      </c>
      <c r="R302" s="162">
        <f>Q302*H302</f>
        <v>0</v>
      </c>
      <c r="S302" s="162">
        <v>0</v>
      </c>
      <c r="T302" s="163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4" t="s">
        <v>387</v>
      </c>
      <c r="AT302" s="164" t="s">
        <v>178</v>
      </c>
      <c r="AU302" s="164" t="s">
        <v>87</v>
      </c>
      <c r="AY302" s="18" t="s">
        <v>176</v>
      </c>
      <c r="BE302" s="165">
        <f>IF(N302="základná",J302,0)</f>
        <v>0</v>
      </c>
      <c r="BF302" s="165">
        <f>IF(N302="znížená",J302,0)</f>
        <v>0</v>
      </c>
      <c r="BG302" s="165">
        <f>IF(N302="zákl. prenesená",J302,0)</f>
        <v>0</v>
      </c>
      <c r="BH302" s="165">
        <f>IF(N302="zníž. prenesená",J302,0)</f>
        <v>0</v>
      </c>
      <c r="BI302" s="165">
        <f>IF(N302="nulová",J302,0)</f>
        <v>0</v>
      </c>
      <c r="BJ302" s="18" t="s">
        <v>87</v>
      </c>
      <c r="BK302" s="165">
        <f>ROUND(I302*H302,2)</f>
        <v>0</v>
      </c>
      <c r="BL302" s="18" t="s">
        <v>387</v>
      </c>
      <c r="BM302" s="164" t="s">
        <v>3064</v>
      </c>
    </row>
    <row r="303" spans="1:65" s="2" customFormat="1" ht="14.5" customHeight="1">
      <c r="A303" s="33"/>
      <c r="B303" s="151"/>
      <c r="C303" s="152" t="s">
        <v>3065</v>
      </c>
      <c r="D303" s="152" t="s">
        <v>178</v>
      </c>
      <c r="E303" s="153" t="s">
        <v>3066</v>
      </c>
      <c r="F303" s="154" t="s">
        <v>3045</v>
      </c>
      <c r="G303" s="155" t="s">
        <v>2323</v>
      </c>
      <c r="H303" s="217"/>
      <c r="I303" s="157"/>
      <c r="J303" s="158">
        <f>ROUND(I303*H303,2)</f>
        <v>0</v>
      </c>
      <c r="K303" s="159"/>
      <c r="L303" s="34"/>
      <c r="M303" s="160" t="s">
        <v>1</v>
      </c>
      <c r="N303" s="161" t="s">
        <v>41</v>
      </c>
      <c r="O303" s="59"/>
      <c r="P303" s="162">
        <f>O303*H303</f>
        <v>0</v>
      </c>
      <c r="Q303" s="162">
        <v>0</v>
      </c>
      <c r="R303" s="162">
        <f>Q303*H303</f>
        <v>0</v>
      </c>
      <c r="S303" s="162">
        <v>0</v>
      </c>
      <c r="T303" s="163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4" t="s">
        <v>387</v>
      </c>
      <c r="AT303" s="164" t="s">
        <v>178</v>
      </c>
      <c r="AU303" s="164" t="s">
        <v>87</v>
      </c>
      <c r="AY303" s="18" t="s">
        <v>176</v>
      </c>
      <c r="BE303" s="165">
        <f>IF(N303="základná",J303,0)</f>
        <v>0</v>
      </c>
      <c r="BF303" s="165">
        <f>IF(N303="znížená",J303,0)</f>
        <v>0</v>
      </c>
      <c r="BG303" s="165">
        <f>IF(N303="zákl. prenesená",J303,0)</f>
        <v>0</v>
      </c>
      <c r="BH303" s="165">
        <f>IF(N303="zníž. prenesená",J303,0)</f>
        <v>0</v>
      </c>
      <c r="BI303" s="165">
        <f>IF(N303="nulová",J303,0)</f>
        <v>0</v>
      </c>
      <c r="BJ303" s="18" t="s">
        <v>87</v>
      </c>
      <c r="BK303" s="165">
        <f>ROUND(I303*H303,2)</f>
        <v>0</v>
      </c>
      <c r="BL303" s="18" t="s">
        <v>387</v>
      </c>
      <c r="BM303" s="164" t="s">
        <v>3067</v>
      </c>
    </row>
    <row r="304" spans="1:65" s="12" customFormat="1" ht="26" customHeight="1">
      <c r="B304" s="138"/>
      <c r="D304" s="139" t="s">
        <v>74</v>
      </c>
      <c r="E304" s="140" t="s">
        <v>381</v>
      </c>
      <c r="F304" s="140" t="s">
        <v>382</v>
      </c>
      <c r="I304" s="141"/>
      <c r="J304" s="142">
        <f>BK304</f>
        <v>0</v>
      </c>
      <c r="L304" s="138"/>
      <c r="M304" s="143"/>
      <c r="N304" s="144"/>
      <c r="O304" s="144"/>
      <c r="P304" s="145">
        <f>SUM(P305:P307)</f>
        <v>0</v>
      </c>
      <c r="Q304" s="144"/>
      <c r="R304" s="145">
        <f>SUM(R305:R307)</f>
        <v>0</v>
      </c>
      <c r="S304" s="144"/>
      <c r="T304" s="146">
        <f>SUM(T305:T307)</f>
        <v>0</v>
      </c>
      <c r="AR304" s="139" t="s">
        <v>106</v>
      </c>
      <c r="AT304" s="147" t="s">
        <v>74</v>
      </c>
      <c r="AU304" s="147" t="s">
        <v>75</v>
      </c>
      <c r="AY304" s="139" t="s">
        <v>176</v>
      </c>
      <c r="BK304" s="148">
        <f>SUM(BK305:BK307)</f>
        <v>0</v>
      </c>
    </row>
    <row r="305" spans="1:65" s="2" customFormat="1" ht="24.25" customHeight="1">
      <c r="A305" s="33"/>
      <c r="B305" s="151"/>
      <c r="C305" s="152" t="s">
        <v>3068</v>
      </c>
      <c r="D305" s="152" t="s">
        <v>178</v>
      </c>
      <c r="E305" s="153" t="s">
        <v>3069</v>
      </c>
      <c r="F305" s="154" t="s">
        <v>3070</v>
      </c>
      <c r="G305" s="155" t="s">
        <v>386</v>
      </c>
      <c r="H305" s="156">
        <v>50</v>
      </c>
      <c r="I305" s="157"/>
      <c r="J305" s="158">
        <f>ROUND(I305*H305,2)</f>
        <v>0</v>
      </c>
      <c r="K305" s="159"/>
      <c r="L305" s="34"/>
      <c r="M305" s="160" t="s">
        <v>1</v>
      </c>
      <c r="N305" s="161" t="s">
        <v>41</v>
      </c>
      <c r="O305" s="59"/>
      <c r="P305" s="162">
        <f>O305*H305</f>
        <v>0</v>
      </c>
      <c r="Q305" s="162">
        <v>0</v>
      </c>
      <c r="R305" s="162">
        <f>Q305*H305</f>
        <v>0</v>
      </c>
      <c r="S305" s="162">
        <v>0</v>
      </c>
      <c r="T305" s="163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4" t="s">
        <v>3071</v>
      </c>
      <c r="AT305" s="164" t="s">
        <v>178</v>
      </c>
      <c r="AU305" s="164" t="s">
        <v>79</v>
      </c>
      <c r="AY305" s="18" t="s">
        <v>176</v>
      </c>
      <c r="BE305" s="165">
        <f>IF(N305="základná",J305,0)</f>
        <v>0</v>
      </c>
      <c r="BF305" s="165">
        <f>IF(N305="znížená",J305,0)</f>
        <v>0</v>
      </c>
      <c r="BG305" s="165">
        <f>IF(N305="zákl. prenesená",J305,0)</f>
        <v>0</v>
      </c>
      <c r="BH305" s="165">
        <f>IF(N305="zníž. prenesená",J305,0)</f>
        <v>0</v>
      </c>
      <c r="BI305" s="165">
        <f>IF(N305="nulová",J305,0)</f>
        <v>0</v>
      </c>
      <c r="BJ305" s="18" t="s">
        <v>87</v>
      </c>
      <c r="BK305" s="165">
        <f>ROUND(I305*H305,2)</f>
        <v>0</v>
      </c>
      <c r="BL305" s="18" t="s">
        <v>3071</v>
      </c>
      <c r="BM305" s="164" t="s">
        <v>3072</v>
      </c>
    </row>
    <row r="306" spans="1:65" s="2" customFormat="1" ht="14.5" customHeight="1">
      <c r="A306" s="33"/>
      <c r="B306" s="151"/>
      <c r="C306" s="152" t="s">
        <v>3073</v>
      </c>
      <c r="D306" s="152" t="s">
        <v>178</v>
      </c>
      <c r="E306" s="153" t="s">
        <v>3074</v>
      </c>
      <c r="F306" s="154" t="s">
        <v>3075</v>
      </c>
      <c r="G306" s="155" t="s">
        <v>299</v>
      </c>
      <c r="H306" s="156">
        <v>1</v>
      </c>
      <c r="I306" s="157"/>
      <c r="J306" s="158">
        <f>ROUND(I306*H306,2)</f>
        <v>0</v>
      </c>
      <c r="K306" s="159"/>
      <c r="L306" s="34"/>
      <c r="M306" s="160" t="s">
        <v>1</v>
      </c>
      <c r="N306" s="161" t="s">
        <v>41</v>
      </c>
      <c r="O306" s="59"/>
      <c r="P306" s="162">
        <f>O306*H306</f>
        <v>0</v>
      </c>
      <c r="Q306" s="162">
        <v>0</v>
      </c>
      <c r="R306" s="162">
        <f>Q306*H306</f>
        <v>0</v>
      </c>
      <c r="S306" s="162">
        <v>0</v>
      </c>
      <c r="T306" s="163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4" t="s">
        <v>3071</v>
      </c>
      <c r="AT306" s="164" t="s">
        <v>178</v>
      </c>
      <c r="AU306" s="164" t="s">
        <v>79</v>
      </c>
      <c r="AY306" s="18" t="s">
        <v>176</v>
      </c>
      <c r="BE306" s="165">
        <f>IF(N306="základná",J306,0)</f>
        <v>0</v>
      </c>
      <c r="BF306" s="165">
        <f>IF(N306="znížená",J306,0)</f>
        <v>0</v>
      </c>
      <c r="BG306" s="165">
        <f>IF(N306="zákl. prenesená",J306,0)</f>
        <v>0</v>
      </c>
      <c r="BH306" s="165">
        <f>IF(N306="zníž. prenesená",J306,0)</f>
        <v>0</v>
      </c>
      <c r="BI306" s="165">
        <f>IF(N306="nulová",J306,0)</f>
        <v>0</v>
      </c>
      <c r="BJ306" s="18" t="s">
        <v>87</v>
      </c>
      <c r="BK306" s="165">
        <f>ROUND(I306*H306,2)</f>
        <v>0</v>
      </c>
      <c r="BL306" s="18" t="s">
        <v>3071</v>
      </c>
      <c r="BM306" s="164" t="s">
        <v>3076</v>
      </c>
    </row>
    <row r="307" spans="1:65" s="2" customFormat="1" ht="14.5" customHeight="1">
      <c r="A307" s="33"/>
      <c r="B307" s="151"/>
      <c r="C307" s="152" t="s">
        <v>3077</v>
      </c>
      <c r="D307" s="152" t="s">
        <v>178</v>
      </c>
      <c r="E307" s="153" t="s">
        <v>384</v>
      </c>
      <c r="F307" s="154" t="s">
        <v>3078</v>
      </c>
      <c r="G307" s="155" t="s">
        <v>386</v>
      </c>
      <c r="H307" s="156">
        <v>160</v>
      </c>
      <c r="I307" s="157"/>
      <c r="J307" s="158">
        <f>ROUND(I307*H307,2)</f>
        <v>0</v>
      </c>
      <c r="K307" s="159"/>
      <c r="L307" s="34"/>
      <c r="M307" s="198" t="s">
        <v>1</v>
      </c>
      <c r="N307" s="199" t="s">
        <v>41</v>
      </c>
      <c r="O307" s="200"/>
      <c r="P307" s="201">
        <f>O307*H307</f>
        <v>0</v>
      </c>
      <c r="Q307" s="201">
        <v>0</v>
      </c>
      <c r="R307" s="201">
        <f>Q307*H307</f>
        <v>0</v>
      </c>
      <c r="S307" s="201">
        <v>0</v>
      </c>
      <c r="T307" s="202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4" t="s">
        <v>3071</v>
      </c>
      <c r="AT307" s="164" t="s">
        <v>178</v>
      </c>
      <c r="AU307" s="164" t="s">
        <v>79</v>
      </c>
      <c r="AY307" s="18" t="s">
        <v>176</v>
      </c>
      <c r="BE307" s="165">
        <f>IF(N307="základná",J307,0)</f>
        <v>0</v>
      </c>
      <c r="BF307" s="165">
        <f>IF(N307="znížená",J307,0)</f>
        <v>0</v>
      </c>
      <c r="BG307" s="165">
        <f>IF(N307="zákl. prenesená",J307,0)</f>
        <v>0</v>
      </c>
      <c r="BH307" s="165">
        <f>IF(N307="zníž. prenesená",J307,0)</f>
        <v>0</v>
      </c>
      <c r="BI307" s="165">
        <f>IF(N307="nulová",J307,0)</f>
        <v>0</v>
      </c>
      <c r="BJ307" s="18" t="s">
        <v>87</v>
      </c>
      <c r="BK307" s="165">
        <f>ROUND(I307*H307,2)</f>
        <v>0</v>
      </c>
      <c r="BL307" s="18" t="s">
        <v>3071</v>
      </c>
      <c r="BM307" s="164" t="s">
        <v>3079</v>
      </c>
    </row>
    <row r="308" spans="1:65" s="2" customFormat="1" ht="7" customHeight="1">
      <c r="A308" s="33"/>
      <c r="B308" s="48"/>
      <c r="C308" s="49"/>
      <c r="D308" s="49"/>
      <c r="E308" s="49"/>
      <c r="F308" s="49"/>
      <c r="G308" s="49"/>
      <c r="H308" s="49"/>
      <c r="I308" s="49"/>
      <c r="J308" s="49"/>
      <c r="K308" s="49"/>
      <c r="L308" s="34"/>
      <c r="M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</row>
  </sheetData>
  <autoFilter ref="C126:K307" xr:uid="{00000000-0009-0000-0000-00000B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60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128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8" t="s">
        <v>3080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2618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>K.Šinská</v>
      </c>
      <c r="F26" s="33"/>
      <c r="G26" s="33"/>
      <c r="H26" s="33"/>
      <c r="I26" s="28" t="s">
        <v>25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ROUND((SUM(BE123:BE159)),  2)</f>
        <v>0</v>
      </c>
      <c r="G35" s="33"/>
      <c r="H35" s="33"/>
      <c r="I35" s="107">
        <v>0.2</v>
      </c>
      <c r="J35" s="106">
        <f>ROUND(((SUM(BE123:BE159))*I35),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ROUND((SUM(BF123:BF159)),  2)</f>
        <v>0</v>
      </c>
      <c r="G36" s="33"/>
      <c r="H36" s="33"/>
      <c r="I36" s="107">
        <v>0.2</v>
      </c>
      <c r="J36" s="106">
        <f>ROUND(((SUM(BF123:BF159))*I36),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ROUND((SUM(BG123:BG159)),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ROUND((SUM(BH123:BH159)),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ROUND((SUM(BI123:BI159)),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8" t="str">
        <f>E11</f>
        <v>SO01.7 - SO01.7 Bleskozvod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2225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2620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9" customFormat="1" ht="25" customHeight="1">
      <c r="B101" s="119"/>
      <c r="D101" s="120" t="s">
        <v>161</v>
      </c>
      <c r="E101" s="121"/>
      <c r="F101" s="121"/>
      <c r="G101" s="121"/>
      <c r="H101" s="121"/>
      <c r="I101" s="121"/>
      <c r="J101" s="122">
        <f>J158</f>
        <v>0</v>
      </c>
      <c r="L101" s="119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162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70" t="str">
        <f>E7</f>
        <v>RP  PRE ZNÍŽENIE ENERGETICKEJ NÁROČNOSTI BUDOVY MŠ Fraňa Kráľa - 19.7.2021</v>
      </c>
      <c r="F111" s="271"/>
      <c r="G111" s="271"/>
      <c r="H111" s="271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144</v>
      </c>
      <c r="L112" s="21"/>
    </row>
    <row r="113" spans="1:65" s="2" customFormat="1" ht="16.5" customHeight="1">
      <c r="A113" s="33"/>
      <c r="B113" s="34"/>
      <c r="C113" s="33"/>
      <c r="D113" s="33"/>
      <c r="E113" s="270" t="s">
        <v>1137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28" t="str">
        <f>E11</f>
        <v>SO01.7 - SO01.7 Bleskozvod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>
        <f>IF(J14="","",J14)</f>
        <v>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163</v>
      </c>
      <c r="D122" s="130" t="s">
        <v>60</v>
      </c>
      <c r="E122" s="130" t="s">
        <v>56</v>
      </c>
      <c r="F122" s="130" t="s">
        <v>57</v>
      </c>
      <c r="G122" s="130" t="s">
        <v>164</v>
      </c>
      <c r="H122" s="130" t="s">
        <v>165</v>
      </c>
      <c r="I122" s="130" t="s">
        <v>166</v>
      </c>
      <c r="J122" s="131" t="s">
        <v>150</v>
      </c>
      <c r="K122" s="132" t="s">
        <v>167</v>
      </c>
      <c r="L122" s="133"/>
      <c r="M122" s="63" t="s">
        <v>1</v>
      </c>
      <c r="N122" s="64" t="s">
        <v>39</v>
      </c>
      <c r="O122" s="64" t="s">
        <v>168</v>
      </c>
      <c r="P122" s="64" t="s">
        <v>169</v>
      </c>
      <c r="Q122" s="64" t="s">
        <v>170</v>
      </c>
      <c r="R122" s="64" t="s">
        <v>171</v>
      </c>
      <c r="S122" s="64" t="s">
        <v>172</v>
      </c>
      <c r="T122" s="65" t="s">
        <v>173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151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P124+P158</f>
        <v>0</v>
      </c>
      <c r="Q123" s="67"/>
      <c r="R123" s="135">
        <f>R124+R158</f>
        <v>0.44599933016305515</v>
      </c>
      <c r="S123" s="67"/>
      <c r="T123" s="136">
        <f>T124+T158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152</v>
      </c>
      <c r="BK123" s="137">
        <f>BK124+BK158</f>
        <v>0</v>
      </c>
    </row>
    <row r="124" spans="1:65" s="12" customFormat="1" ht="26" customHeight="1">
      <c r="B124" s="138"/>
      <c r="D124" s="139" t="s">
        <v>74</v>
      </c>
      <c r="E124" s="140" t="s">
        <v>411</v>
      </c>
      <c r="F124" s="140" t="s">
        <v>2272</v>
      </c>
      <c r="I124" s="141"/>
      <c r="J124" s="142">
        <f>BK124</f>
        <v>0</v>
      </c>
      <c r="L124" s="138"/>
      <c r="M124" s="143"/>
      <c r="N124" s="144"/>
      <c r="O124" s="144"/>
      <c r="P124" s="145">
        <f>P125+P126</f>
        <v>0</v>
      </c>
      <c r="Q124" s="144"/>
      <c r="R124" s="145">
        <f>R125+R126</f>
        <v>0.44599933016305515</v>
      </c>
      <c r="S124" s="144"/>
      <c r="T124" s="146">
        <f>T125+T126</f>
        <v>0</v>
      </c>
      <c r="AR124" s="139" t="s">
        <v>97</v>
      </c>
      <c r="AT124" s="147" t="s">
        <v>74</v>
      </c>
      <c r="AU124" s="147" t="s">
        <v>75</v>
      </c>
      <c r="AY124" s="139" t="s">
        <v>176</v>
      </c>
      <c r="BK124" s="148">
        <f>BK125+BK126</f>
        <v>0</v>
      </c>
    </row>
    <row r="125" spans="1:65" s="2" customFormat="1" ht="62.75" customHeight="1">
      <c r="A125" s="33"/>
      <c r="B125" s="151"/>
      <c r="C125" s="203" t="s">
        <v>79</v>
      </c>
      <c r="D125" s="203" t="s">
        <v>411</v>
      </c>
      <c r="E125" s="204" t="s">
        <v>412</v>
      </c>
      <c r="F125" s="205" t="s">
        <v>2622</v>
      </c>
      <c r="G125" s="206" t="s">
        <v>1</v>
      </c>
      <c r="H125" s="207">
        <v>0</v>
      </c>
      <c r="I125" s="208"/>
      <c r="J125" s="209">
        <f>ROUND(I125*H125,2)</f>
        <v>0</v>
      </c>
      <c r="K125" s="210"/>
      <c r="L125" s="211"/>
      <c r="M125" s="212" t="s">
        <v>1</v>
      </c>
      <c r="N125" s="213" t="s">
        <v>41</v>
      </c>
      <c r="O125" s="59"/>
      <c r="P125" s="162">
        <f>O125*H125</f>
        <v>0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414</v>
      </c>
      <c r="AT125" s="164" t="s">
        <v>411</v>
      </c>
      <c r="AU125" s="164" t="s">
        <v>79</v>
      </c>
      <c r="AY125" s="18" t="s">
        <v>176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87</v>
      </c>
      <c r="BK125" s="165">
        <f>ROUND(I125*H125,2)</f>
        <v>0</v>
      </c>
      <c r="BL125" s="18" t="s">
        <v>387</v>
      </c>
      <c r="BM125" s="164" t="s">
        <v>3081</v>
      </c>
    </row>
    <row r="126" spans="1:65" s="12" customFormat="1" ht="23" customHeight="1">
      <c r="B126" s="138"/>
      <c r="D126" s="139" t="s">
        <v>74</v>
      </c>
      <c r="E126" s="149" t="s">
        <v>2646</v>
      </c>
      <c r="F126" s="149" t="s">
        <v>2647</v>
      </c>
      <c r="I126" s="141"/>
      <c r="J126" s="150">
        <f>BK126</f>
        <v>0</v>
      </c>
      <c r="L126" s="138"/>
      <c r="M126" s="143"/>
      <c r="N126" s="144"/>
      <c r="O126" s="144"/>
      <c r="P126" s="145">
        <f>SUM(P127:P157)</f>
        <v>0</v>
      </c>
      <c r="Q126" s="144"/>
      <c r="R126" s="145">
        <f>SUM(R127:R157)</f>
        <v>0.44599933016305515</v>
      </c>
      <c r="S126" s="144"/>
      <c r="T126" s="146">
        <f>SUM(T127:T157)</f>
        <v>0</v>
      </c>
      <c r="AR126" s="139" t="s">
        <v>97</v>
      </c>
      <c r="AT126" s="147" t="s">
        <v>74</v>
      </c>
      <c r="AU126" s="147" t="s">
        <v>79</v>
      </c>
      <c r="AY126" s="139" t="s">
        <v>176</v>
      </c>
      <c r="BK126" s="148">
        <f>SUM(BK127:BK157)</f>
        <v>0</v>
      </c>
    </row>
    <row r="127" spans="1:65" s="2" customFormat="1" ht="24.25" customHeight="1">
      <c r="A127" s="33"/>
      <c r="B127" s="151"/>
      <c r="C127" s="152" t="s">
        <v>79</v>
      </c>
      <c r="D127" s="152" t="s">
        <v>178</v>
      </c>
      <c r="E127" s="153" t="s">
        <v>3082</v>
      </c>
      <c r="F127" s="154" t="s">
        <v>3083</v>
      </c>
      <c r="G127" s="155" t="s">
        <v>219</v>
      </c>
      <c r="H127" s="156">
        <v>140</v>
      </c>
      <c r="I127" s="157"/>
      <c r="J127" s="158">
        <f>ROUND(I127*H127,2)</f>
        <v>0</v>
      </c>
      <c r="K127" s="159"/>
      <c r="L127" s="34"/>
      <c r="M127" s="160" t="s">
        <v>1</v>
      </c>
      <c r="N127" s="161" t="s">
        <v>41</v>
      </c>
      <c r="O127" s="59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387</v>
      </c>
      <c r="AT127" s="164" t="s">
        <v>178</v>
      </c>
      <c r="AU127" s="164" t="s">
        <v>87</v>
      </c>
      <c r="AY127" s="18" t="s">
        <v>176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87</v>
      </c>
      <c r="BK127" s="165">
        <f>ROUND(I127*H127,2)</f>
        <v>0</v>
      </c>
      <c r="BL127" s="18" t="s">
        <v>387</v>
      </c>
      <c r="BM127" s="164" t="s">
        <v>3084</v>
      </c>
    </row>
    <row r="128" spans="1:65" s="2" customFormat="1" ht="25" customHeight="1">
      <c r="A128" s="33"/>
      <c r="B128" s="151"/>
      <c r="C128" s="203" t="s">
        <v>87</v>
      </c>
      <c r="D128" s="203" t="s">
        <v>411</v>
      </c>
      <c r="E128" s="204" t="s">
        <v>3085</v>
      </c>
      <c r="F128" s="205" t="s">
        <v>3086</v>
      </c>
      <c r="G128" s="206" t="s">
        <v>219</v>
      </c>
      <c r="H128" s="207">
        <v>147</v>
      </c>
      <c r="I128" s="208"/>
      <c r="J128" s="209">
        <f>ROUND(I128*H128,2)</f>
        <v>0</v>
      </c>
      <c r="K128" s="210"/>
      <c r="L128" s="211"/>
      <c r="M128" s="212" t="s">
        <v>1</v>
      </c>
      <c r="N128" s="213" t="s">
        <v>41</v>
      </c>
      <c r="O128" s="59"/>
      <c r="P128" s="162">
        <f>O128*H128</f>
        <v>0</v>
      </c>
      <c r="Q128" s="162">
        <v>1E-3</v>
      </c>
      <c r="R128" s="162">
        <f>Q128*H128</f>
        <v>0.14699999999999999</v>
      </c>
      <c r="S128" s="162">
        <v>0</v>
      </c>
      <c r="T128" s="163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2119</v>
      </c>
      <c r="AT128" s="164" t="s">
        <v>411</v>
      </c>
      <c r="AU128" s="164" t="s">
        <v>87</v>
      </c>
      <c r="AY128" s="18" t="s">
        <v>176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87</v>
      </c>
      <c r="BK128" s="165">
        <f>ROUND(I128*H128,2)</f>
        <v>0</v>
      </c>
      <c r="BL128" s="18" t="s">
        <v>2119</v>
      </c>
      <c r="BM128" s="164" t="s">
        <v>3087</v>
      </c>
    </row>
    <row r="129" spans="1:65" s="14" customFormat="1" ht="12">
      <c r="B129" s="174"/>
      <c r="D129" s="167" t="s">
        <v>182</v>
      </c>
      <c r="E129" s="175" t="s">
        <v>1</v>
      </c>
      <c r="F129" s="176" t="s">
        <v>3088</v>
      </c>
      <c r="H129" s="177">
        <v>147</v>
      </c>
      <c r="I129" s="178"/>
      <c r="L129" s="174"/>
      <c r="M129" s="179"/>
      <c r="N129" s="180"/>
      <c r="O129" s="180"/>
      <c r="P129" s="180"/>
      <c r="Q129" s="180"/>
      <c r="R129" s="180"/>
      <c r="S129" s="180"/>
      <c r="T129" s="181"/>
      <c r="AT129" s="175" t="s">
        <v>182</v>
      </c>
      <c r="AU129" s="175" t="s">
        <v>87</v>
      </c>
      <c r="AV129" s="14" t="s">
        <v>87</v>
      </c>
      <c r="AW129" s="14" t="s">
        <v>30</v>
      </c>
      <c r="AX129" s="14" t="s">
        <v>79</v>
      </c>
      <c r="AY129" s="175" t="s">
        <v>176</v>
      </c>
    </row>
    <row r="130" spans="1:65" s="2" customFormat="1" ht="38.75" customHeight="1">
      <c r="A130" s="33"/>
      <c r="B130" s="151"/>
      <c r="C130" s="203" t="s">
        <v>97</v>
      </c>
      <c r="D130" s="203" t="s">
        <v>411</v>
      </c>
      <c r="E130" s="204" t="s">
        <v>3089</v>
      </c>
      <c r="F130" s="205" t="s">
        <v>3090</v>
      </c>
      <c r="G130" s="206" t="s">
        <v>362</v>
      </c>
      <c r="H130" s="207">
        <v>2</v>
      </c>
      <c r="I130" s="208"/>
      <c r="J130" s="209">
        <f>ROUND(I130*H130,2)</f>
        <v>0</v>
      </c>
      <c r="K130" s="210"/>
      <c r="L130" s="211"/>
      <c r="M130" s="212" t="s">
        <v>1</v>
      </c>
      <c r="N130" s="213" t="s">
        <v>41</v>
      </c>
      <c r="O130" s="59"/>
      <c r="P130" s="162">
        <f>O130*H130</f>
        <v>0</v>
      </c>
      <c r="Q130" s="162">
        <v>2.0000000000000001E-4</v>
      </c>
      <c r="R130" s="162">
        <f>Q130*H130</f>
        <v>4.0000000000000002E-4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2119</v>
      </c>
      <c r="AT130" s="164" t="s">
        <v>411</v>
      </c>
      <c r="AU130" s="164" t="s">
        <v>87</v>
      </c>
      <c r="AY130" s="18" t="s">
        <v>176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87</v>
      </c>
      <c r="BK130" s="165">
        <f>ROUND(I130*H130,2)</f>
        <v>0</v>
      </c>
      <c r="BL130" s="18" t="s">
        <v>2119</v>
      </c>
      <c r="BM130" s="164" t="s">
        <v>3091</v>
      </c>
    </row>
    <row r="131" spans="1:65" s="2" customFormat="1" ht="24.25" customHeight="1">
      <c r="A131" s="33"/>
      <c r="B131" s="151"/>
      <c r="C131" s="152" t="s">
        <v>106</v>
      </c>
      <c r="D131" s="152" t="s">
        <v>178</v>
      </c>
      <c r="E131" s="153" t="s">
        <v>3092</v>
      </c>
      <c r="F131" s="154" t="s">
        <v>3093</v>
      </c>
      <c r="G131" s="155" t="s">
        <v>219</v>
      </c>
      <c r="H131" s="156">
        <v>40</v>
      </c>
      <c r="I131" s="157"/>
      <c r="J131" s="158">
        <f>ROUND(I131*H131,2)</f>
        <v>0</v>
      </c>
      <c r="K131" s="159"/>
      <c r="L131" s="34"/>
      <c r="M131" s="160" t="s">
        <v>1</v>
      </c>
      <c r="N131" s="161" t="s">
        <v>41</v>
      </c>
      <c r="O131" s="59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387</v>
      </c>
      <c r="AT131" s="164" t="s">
        <v>178</v>
      </c>
      <c r="AU131" s="164" t="s">
        <v>87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387</v>
      </c>
      <c r="BM131" s="164" t="s">
        <v>3094</v>
      </c>
    </row>
    <row r="132" spans="1:65" s="2" customFormat="1" ht="25" customHeight="1">
      <c r="A132" s="33"/>
      <c r="B132" s="151"/>
      <c r="C132" s="203" t="s">
        <v>216</v>
      </c>
      <c r="D132" s="203" t="s">
        <v>411</v>
      </c>
      <c r="E132" s="204" t="s">
        <v>3095</v>
      </c>
      <c r="F132" s="205" t="s">
        <v>3096</v>
      </c>
      <c r="G132" s="206" t="s">
        <v>219</v>
      </c>
      <c r="H132" s="207">
        <v>42</v>
      </c>
      <c r="I132" s="208"/>
      <c r="J132" s="209">
        <f>ROUND(I132*H132,2)</f>
        <v>0</v>
      </c>
      <c r="K132" s="210"/>
      <c r="L132" s="211"/>
      <c r="M132" s="212" t="s">
        <v>1</v>
      </c>
      <c r="N132" s="213" t="s">
        <v>41</v>
      </c>
      <c r="O132" s="59"/>
      <c r="P132" s="162">
        <f>O132*H132</f>
        <v>0</v>
      </c>
      <c r="Q132" s="162">
        <v>1E-3</v>
      </c>
      <c r="R132" s="162">
        <f>Q132*H132</f>
        <v>4.2000000000000003E-2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2119</v>
      </c>
      <c r="AT132" s="164" t="s">
        <v>411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2119</v>
      </c>
      <c r="BM132" s="164" t="s">
        <v>3097</v>
      </c>
    </row>
    <row r="133" spans="1:65" s="14" customFormat="1" ht="12">
      <c r="B133" s="174"/>
      <c r="D133" s="167" t="s">
        <v>182</v>
      </c>
      <c r="E133" s="175" t="s">
        <v>1</v>
      </c>
      <c r="F133" s="176" t="s">
        <v>3098</v>
      </c>
      <c r="H133" s="177">
        <v>42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182</v>
      </c>
      <c r="AU133" s="175" t="s">
        <v>87</v>
      </c>
      <c r="AV133" s="14" t="s">
        <v>87</v>
      </c>
      <c r="AW133" s="14" t="s">
        <v>30</v>
      </c>
      <c r="AX133" s="14" t="s">
        <v>79</v>
      </c>
      <c r="AY133" s="175" t="s">
        <v>176</v>
      </c>
    </row>
    <row r="134" spans="1:65" s="2" customFormat="1" ht="24.25" customHeight="1">
      <c r="A134" s="33"/>
      <c r="B134" s="151"/>
      <c r="C134" s="152" t="s">
        <v>227</v>
      </c>
      <c r="D134" s="152" t="s">
        <v>178</v>
      </c>
      <c r="E134" s="153" t="s">
        <v>3099</v>
      </c>
      <c r="F134" s="154" t="s">
        <v>3100</v>
      </c>
      <c r="G134" s="155" t="s">
        <v>219</v>
      </c>
      <c r="H134" s="156">
        <v>165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41</v>
      </c>
      <c r="O134" s="59"/>
      <c r="P134" s="162">
        <f>O134*H134</f>
        <v>0</v>
      </c>
      <c r="Q134" s="162">
        <v>0</v>
      </c>
      <c r="R134" s="162">
        <f>Q134*H134</f>
        <v>0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387</v>
      </c>
      <c r="AT134" s="164" t="s">
        <v>178</v>
      </c>
      <c r="AU134" s="164" t="s">
        <v>87</v>
      </c>
      <c r="AY134" s="18" t="s">
        <v>176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87</v>
      </c>
      <c r="BK134" s="165">
        <f>ROUND(I134*H134,2)</f>
        <v>0</v>
      </c>
      <c r="BL134" s="18" t="s">
        <v>387</v>
      </c>
      <c r="BM134" s="164" t="s">
        <v>3101</v>
      </c>
    </row>
    <row r="135" spans="1:65" s="2" customFormat="1" ht="25" customHeight="1">
      <c r="A135" s="33"/>
      <c r="B135" s="151"/>
      <c r="C135" s="203" t="s">
        <v>276</v>
      </c>
      <c r="D135" s="203" t="s">
        <v>411</v>
      </c>
      <c r="E135" s="204" t="s">
        <v>3102</v>
      </c>
      <c r="F135" s="205" t="s">
        <v>3103</v>
      </c>
      <c r="G135" s="206" t="s">
        <v>219</v>
      </c>
      <c r="H135" s="207">
        <v>131.25</v>
      </c>
      <c r="I135" s="208"/>
      <c r="J135" s="209">
        <f>ROUND(I135*H135,2)</f>
        <v>0</v>
      </c>
      <c r="K135" s="210"/>
      <c r="L135" s="211"/>
      <c r="M135" s="212" t="s">
        <v>1</v>
      </c>
      <c r="N135" s="213" t="s">
        <v>41</v>
      </c>
      <c r="O135" s="59"/>
      <c r="P135" s="162">
        <f>O135*H135</f>
        <v>0</v>
      </c>
      <c r="Q135" s="162">
        <v>1E-3</v>
      </c>
      <c r="R135" s="162">
        <f>Q135*H135</f>
        <v>0.13125000000000001</v>
      </c>
      <c r="S135" s="162">
        <v>0</v>
      </c>
      <c r="T135" s="16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2119</v>
      </c>
      <c r="AT135" s="164" t="s">
        <v>411</v>
      </c>
      <c r="AU135" s="164" t="s">
        <v>87</v>
      </c>
      <c r="AY135" s="18" t="s">
        <v>176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87</v>
      </c>
      <c r="BK135" s="165">
        <f>ROUND(I135*H135,2)</f>
        <v>0</v>
      </c>
      <c r="BL135" s="18" t="s">
        <v>2119</v>
      </c>
      <c r="BM135" s="164" t="s">
        <v>3104</v>
      </c>
    </row>
    <row r="136" spans="1:65" s="14" customFormat="1" ht="12">
      <c r="B136" s="174"/>
      <c r="D136" s="167" t="s">
        <v>182</v>
      </c>
      <c r="E136" s="175" t="s">
        <v>1</v>
      </c>
      <c r="F136" s="176" t="s">
        <v>3105</v>
      </c>
      <c r="H136" s="177">
        <v>131.25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79</v>
      </c>
      <c r="AY136" s="175" t="s">
        <v>176</v>
      </c>
    </row>
    <row r="137" spans="1:65" s="2" customFormat="1" ht="14.5" customHeight="1">
      <c r="A137" s="33"/>
      <c r="B137" s="151"/>
      <c r="C137" s="203" t="s">
        <v>296</v>
      </c>
      <c r="D137" s="203" t="s">
        <v>411</v>
      </c>
      <c r="E137" s="204" t="s">
        <v>3106</v>
      </c>
      <c r="F137" s="205" t="s">
        <v>3107</v>
      </c>
      <c r="G137" s="206" t="s">
        <v>362</v>
      </c>
      <c r="H137" s="207">
        <v>85</v>
      </c>
      <c r="I137" s="208"/>
      <c r="J137" s="209">
        <f>ROUND(I137*H137,2)</f>
        <v>0</v>
      </c>
      <c r="K137" s="210"/>
      <c r="L137" s="211"/>
      <c r="M137" s="212" t="s">
        <v>1</v>
      </c>
      <c r="N137" s="213" t="s">
        <v>41</v>
      </c>
      <c r="O137" s="59"/>
      <c r="P137" s="162">
        <f>O137*H137</f>
        <v>0</v>
      </c>
      <c r="Q137" s="162">
        <v>3.3208801713639899E-4</v>
      </c>
      <c r="R137" s="162">
        <f>Q137*H137</f>
        <v>2.8227481456593914E-2</v>
      </c>
      <c r="S137" s="162">
        <v>0</v>
      </c>
      <c r="T137" s="16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2119</v>
      </c>
      <c r="AT137" s="164" t="s">
        <v>411</v>
      </c>
      <c r="AU137" s="164" t="s">
        <v>87</v>
      </c>
      <c r="AY137" s="18" t="s">
        <v>176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87</v>
      </c>
      <c r="BK137" s="165">
        <f>ROUND(I137*H137,2)</f>
        <v>0</v>
      </c>
      <c r="BL137" s="18" t="s">
        <v>2119</v>
      </c>
      <c r="BM137" s="164" t="s">
        <v>3108</v>
      </c>
    </row>
    <row r="138" spans="1:65" s="2" customFormat="1" ht="25" customHeight="1">
      <c r="A138" s="33"/>
      <c r="B138" s="151"/>
      <c r="C138" s="203" t="s">
        <v>225</v>
      </c>
      <c r="D138" s="203" t="s">
        <v>411</v>
      </c>
      <c r="E138" s="204" t="s">
        <v>3109</v>
      </c>
      <c r="F138" s="205" t="s">
        <v>3110</v>
      </c>
      <c r="G138" s="206" t="s">
        <v>362</v>
      </c>
      <c r="H138" s="207">
        <v>40</v>
      </c>
      <c r="I138" s="208"/>
      <c r="J138" s="209">
        <f>ROUND(I138*H138,2)</f>
        <v>0</v>
      </c>
      <c r="K138" s="210"/>
      <c r="L138" s="211"/>
      <c r="M138" s="212" t="s">
        <v>1</v>
      </c>
      <c r="N138" s="213" t="s">
        <v>41</v>
      </c>
      <c r="O138" s="59"/>
      <c r="P138" s="162">
        <f>O138*H138</f>
        <v>0</v>
      </c>
      <c r="Q138" s="162">
        <v>3.1702354055259101E-4</v>
      </c>
      <c r="R138" s="162">
        <f>Q138*H138</f>
        <v>1.2680941622103641E-2</v>
      </c>
      <c r="S138" s="162">
        <v>0</v>
      </c>
      <c r="T138" s="163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2119</v>
      </c>
      <c r="AT138" s="164" t="s">
        <v>411</v>
      </c>
      <c r="AU138" s="164" t="s">
        <v>87</v>
      </c>
      <c r="AY138" s="18" t="s">
        <v>176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8" t="s">
        <v>87</v>
      </c>
      <c r="BK138" s="165">
        <f>ROUND(I138*H138,2)</f>
        <v>0</v>
      </c>
      <c r="BL138" s="18" t="s">
        <v>2119</v>
      </c>
      <c r="BM138" s="164" t="s">
        <v>3111</v>
      </c>
    </row>
    <row r="139" spans="1:65" s="2" customFormat="1" ht="38.75" customHeight="1">
      <c r="A139" s="33"/>
      <c r="B139" s="151"/>
      <c r="C139" s="203" t="s">
        <v>308</v>
      </c>
      <c r="D139" s="203" t="s">
        <v>411</v>
      </c>
      <c r="E139" s="204" t="s">
        <v>3112</v>
      </c>
      <c r="F139" s="205" t="s">
        <v>3113</v>
      </c>
      <c r="G139" s="206" t="s">
        <v>219</v>
      </c>
      <c r="H139" s="207">
        <v>42</v>
      </c>
      <c r="I139" s="208"/>
      <c r="J139" s="209">
        <f>ROUND(I139*H139,2)</f>
        <v>0</v>
      </c>
      <c r="K139" s="210"/>
      <c r="L139" s="211"/>
      <c r="M139" s="212" t="s">
        <v>1</v>
      </c>
      <c r="N139" s="213" t="s">
        <v>41</v>
      </c>
      <c r="O139" s="59"/>
      <c r="P139" s="162">
        <f>O139*H139</f>
        <v>0</v>
      </c>
      <c r="Q139" s="162">
        <v>1E-3</v>
      </c>
      <c r="R139" s="162">
        <f>Q139*H139</f>
        <v>4.2000000000000003E-2</v>
      </c>
      <c r="S139" s="162">
        <v>0</v>
      </c>
      <c r="T139" s="16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2119</v>
      </c>
      <c r="AT139" s="164" t="s">
        <v>411</v>
      </c>
      <c r="AU139" s="164" t="s">
        <v>87</v>
      </c>
      <c r="AY139" s="18" t="s">
        <v>176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87</v>
      </c>
      <c r="BK139" s="165">
        <f>ROUND(I139*H139,2)</f>
        <v>0</v>
      </c>
      <c r="BL139" s="18" t="s">
        <v>2119</v>
      </c>
      <c r="BM139" s="164" t="s">
        <v>3114</v>
      </c>
    </row>
    <row r="140" spans="1:65" s="14" customFormat="1" ht="12">
      <c r="B140" s="174"/>
      <c r="D140" s="167" t="s">
        <v>182</v>
      </c>
      <c r="E140" s="175" t="s">
        <v>1</v>
      </c>
      <c r="F140" s="176" t="s">
        <v>3115</v>
      </c>
      <c r="H140" s="177">
        <v>42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79</v>
      </c>
      <c r="AY140" s="175" t="s">
        <v>176</v>
      </c>
    </row>
    <row r="141" spans="1:65" s="2" customFormat="1" ht="24.25" customHeight="1">
      <c r="A141" s="33"/>
      <c r="B141" s="151"/>
      <c r="C141" s="152" t="s">
        <v>312</v>
      </c>
      <c r="D141" s="152" t="s">
        <v>178</v>
      </c>
      <c r="E141" s="153" t="s">
        <v>3116</v>
      </c>
      <c r="F141" s="154" t="s">
        <v>3117</v>
      </c>
      <c r="G141" s="155" t="s">
        <v>362</v>
      </c>
      <c r="H141" s="156">
        <v>2</v>
      </c>
      <c r="I141" s="157"/>
      <c r="J141" s="158">
        <f t="shared" ref="J141:J157" si="0">ROUND(I141*H141,2)</f>
        <v>0</v>
      </c>
      <c r="K141" s="159"/>
      <c r="L141" s="34"/>
      <c r="M141" s="160" t="s">
        <v>1</v>
      </c>
      <c r="N141" s="161" t="s">
        <v>41</v>
      </c>
      <c r="O141" s="59"/>
      <c r="P141" s="162">
        <f t="shared" ref="P141:P157" si="1">O141*H141</f>
        <v>0</v>
      </c>
      <c r="Q141" s="162">
        <v>0</v>
      </c>
      <c r="R141" s="162">
        <f t="shared" ref="R141:R157" si="2">Q141*H141</f>
        <v>0</v>
      </c>
      <c r="S141" s="162">
        <v>0</v>
      </c>
      <c r="T141" s="163">
        <f t="shared" ref="T141:T157" si="3"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387</v>
      </c>
      <c r="AT141" s="164" t="s">
        <v>178</v>
      </c>
      <c r="AU141" s="164" t="s">
        <v>87</v>
      </c>
      <c r="AY141" s="18" t="s">
        <v>176</v>
      </c>
      <c r="BE141" s="165">
        <f t="shared" ref="BE141:BE157" si="4">IF(N141="základná",J141,0)</f>
        <v>0</v>
      </c>
      <c r="BF141" s="165">
        <f t="shared" ref="BF141:BF157" si="5">IF(N141="znížená",J141,0)</f>
        <v>0</v>
      </c>
      <c r="BG141" s="165">
        <f t="shared" ref="BG141:BG157" si="6">IF(N141="zákl. prenesená",J141,0)</f>
        <v>0</v>
      </c>
      <c r="BH141" s="165">
        <f t="shared" ref="BH141:BH157" si="7">IF(N141="zníž. prenesená",J141,0)</f>
        <v>0</v>
      </c>
      <c r="BI141" s="165">
        <f t="shared" ref="BI141:BI157" si="8">IF(N141="nulová",J141,0)</f>
        <v>0</v>
      </c>
      <c r="BJ141" s="18" t="s">
        <v>87</v>
      </c>
      <c r="BK141" s="165">
        <f t="shared" ref="BK141:BK157" si="9">ROUND(I141*H141,2)</f>
        <v>0</v>
      </c>
      <c r="BL141" s="18" t="s">
        <v>387</v>
      </c>
      <c r="BM141" s="164" t="s">
        <v>3118</v>
      </c>
    </row>
    <row r="142" spans="1:65" s="2" customFormat="1" ht="25" customHeight="1">
      <c r="A142" s="33"/>
      <c r="B142" s="151"/>
      <c r="C142" s="203" t="s">
        <v>139</v>
      </c>
      <c r="D142" s="203" t="s">
        <v>411</v>
      </c>
      <c r="E142" s="204" t="s">
        <v>3119</v>
      </c>
      <c r="F142" s="205" t="s">
        <v>3120</v>
      </c>
      <c r="G142" s="206" t="s">
        <v>362</v>
      </c>
      <c r="H142" s="207">
        <v>4</v>
      </c>
      <c r="I142" s="208"/>
      <c r="J142" s="209">
        <f t="shared" si="0"/>
        <v>0</v>
      </c>
      <c r="K142" s="210"/>
      <c r="L142" s="211"/>
      <c r="M142" s="212" t="s">
        <v>1</v>
      </c>
      <c r="N142" s="213" t="s">
        <v>41</v>
      </c>
      <c r="O142" s="59"/>
      <c r="P142" s="162">
        <f t="shared" si="1"/>
        <v>0</v>
      </c>
      <c r="Q142" s="162">
        <v>1.3327040284475901E-3</v>
      </c>
      <c r="R142" s="162">
        <f t="shared" si="2"/>
        <v>5.3308161137903603E-3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2119</v>
      </c>
      <c r="AT142" s="164" t="s">
        <v>411</v>
      </c>
      <c r="AU142" s="164" t="s">
        <v>87</v>
      </c>
      <c r="AY142" s="18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87</v>
      </c>
      <c r="BK142" s="165">
        <f t="shared" si="9"/>
        <v>0</v>
      </c>
      <c r="BL142" s="18" t="s">
        <v>2119</v>
      </c>
      <c r="BM142" s="164" t="s">
        <v>3121</v>
      </c>
    </row>
    <row r="143" spans="1:65" s="2" customFormat="1" ht="25" customHeight="1">
      <c r="A143" s="33"/>
      <c r="B143" s="151"/>
      <c r="C143" s="203" t="s">
        <v>320</v>
      </c>
      <c r="D143" s="203" t="s">
        <v>411</v>
      </c>
      <c r="E143" s="204" t="s">
        <v>3122</v>
      </c>
      <c r="F143" s="205" t="s">
        <v>3123</v>
      </c>
      <c r="G143" s="206" t="s">
        <v>362</v>
      </c>
      <c r="H143" s="207">
        <v>2</v>
      </c>
      <c r="I143" s="208"/>
      <c r="J143" s="209">
        <f t="shared" si="0"/>
        <v>0</v>
      </c>
      <c r="K143" s="210"/>
      <c r="L143" s="211"/>
      <c r="M143" s="212" t="s">
        <v>1</v>
      </c>
      <c r="N143" s="213" t="s">
        <v>41</v>
      </c>
      <c r="O143" s="59"/>
      <c r="P143" s="162">
        <f t="shared" si="1"/>
        <v>0</v>
      </c>
      <c r="Q143" s="162">
        <v>1.7474792837217799E-3</v>
      </c>
      <c r="R143" s="162">
        <f t="shared" si="2"/>
        <v>3.4949585674435599E-3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2119</v>
      </c>
      <c r="AT143" s="164" t="s">
        <v>411</v>
      </c>
      <c r="AU143" s="164" t="s">
        <v>87</v>
      </c>
      <c r="AY143" s="18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87</v>
      </c>
      <c r="BK143" s="165">
        <f t="shared" si="9"/>
        <v>0</v>
      </c>
      <c r="BL143" s="18" t="s">
        <v>2119</v>
      </c>
      <c r="BM143" s="164" t="s">
        <v>3124</v>
      </c>
    </row>
    <row r="144" spans="1:65" s="2" customFormat="1" ht="14.5" customHeight="1">
      <c r="A144" s="33"/>
      <c r="B144" s="151"/>
      <c r="C144" s="203" t="s">
        <v>324</v>
      </c>
      <c r="D144" s="203" t="s">
        <v>411</v>
      </c>
      <c r="E144" s="204" t="s">
        <v>3125</v>
      </c>
      <c r="F144" s="205" t="s">
        <v>3126</v>
      </c>
      <c r="G144" s="206" t="s">
        <v>362</v>
      </c>
      <c r="H144" s="207">
        <v>2</v>
      </c>
      <c r="I144" s="208"/>
      <c r="J144" s="209">
        <f t="shared" si="0"/>
        <v>0</v>
      </c>
      <c r="K144" s="210"/>
      <c r="L144" s="211"/>
      <c r="M144" s="212" t="s">
        <v>1</v>
      </c>
      <c r="N144" s="213" t="s">
        <v>41</v>
      </c>
      <c r="O144" s="59"/>
      <c r="P144" s="162">
        <f t="shared" si="1"/>
        <v>0</v>
      </c>
      <c r="Q144" s="162">
        <v>6.9931439764936399E-4</v>
      </c>
      <c r="R144" s="162">
        <f t="shared" si="2"/>
        <v>1.398628795298728E-3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2119</v>
      </c>
      <c r="AT144" s="164" t="s">
        <v>411</v>
      </c>
      <c r="AU144" s="164" t="s">
        <v>87</v>
      </c>
      <c r="AY144" s="18" t="s">
        <v>176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87</v>
      </c>
      <c r="BK144" s="165">
        <f t="shared" si="9"/>
        <v>0</v>
      </c>
      <c r="BL144" s="18" t="s">
        <v>2119</v>
      </c>
      <c r="BM144" s="164" t="s">
        <v>3127</v>
      </c>
    </row>
    <row r="145" spans="1:65" s="2" customFormat="1" ht="24.25" customHeight="1">
      <c r="A145" s="33"/>
      <c r="B145" s="151"/>
      <c r="C145" s="152" t="s">
        <v>328</v>
      </c>
      <c r="D145" s="152" t="s">
        <v>178</v>
      </c>
      <c r="E145" s="153" t="s">
        <v>3128</v>
      </c>
      <c r="F145" s="154" t="s">
        <v>3129</v>
      </c>
      <c r="G145" s="155" t="s">
        <v>362</v>
      </c>
      <c r="H145" s="156">
        <v>86</v>
      </c>
      <c r="I145" s="157"/>
      <c r="J145" s="158">
        <f t="shared" si="0"/>
        <v>0</v>
      </c>
      <c r="K145" s="159"/>
      <c r="L145" s="34"/>
      <c r="M145" s="160" t="s">
        <v>1</v>
      </c>
      <c r="N145" s="161" t="s">
        <v>41</v>
      </c>
      <c r="O145" s="59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387</v>
      </c>
      <c r="AT145" s="164" t="s">
        <v>178</v>
      </c>
      <c r="AU145" s="164" t="s">
        <v>87</v>
      </c>
      <c r="AY145" s="18" t="s">
        <v>176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87</v>
      </c>
      <c r="BK145" s="165">
        <f t="shared" si="9"/>
        <v>0</v>
      </c>
      <c r="BL145" s="18" t="s">
        <v>387</v>
      </c>
      <c r="BM145" s="164" t="s">
        <v>3130</v>
      </c>
    </row>
    <row r="146" spans="1:65" s="2" customFormat="1" ht="38.75" customHeight="1">
      <c r="A146" s="33"/>
      <c r="B146" s="151"/>
      <c r="C146" s="203" t="s">
        <v>332</v>
      </c>
      <c r="D146" s="203" t="s">
        <v>411</v>
      </c>
      <c r="E146" s="204" t="s">
        <v>3131</v>
      </c>
      <c r="F146" s="205" t="s">
        <v>3132</v>
      </c>
      <c r="G146" s="206" t="s">
        <v>362</v>
      </c>
      <c r="H146" s="207">
        <v>8</v>
      </c>
      <c r="I146" s="208"/>
      <c r="J146" s="209">
        <f t="shared" si="0"/>
        <v>0</v>
      </c>
      <c r="K146" s="210"/>
      <c r="L146" s="211"/>
      <c r="M146" s="212" t="s">
        <v>1</v>
      </c>
      <c r="N146" s="213" t="s">
        <v>41</v>
      </c>
      <c r="O146" s="59"/>
      <c r="P146" s="162">
        <f t="shared" si="1"/>
        <v>0</v>
      </c>
      <c r="Q146" s="162">
        <v>4.9024347488262098E-4</v>
      </c>
      <c r="R146" s="162">
        <f t="shared" si="2"/>
        <v>3.9219477990609678E-3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2119</v>
      </c>
      <c r="AT146" s="164" t="s">
        <v>411</v>
      </c>
      <c r="AU146" s="164" t="s">
        <v>87</v>
      </c>
      <c r="AY146" s="18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87</v>
      </c>
      <c r="BK146" s="165">
        <f t="shared" si="9"/>
        <v>0</v>
      </c>
      <c r="BL146" s="18" t="s">
        <v>2119</v>
      </c>
      <c r="BM146" s="164" t="s">
        <v>3133</v>
      </c>
    </row>
    <row r="147" spans="1:65" s="2" customFormat="1" ht="14.5" customHeight="1">
      <c r="A147" s="33"/>
      <c r="B147" s="151"/>
      <c r="C147" s="203" t="s">
        <v>337</v>
      </c>
      <c r="D147" s="203" t="s">
        <v>411</v>
      </c>
      <c r="E147" s="204" t="s">
        <v>3134</v>
      </c>
      <c r="F147" s="205" t="s">
        <v>3135</v>
      </c>
      <c r="G147" s="206" t="s">
        <v>362</v>
      </c>
      <c r="H147" s="207">
        <v>20</v>
      </c>
      <c r="I147" s="208"/>
      <c r="J147" s="209">
        <f t="shared" si="0"/>
        <v>0</v>
      </c>
      <c r="K147" s="210"/>
      <c r="L147" s="211"/>
      <c r="M147" s="212" t="s">
        <v>1</v>
      </c>
      <c r="N147" s="213" t="s">
        <v>41</v>
      </c>
      <c r="O147" s="59"/>
      <c r="P147" s="162">
        <f t="shared" si="1"/>
        <v>0</v>
      </c>
      <c r="Q147" s="162">
        <v>1.59970436208065E-4</v>
      </c>
      <c r="R147" s="162">
        <f t="shared" si="2"/>
        <v>3.1994087241613003E-3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2119</v>
      </c>
      <c r="AT147" s="164" t="s">
        <v>411</v>
      </c>
      <c r="AU147" s="164" t="s">
        <v>87</v>
      </c>
      <c r="AY147" s="18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87</v>
      </c>
      <c r="BK147" s="165">
        <f t="shared" si="9"/>
        <v>0</v>
      </c>
      <c r="BL147" s="18" t="s">
        <v>2119</v>
      </c>
      <c r="BM147" s="164" t="s">
        <v>3136</v>
      </c>
    </row>
    <row r="148" spans="1:65" s="2" customFormat="1" ht="25" customHeight="1">
      <c r="A148" s="33"/>
      <c r="B148" s="151"/>
      <c r="C148" s="203" t="s">
        <v>341</v>
      </c>
      <c r="D148" s="203" t="s">
        <v>411</v>
      </c>
      <c r="E148" s="204" t="s">
        <v>3137</v>
      </c>
      <c r="F148" s="205" t="s">
        <v>3138</v>
      </c>
      <c r="G148" s="206" t="s">
        <v>362</v>
      </c>
      <c r="H148" s="207">
        <v>8</v>
      </c>
      <c r="I148" s="208"/>
      <c r="J148" s="209">
        <f t="shared" si="0"/>
        <v>0</v>
      </c>
      <c r="K148" s="210"/>
      <c r="L148" s="211"/>
      <c r="M148" s="212" t="s">
        <v>1</v>
      </c>
      <c r="N148" s="213" t="s">
        <v>41</v>
      </c>
      <c r="O148" s="59"/>
      <c r="P148" s="162">
        <f t="shared" si="1"/>
        <v>0</v>
      </c>
      <c r="Q148" s="162">
        <v>2.6828004112399302E-4</v>
      </c>
      <c r="R148" s="162">
        <f t="shared" si="2"/>
        <v>2.1462403289919441E-3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2119</v>
      </c>
      <c r="AT148" s="164" t="s">
        <v>411</v>
      </c>
      <c r="AU148" s="164" t="s">
        <v>87</v>
      </c>
      <c r="AY148" s="18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87</v>
      </c>
      <c r="BK148" s="165">
        <f t="shared" si="9"/>
        <v>0</v>
      </c>
      <c r="BL148" s="18" t="s">
        <v>2119</v>
      </c>
      <c r="BM148" s="164" t="s">
        <v>3139</v>
      </c>
    </row>
    <row r="149" spans="1:65" s="2" customFormat="1" ht="14.5" customHeight="1">
      <c r="A149" s="33"/>
      <c r="B149" s="151"/>
      <c r="C149" s="203" t="s">
        <v>346</v>
      </c>
      <c r="D149" s="203" t="s">
        <v>411</v>
      </c>
      <c r="E149" s="204" t="s">
        <v>3140</v>
      </c>
      <c r="F149" s="205" t="s">
        <v>3141</v>
      </c>
      <c r="G149" s="206" t="s">
        <v>362</v>
      </c>
      <c r="H149" s="207">
        <v>30</v>
      </c>
      <c r="I149" s="208"/>
      <c r="J149" s="209">
        <f t="shared" si="0"/>
        <v>0</v>
      </c>
      <c r="K149" s="210"/>
      <c r="L149" s="211"/>
      <c r="M149" s="212" t="s">
        <v>1</v>
      </c>
      <c r="N149" s="213" t="s">
        <v>41</v>
      </c>
      <c r="O149" s="59"/>
      <c r="P149" s="162">
        <f t="shared" si="1"/>
        <v>0</v>
      </c>
      <c r="Q149" s="162">
        <v>2.8395643130919298E-4</v>
      </c>
      <c r="R149" s="162">
        <f t="shared" si="2"/>
        <v>8.5186929392757887E-3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2119</v>
      </c>
      <c r="AT149" s="164" t="s">
        <v>411</v>
      </c>
      <c r="AU149" s="164" t="s">
        <v>87</v>
      </c>
      <c r="AY149" s="18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87</v>
      </c>
      <c r="BK149" s="165">
        <f t="shared" si="9"/>
        <v>0</v>
      </c>
      <c r="BL149" s="18" t="s">
        <v>2119</v>
      </c>
      <c r="BM149" s="164" t="s">
        <v>3142</v>
      </c>
    </row>
    <row r="150" spans="1:65" s="2" customFormat="1" ht="25" customHeight="1">
      <c r="A150" s="33"/>
      <c r="B150" s="151"/>
      <c r="C150" s="203" t="s">
        <v>7</v>
      </c>
      <c r="D150" s="203" t="s">
        <v>411</v>
      </c>
      <c r="E150" s="204" t="s">
        <v>3143</v>
      </c>
      <c r="F150" s="205" t="s">
        <v>3144</v>
      </c>
      <c r="G150" s="206" t="s">
        <v>362</v>
      </c>
      <c r="H150" s="207">
        <v>20</v>
      </c>
      <c r="I150" s="208"/>
      <c r="J150" s="209">
        <f t="shared" si="0"/>
        <v>0</v>
      </c>
      <c r="K150" s="210"/>
      <c r="L150" s="211"/>
      <c r="M150" s="212" t="s">
        <v>1</v>
      </c>
      <c r="N150" s="213" t="s">
        <v>41</v>
      </c>
      <c r="O150" s="59"/>
      <c r="P150" s="162">
        <f t="shared" si="1"/>
        <v>0</v>
      </c>
      <c r="Q150" s="162">
        <v>2.6151069081674702E-4</v>
      </c>
      <c r="R150" s="162">
        <f t="shared" si="2"/>
        <v>5.2302138163349407E-3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2119</v>
      </c>
      <c r="AT150" s="164" t="s">
        <v>411</v>
      </c>
      <c r="AU150" s="164" t="s">
        <v>87</v>
      </c>
      <c r="AY150" s="18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87</v>
      </c>
      <c r="BK150" s="165">
        <f t="shared" si="9"/>
        <v>0</v>
      </c>
      <c r="BL150" s="18" t="s">
        <v>2119</v>
      </c>
      <c r="BM150" s="164" t="s">
        <v>3145</v>
      </c>
    </row>
    <row r="151" spans="1:65" s="2" customFormat="1" ht="24.25" customHeight="1">
      <c r="A151" s="33"/>
      <c r="B151" s="151"/>
      <c r="C151" s="152" t="s">
        <v>359</v>
      </c>
      <c r="D151" s="152" t="s">
        <v>178</v>
      </c>
      <c r="E151" s="153" t="s">
        <v>3146</v>
      </c>
      <c r="F151" s="154" t="s">
        <v>3147</v>
      </c>
      <c r="G151" s="155" t="s">
        <v>362</v>
      </c>
      <c r="H151" s="156">
        <v>8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41</v>
      </c>
      <c r="O151" s="59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387</v>
      </c>
      <c r="AT151" s="164" t="s">
        <v>178</v>
      </c>
      <c r="AU151" s="164" t="s">
        <v>87</v>
      </c>
      <c r="AY151" s="18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87</v>
      </c>
      <c r="BK151" s="165">
        <f t="shared" si="9"/>
        <v>0</v>
      </c>
      <c r="BL151" s="18" t="s">
        <v>387</v>
      </c>
      <c r="BM151" s="164" t="s">
        <v>3148</v>
      </c>
    </row>
    <row r="152" spans="1:65" s="2" customFormat="1" ht="25" customHeight="1">
      <c r="A152" s="33"/>
      <c r="B152" s="151"/>
      <c r="C152" s="203" t="s">
        <v>365</v>
      </c>
      <c r="D152" s="203" t="s">
        <v>411</v>
      </c>
      <c r="E152" s="204" t="s">
        <v>3149</v>
      </c>
      <c r="F152" s="205" t="s">
        <v>3150</v>
      </c>
      <c r="G152" s="206" t="s">
        <v>375</v>
      </c>
      <c r="H152" s="207">
        <v>8</v>
      </c>
      <c r="I152" s="208"/>
      <c r="J152" s="209">
        <f t="shared" si="0"/>
        <v>0</v>
      </c>
      <c r="K152" s="210"/>
      <c r="L152" s="211"/>
      <c r="M152" s="212" t="s">
        <v>1</v>
      </c>
      <c r="N152" s="213" t="s">
        <v>41</v>
      </c>
      <c r="O152" s="59"/>
      <c r="P152" s="162">
        <f t="shared" si="1"/>
        <v>0</v>
      </c>
      <c r="Q152" s="162">
        <v>1E-3</v>
      </c>
      <c r="R152" s="162">
        <f t="shared" si="2"/>
        <v>8.0000000000000002E-3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2119</v>
      </c>
      <c r="AT152" s="164" t="s">
        <v>411</v>
      </c>
      <c r="AU152" s="164" t="s">
        <v>87</v>
      </c>
      <c r="AY152" s="18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87</v>
      </c>
      <c r="BK152" s="165">
        <f t="shared" si="9"/>
        <v>0</v>
      </c>
      <c r="BL152" s="18" t="s">
        <v>2119</v>
      </c>
      <c r="BM152" s="164" t="s">
        <v>3151</v>
      </c>
    </row>
    <row r="153" spans="1:65" s="2" customFormat="1" ht="14.5" customHeight="1">
      <c r="A153" s="33"/>
      <c r="B153" s="151"/>
      <c r="C153" s="152" t="s">
        <v>372</v>
      </c>
      <c r="D153" s="152" t="s">
        <v>178</v>
      </c>
      <c r="E153" s="153" t="s">
        <v>3152</v>
      </c>
      <c r="F153" s="154" t="s">
        <v>3153</v>
      </c>
      <c r="G153" s="155" t="s">
        <v>362</v>
      </c>
      <c r="H153" s="156">
        <v>8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41</v>
      </c>
      <c r="O153" s="59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387</v>
      </c>
      <c r="AT153" s="164" t="s">
        <v>178</v>
      </c>
      <c r="AU153" s="164" t="s">
        <v>87</v>
      </c>
      <c r="AY153" s="18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87</v>
      </c>
      <c r="BK153" s="165">
        <f t="shared" si="9"/>
        <v>0</v>
      </c>
      <c r="BL153" s="18" t="s">
        <v>387</v>
      </c>
      <c r="BM153" s="164" t="s">
        <v>3154</v>
      </c>
    </row>
    <row r="154" spans="1:65" s="2" customFormat="1" ht="25" customHeight="1">
      <c r="A154" s="33"/>
      <c r="B154" s="151"/>
      <c r="C154" s="203" t="s">
        <v>383</v>
      </c>
      <c r="D154" s="203" t="s">
        <v>411</v>
      </c>
      <c r="E154" s="204" t="s">
        <v>3155</v>
      </c>
      <c r="F154" s="205" t="s">
        <v>3156</v>
      </c>
      <c r="G154" s="206" t="s">
        <v>362</v>
      </c>
      <c r="H154" s="207">
        <v>8</v>
      </c>
      <c r="I154" s="208"/>
      <c r="J154" s="209">
        <f t="shared" si="0"/>
        <v>0</v>
      </c>
      <c r="K154" s="210"/>
      <c r="L154" s="211"/>
      <c r="M154" s="212" t="s">
        <v>1</v>
      </c>
      <c r="N154" s="213" t="s">
        <v>41</v>
      </c>
      <c r="O154" s="59"/>
      <c r="P154" s="162">
        <f t="shared" si="1"/>
        <v>0</v>
      </c>
      <c r="Q154" s="162">
        <v>1.4999999999999999E-4</v>
      </c>
      <c r="R154" s="162">
        <f t="shared" si="2"/>
        <v>1.1999999999999999E-3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2119</v>
      </c>
      <c r="AT154" s="164" t="s">
        <v>411</v>
      </c>
      <c r="AU154" s="164" t="s">
        <v>87</v>
      </c>
      <c r="AY154" s="18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87</v>
      </c>
      <c r="BK154" s="165">
        <f t="shared" si="9"/>
        <v>0</v>
      </c>
      <c r="BL154" s="18" t="s">
        <v>2119</v>
      </c>
      <c r="BM154" s="164" t="s">
        <v>3157</v>
      </c>
    </row>
    <row r="155" spans="1:65" s="2" customFormat="1" ht="14.5" customHeight="1">
      <c r="A155" s="33"/>
      <c r="B155" s="151"/>
      <c r="C155" s="152" t="s">
        <v>602</v>
      </c>
      <c r="D155" s="152" t="s">
        <v>178</v>
      </c>
      <c r="E155" s="153" t="s">
        <v>3033</v>
      </c>
      <c r="F155" s="154" t="s">
        <v>3034</v>
      </c>
      <c r="G155" s="155" t="s">
        <v>2323</v>
      </c>
      <c r="H155" s="217"/>
      <c r="I155" s="157"/>
      <c r="J155" s="158">
        <f t="shared" si="0"/>
        <v>0</v>
      </c>
      <c r="K155" s="159"/>
      <c r="L155" s="34"/>
      <c r="M155" s="160" t="s">
        <v>1</v>
      </c>
      <c r="N155" s="161" t="s">
        <v>41</v>
      </c>
      <c r="O155" s="59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387</v>
      </c>
      <c r="AT155" s="164" t="s">
        <v>178</v>
      </c>
      <c r="AU155" s="164" t="s">
        <v>87</v>
      </c>
      <c r="AY155" s="18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87</v>
      </c>
      <c r="BK155" s="165">
        <f t="shared" si="9"/>
        <v>0</v>
      </c>
      <c r="BL155" s="18" t="s">
        <v>387</v>
      </c>
      <c r="BM155" s="164" t="s">
        <v>3158</v>
      </c>
    </row>
    <row r="156" spans="1:65" s="2" customFormat="1" ht="14.5" customHeight="1">
      <c r="A156" s="33"/>
      <c r="B156" s="151"/>
      <c r="C156" s="152" t="s">
        <v>612</v>
      </c>
      <c r="D156" s="152" t="s">
        <v>178</v>
      </c>
      <c r="E156" s="153" t="s">
        <v>3041</v>
      </c>
      <c r="F156" s="154" t="s">
        <v>3042</v>
      </c>
      <c r="G156" s="155" t="s">
        <v>2323</v>
      </c>
      <c r="H156" s="217"/>
      <c r="I156" s="157"/>
      <c r="J156" s="158">
        <f t="shared" si="0"/>
        <v>0</v>
      </c>
      <c r="K156" s="159"/>
      <c r="L156" s="34"/>
      <c r="M156" s="160" t="s">
        <v>1</v>
      </c>
      <c r="N156" s="161" t="s">
        <v>41</v>
      </c>
      <c r="O156" s="59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2119</v>
      </c>
      <c r="AT156" s="164" t="s">
        <v>178</v>
      </c>
      <c r="AU156" s="164" t="s">
        <v>87</v>
      </c>
      <c r="AY156" s="18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87</v>
      </c>
      <c r="BK156" s="165">
        <f t="shared" si="9"/>
        <v>0</v>
      </c>
      <c r="BL156" s="18" t="s">
        <v>2119</v>
      </c>
      <c r="BM156" s="164" t="s">
        <v>3159</v>
      </c>
    </row>
    <row r="157" spans="1:65" s="2" customFormat="1" ht="14.5" customHeight="1">
      <c r="A157" s="33"/>
      <c r="B157" s="151"/>
      <c r="C157" s="152" t="s">
        <v>619</v>
      </c>
      <c r="D157" s="152" t="s">
        <v>178</v>
      </c>
      <c r="E157" s="153" t="s">
        <v>3066</v>
      </c>
      <c r="F157" s="154" t="s">
        <v>3045</v>
      </c>
      <c r="G157" s="155" t="s">
        <v>2323</v>
      </c>
      <c r="H157" s="217"/>
      <c r="I157" s="157"/>
      <c r="J157" s="158">
        <f t="shared" si="0"/>
        <v>0</v>
      </c>
      <c r="K157" s="159"/>
      <c r="L157" s="34"/>
      <c r="M157" s="160" t="s">
        <v>1</v>
      </c>
      <c r="N157" s="161" t="s">
        <v>41</v>
      </c>
      <c r="O157" s="59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387</v>
      </c>
      <c r="AT157" s="164" t="s">
        <v>178</v>
      </c>
      <c r="AU157" s="164" t="s">
        <v>87</v>
      </c>
      <c r="AY157" s="18" t="s">
        <v>176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87</v>
      </c>
      <c r="BK157" s="165">
        <f t="shared" si="9"/>
        <v>0</v>
      </c>
      <c r="BL157" s="18" t="s">
        <v>387</v>
      </c>
      <c r="BM157" s="164" t="s">
        <v>3160</v>
      </c>
    </row>
    <row r="158" spans="1:65" s="12" customFormat="1" ht="26" customHeight="1">
      <c r="B158" s="138"/>
      <c r="D158" s="139" t="s">
        <v>74</v>
      </c>
      <c r="E158" s="140" t="s">
        <v>381</v>
      </c>
      <c r="F158" s="140" t="s">
        <v>382</v>
      </c>
      <c r="I158" s="141"/>
      <c r="J158" s="142">
        <f>BK158</f>
        <v>0</v>
      </c>
      <c r="L158" s="138"/>
      <c r="M158" s="143"/>
      <c r="N158" s="144"/>
      <c r="O158" s="144"/>
      <c r="P158" s="145">
        <f>P159</f>
        <v>0</v>
      </c>
      <c r="Q158" s="144"/>
      <c r="R158" s="145">
        <f>R159</f>
        <v>0</v>
      </c>
      <c r="S158" s="144"/>
      <c r="T158" s="146">
        <f>T159</f>
        <v>0</v>
      </c>
      <c r="AR158" s="139" t="s">
        <v>106</v>
      </c>
      <c r="AT158" s="147" t="s">
        <v>74</v>
      </c>
      <c r="AU158" s="147" t="s">
        <v>75</v>
      </c>
      <c r="AY158" s="139" t="s">
        <v>176</v>
      </c>
      <c r="BK158" s="148">
        <f>BK159</f>
        <v>0</v>
      </c>
    </row>
    <row r="159" spans="1:65" s="2" customFormat="1" ht="24.25" customHeight="1">
      <c r="A159" s="33"/>
      <c r="B159" s="151"/>
      <c r="C159" s="152" t="s">
        <v>623</v>
      </c>
      <c r="D159" s="152" t="s">
        <v>178</v>
      </c>
      <c r="E159" s="153" t="s">
        <v>3069</v>
      </c>
      <c r="F159" s="154" t="s">
        <v>3070</v>
      </c>
      <c r="G159" s="155" t="s">
        <v>386</v>
      </c>
      <c r="H159" s="156">
        <v>10</v>
      </c>
      <c r="I159" s="157"/>
      <c r="J159" s="158">
        <f>ROUND(I159*H159,2)</f>
        <v>0</v>
      </c>
      <c r="K159" s="159"/>
      <c r="L159" s="34"/>
      <c r="M159" s="198" t="s">
        <v>1</v>
      </c>
      <c r="N159" s="199" t="s">
        <v>41</v>
      </c>
      <c r="O159" s="200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3071</v>
      </c>
      <c r="AT159" s="164" t="s">
        <v>178</v>
      </c>
      <c r="AU159" s="164" t="s">
        <v>79</v>
      </c>
      <c r="AY159" s="18" t="s">
        <v>176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87</v>
      </c>
      <c r="BK159" s="165">
        <f>ROUND(I159*H159,2)</f>
        <v>0</v>
      </c>
      <c r="BL159" s="18" t="s">
        <v>3071</v>
      </c>
      <c r="BM159" s="164" t="s">
        <v>3161</v>
      </c>
    </row>
    <row r="160" spans="1:65" s="2" customFormat="1" ht="7" customHeight="1">
      <c r="A160" s="33"/>
      <c r="B160" s="48"/>
      <c r="C160" s="49"/>
      <c r="D160" s="49"/>
      <c r="E160" s="49"/>
      <c r="F160" s="49"/>
      <c r="G160" s="49"/>
      <c r="H160" s="49"/>
      <c r="I160" s="49"/>
      <c r="J160" s="49"/>
      <c r="K160" s="49"/>
      <c r="L160" s="34"/>
      <c r="M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</sheetData>
  <autoFilter ref="C122:K159" xr:uid="{00000000-0009-0000-0000-00000C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44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131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8" t="s">
        <v>3162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3163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ROUND((SUM(BE129:BE443)),  2)</f>
        <v>0</v>
      </c>
      <c r="G35" s="33"/>
      <c r="H35" s="33"/>
      <c r="I35" s="107">
        <v>0.2</v>
      </c>
      <c r="J35" s="106">
        <f>ROUND(((SUM(BE129:BE443))*I35),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ROUND((SUM(BF129:BF443)),  2)</f>
        <v>0</v>
      </c>
      <c r="G36" s="33"/>
      <c r="H36" s="33"/>
      <c r="I36" s="107">
        <v>0.2</v>
      </c>
      <c r="J36" s="106">
        <f>ROUND(((SUM(BF129:BF443))*I36),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ROUND((SUM(BG129:BG443)),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ROUND((SUM(BH129:BH443)),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ROUND((SUM(BI129:BI443)),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8" t="str">
        <f>E11</f>
        <v xml:space="preserve">SO01.8 - SO01.8  Vetranie 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Ing.M.Marko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47" s="10" customFormat="1" ht="20" customHeight="1">
      <c r="B100" s="123"/>
      <c r="D100" s="124" t="s">
        <v>156</v>
      </c>
      <c r="E100" s="125"/>
      <c r="F100" s="125"/>
      <c r="G100" s="125"/>
      <c r="H100" s="125"/>
      <c r="I100" s="125"/>
      <c r="J100" s="126">
        <f>J132</f>
        <v>0</v>
      </c>
      <c r="L100" s="123"/>
    </row>
    <row r="101" spans="1:47" s="9" customFormat="1" ht="25" customHeight="1">
      <c r="B101" s="119"/>
      <c r="D101" s="120" t="s">
        <v>159</v>
      </c>
      <c r="E101" s="121"/>
      <c r="F101" s="121"/>
      <c r="G101" s="121"/>
      <c r="H101" s="121"/>
      <c r="I101" s="121"/>
      <c r="J101" s="122">
        <f>J135</f>
        <v>0</v>
      </c>
      <c r="L101" s="119"/>
    </row>
    <row r="102" spans="1:47" s="10" customFormat="1" ht="20" customHeight="1">
      <c r="B102" s="123"/>
      <c r="D102" s="124" t="s">
        <v>3164</v>
      </c>
      <c r="E102" s="125"/>
      <c r="F102" s="125"/>
      <c r="G102" s="125"/>
      <c r="H102" s="125"/>
      <c r="I102" s="125"/>
      <c r="J102" s="126">
        <f>J136</f>
        <v>0</v>
      </c>
      <c r="L102" s="123"/>
    </row>
    <row r="103" spans="1:47" s="10" customFormat="1" ht="20" customHeight="1">
      <c r="B103" s="123"/>
      <c r="D103" s="124" t="s">
        <v>3165</v>
      </c>
      <c r="E103" s="125"/>
      <c r="F103" s="125"/>
      <c r="G103" s="125"/>
      <c r="H103" s="125"/>
      <c r="I103" s="125"/>
      <c r="J103" s="126">
        <f>J185</f>
        <v>0</v>
      </c>
      <c r="L103" s="123"/>
    </row>
    <row r="104" spans="1:47" s="10" customFormat="1" ht="20" customHeight="1">
      <c r="B104" s="123"/>
      <c r="D104" s="124" t="s">
        <v>3166</v>
      </c>
      <c r="E104" s="125"/>
      <c r="F104" s="125"/>
      <c r="G104" s="125"/>
      <c r="H104" s="125"/>
      <c r="I104" s="125"/>
      <c r="J104" s="126">
        <f>J242</f>
        <v>0</v>
      </c>
      <c r="L104" s="123"/>
    </row>
    <row r="105" spans="1:47" s="10" customFormat="1" ht="20" customHeight="1">
      <c r="B105" s="123"/>
      <c r="D105" s="124" t="s">
        <v>3167</v>
      </c>
      <c r="E105" s="125"/>
      <c r="F105" s="125"/>
      <c r="G105" s="125"/>
      <c r="H105" s="125"/>
      <c r="I105" s="125"/>
      <c r="J105" s="126">
        <f>J293</f>
        <v>0</v>
      </c>
      <c r="L105" s="123"/>
    </row>
    <row r="106" spans="1:47" s="10" customFormat="1" ht="20" customHeight="1">
      <c r="B106" s="123"/>
      <c r="D106" s="124" t="s">
        <v>3168</v>
      </c>
      <c r="E106" s="125"/>
      <c r="F106" s="125"/>
      <c r="G106" s="125"/>
      <c r="H106" s="125"/>
      <c r="I106" s="125"/>
      <c r="J106" s="126">
        <f>J376</f>
        <v>0</v>
      </c>
      <c r="L106" s="123"/>
    </row>
    <row r="107" spans="1:47" s="9" customFormat="1" ht="25" customHeight="1">
      <c r="B107" s="119"/>
      <c r="D107" s="120" t="s">
        <v>3169</v>
      </c>
      <c r="E107" s="121"/>
      <c r="F107" s="121"/>
      <c r="G107" s="121"/>
      <c r="H107" s="121"/>
      <c r="I107" s="121"/>
      <c r="J107" s="122">
        <f>J433</f>
        <v>0</v>
      </c>
      <c r="L107" s="119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162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70" t="str">
        <f>E7</f>
        <v>RP  PRE ZNÍŽENIE ENERGETICKEJ NÁROČNOSTI BUDOVY MŠ Fraňa Kráľa - 19.7.2021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144</v>
      </c>
      <c r="L118" s="21"/>
    </row>
    <row r="119" spans="1:31" s="2" customFormat="1" ht="16.5" customHeight="1">
      <c r="A119" s="33"/>
      <c r="B119" s="34"/>
      <c r="C119" s="33"/>
      <c r="D119" s="33"/>
      <c r="E119" s="270" t="s">
        <v>1137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146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28" t="str">
        <f>E11</f>
        <v xml:space="preserve">SO01.8 - SO01.8  Vetranie </v>
      </c>
      <c r="F121" s="269"/>
      <c r="G121" s="269"/>
      <c r="H121" s="269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p.č.707/1 k.ú.Čadca</v>
      </c>
      <c r="G123" s="33"/>
      <c r="H123" s="33"/>
      <c r="I123" s="28" t="s">
        <v>21</v>
      </c>
      <c r="J123" s="56">
        <f>IF(J14="","",J14)</f>
        <v>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25" customHeight="1">
      <c r="A125" s="33"/>
      <c r="B125" s="34"/>
      <c r="C125" s="28" t="s">
        <v>22</v>
      </c>
      <c r="D125" s="33"/>
      <c r="E125" s="33"/>
      <c r="F125" s="26" t="str">
        <f>E17</f>
        <v>Mesto Čadca</v>
      </c>
      <c r="G125" s="33"/>
      <c r="H125" s="33"/>
      <c r="I125" s="28" t="s">
        <v>28</v>
      </c>
      <c r="J125" s="31" t="str">
        <f>E23</f>
        <v>MEB Consulting Ing.Arch.E.Babuliaková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Ing.M.Marko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7"/>
      <c r="B128" s="128"/>
      <c r="C128" s="129" t="s">
        <v>163</v>
      </c>
      <c r="D128" s="130" t="s">
        <v>60</v>
      </c>
      <c r="E128" s="130" t="s">
        <v>56</v>
      </c>
      <c r="F128" s="130" t="s">
        <v>57</v>
      </c>
      <c r="G128" s="130" t="s">
        <v>164</v>
      </c>
      <c r="H128" s="130" t="s">
        <v>165</v>
      </c>
      <c r="I128" s="130" t="s">
        <v>166</v>
      </c>
      <c r="J128" s="131" t="s">
        <v>150</v>
      </c>
      <c r="K128" s="132" t="s">
        <v>167</v>
      </c>
      <c r="L128" s="133"/>
      <c r="M128" s="63" t="s">
        <v>1</v>
      </c>
      <c r="N128" s="64" t="s">
        <v>39</v>
      </c>
      <c r="O128" s="64" t="s">
        <v>168</v>
      </c>
      <c r="P128" s="64" t="s">
        <v>169</v>
      </c>
      <c r="Q128" s="64" t="s">
        <v>170</v>
      </c>
      <c r="R128" s="64" t="s">
        <v>171</v>
      </c>
      <c r="S128" s="64" t="s">
        <v>172</v>
      </c>
      <c r="T128" s="65" t="s">
        <v>173</v>
      </c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</row>
    <row r="129" spans="1:65" s="2" customFormat="1" ht="23" customHeight="1">
      <c r="A129" s="33"/>
      <c r="B129" s="34"/>
      <c r="C129" s="70" t="s">
        <v>151</v>
      </c>
      <c r="D129" s="33"/>
      <c r="E129" s="33"/>
      <c r="F129" s="33"/>
      <c r="G129" s="33"/>
      <c r="H129" s="33"/>
      <c r="I129" s="33"/>
      <c r="J129" s="134">
        <f>BK129</f>
        <v>0</v>
      </c>
      <c r="K129" s="33"/>
      <c r="L129" s="34"/>
      <c r="M129" s="66"/>
      <c r="N129" s="57"/>
      <c r="O129" s="67"/>
      <c r="P129" s="135">
        <f>P130+P135+P433</f>
        <v>0</v>
      </c>
      <c r="Q129" s="67"/>
      <c r="R129" s="135">
        <f>R130+R135+R433</f>
        <v>1.8657400000000002</v>
      </c>
      <c r="S129" s="67"/>
      <c r="T129" s="136">
        <f>T130+T135+T433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152</v>
      </c>
      <c r="BK129" s="137">
        <f>BK130+BK135+BK433</f>
        <v>0</v>
      </c>
    </row>
    <row r="130" spans="1:65" s="12" customFormat="1" ht="26" customHeight="1">
      <c r="B130" s="138"/>
      <c r="D130" s="139" t="s">
        <v>74</v>
      </c>
      <c r="E130" s="140" t="s">
        <v>174</v>
      </c>
      <c r="F130" s="140" t="s">
        <v>175</v>
      </c>
      <c r="I130" s="141"/>
      <c r="J130" s="142">
        <f>BK130</f>
        <v>0</v>
      </c>
      <c r="L130" s="138"/>
      <c r="M130" s="143"/>
      <c r="N130" s="144"/>
      <c r="O130" s="144"/>
      <c r="P130" s="145">
        <f>P131+P132</f>
        <v>0</v>
      </c>
      <c r="Q130" s="144"/>
      <c r="R130" s="145">
        <f>R131+R132</f>
        <v>1.5414000000000001</v>
      </c>
      <c r="S130" s="144"/>
      <c r="T130" s="146">
        <f>T131+T132</f>
        <v>0</v>
      </c>
      <c r="AR130" s="139" t="s">
        <v>79</v>
      </c>
      <c r="AT130" s="147" t="s">
        <v>74</v>
      </c>
      <c r="AU130" s="147" t="s">
        <v>75</v>
      </c>
      <c r="AY130" s="139" t="s">
        <v>176</v>
      </c>
      <c r="BK130" s="148">
        <f>BK131+BK132</f>
        <v>0</v>
      </c>
    </row>
    <row r="131" spans="1:65" s="2" customFormat="1" ht="62.75" customHeight="1">
      <c r="A131" s="33"/>
      <c r="B131" s="151"/>
      <c r="C131" s="203" t="s">
        <v>79</v>
      </c>
      <c r="D131" s="203" t="s">
        <v>411</v>
      </c>
      <c r="E131" s="204" t="s">
        <v>412</v>
      </c>
      <c r="F131" s="205" t="s">
        <v>2622</v>
      </c>
      <c r="G131" s="206" t="s">
        <v>1</v>
      </c>
      <c r="H131" s="207">
        <v>0</v>
      </c>
      <c r="I131" s="208"/>
      <c r="J131" s="209">
        <f>ROUND(I131*H131,2)</f>
        <v>0</v>
      </c>
      <c r="K131" s="210"/>
      <c r="L131" s="211"/>
      <c r="M131" s="212" t="s">
        <v>1</v>
      </c>
      <c r="N131" s="213" t="s">
        <v>41</v>
      </c>
      <c r="O131" s="59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414</v>
      </c>
      <c r="AT131" s="164" t="s">
        <v>411</v>
      </c>
      <c r="AU131" s="164" t="s">
        <v>79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387</v>
      </c>
      <c r="BM131" s="164" t="s">
        <v>3170</v>
      </c>
    </row>
    <row r="132" spans="1:65" s="12" customFormat="1" ht="23" customHeight="1">
      <c r="B132" s="138"/>
      <c r="D132" s="139" t="s">
        <v>74</v>
      </c>
      <c r="E132" s="149" t="s">
        <v>225</v>
      </c>
      <c r="F132" s="149" t="s">
        <v>226</v>
      </c>
      <c r="I132" s="141"/>
      <c r="J132" s="150">
        <f>BK132</f>
        <v>0</v>
      </c>
      <c r="L132" s="138"/>
      <c r="M132" s="143"/>
      <c r="N132" s="144"/>
      <c r="O132" s="144"/>
      <c r="P132" s="145">
        <f>SUM(P133:P134)</f>
        <v>0</v>
      </c>
      <c r="Q132" s="144"/>
      <c r="R132" s="145">
        <f>SUM(R133:R134)</f>
        <v>1.5414000000000001</v>
      </c>
      <c r="S132" s="144"/>
      <c r="T132" s="146">
        <f>SUM(T133:T134)</f>
        <v>0</v>
      </c>
      <c r="AR132" s="139" t="s">
        <v>79</v>
      </c>
      <c r="AT132" s="147" t="s">
        <v>74</v>
      </c>
      <c r="AU132" s="147" t="s">
        <v>79</v>
      </c>
      <c r="AY132" s="139" t="s">
        <v>176</v>
      </c>
      <c r="BK132" s="148">
        <f>SUM(BK133:BK134)</f>
        <v>0</v>
      </c>
    </row>
    <row r="133" spans="1:65" s="2" customFormat="1" ht="24.25" customHeight="1">
      <c r="A133" s="33"/>
      <c r="B133" s="151"/>
      <c r="C133" s="152" t="s">
        <v>87</v>
      </c>
      <c r="D133" s="152" t="s">
        <v>178</v>
      </c>
      <c r="E133" s="153" t="s">
        <v>1465</v>
      </c>
      <c r="F133" s="154" t="s">
        <v>3171</v>
      </c>
      <c r="G133" s="155" t="s">
        <v>138</v>
      </c>
      <c r="H133" s="156">
        <v>30</v>
      </c>
      <c r="I133" s="157"/>
      <c r="J133" s="158">
        <f>ROUND(I133*H133,2)</f>
        <v>0</v>
      </c>
      <c r="K133" s="159"/>
      <c r="L133" s="34"/>
      <c r="M133" s="160" t="s">
        <v>1</v>
      </c>
      <c r="N133" s="161" t="s">
        <v>41</v>
      </c>
      <c r="O133" s="59"/>
      <c r="P133" s="162">
        <f>O133*H133</f>
        <v>0</v>
      </c>
      <c r="Q133" s="162">
        <v>5.1380000000000002E-2</v>
      </c>
      <c r="R133" s="162">
        <f>Q133*H133</f>
        <v>1.5414000000000001</v>
      </c>
      <c r="S133" s="162">
        <v>0</v>
      </c>
      <c r="T133" s="16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106</v>
      </c>
      <c r="AT133" s="164" t="s">
        <v>178</v>
      </c>
      <c r="AU133" s="164" t="s">
        <v>87</v>
      </c>
      <c r="AY133" s="18" t="s">
        <v>176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8" t="s">
        <v>87</v>
      </c>
      <c r="BK133" s="165">
        <f>ROUND(I133*H133,2)</f>
        <v>0</v>
      </c>
      <c r="BL133" s="18" t="s">
        <v>106</v>
      </c>
      <c r="BM133" s="164" t="s">
        <v>3172</v>
      </c>
    </row>
    <row r="134" spans="1:65" s="14" customFormat="1" ht="12">
      <c r="B134" s="174"/>
      <c r="D134" s="167" t="s">
        <v>182</v>
      </c>
      <c r="E134" s="175" t="s">
        <v>1</v>
      </c>
      <c r="F134" s="176" t="s">
        <v>3173</v>
      </c>
      <c r="H134" s="177">
        <v>30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30</v>
      </c>
      <c r="AX134" s="14" t="s">
        <v>79</v>
      </c>
      <c r="AY134" s="175" t="s">
        <v>176</v>
      </c>
    </row>
    <row r="135" spans="1:65" s="12" customFormat="1" ht="26" customHeight="1">
      <c r="B135" s="138"/>
      <c r="D135" s="139" t="s">
        <v>74</v>
      </c>
      <c r="E135" s="140" t="s">
        <v>355</v>
      </c>
      <c r="F135" s="140" t="s">
        <v>356</v>
      </c>
      <c r="I135" s="141"/>
      <c r="J135" s="142">
        <f>BK135</f>
        <v>0</v>
      </c>
      <c r="L135" s="138"/>
      <c r="M135" s="143"/>
      <c r="N135" s="144"/>
      <c r="O135" s="144"/>
      <c r="P135" s="145">
        <f>P136+P185+P242+P293+P376</f>
        <v>0</v>
      </c>
      <c r="Q135" s="144"/>
      <c r="R135" s="145">
        <f>R136+R185+R242+R293+R376</f>
        <v>0.32434000000000007</v>
      </c>
      <c r="S135" s="144"/>
      <c r="T135" s="146">
        <f>T136+T185+T242+T293+T376</f>
        <v>0</v>
      </c>
      <c r="AR135" s="139" t="s">
        <v>87</v>
      </c>
      <c r="AT135" s="147" t="s">
        <v>74</v>
      </c>
      <c r="AU135" s="147" t="s">
        <v>75</v>
      </c>
      <c r="AY135" s="139" t="s">
        <v>176</v>
      </c>
      <c r="BK135" s="148">
        <f>BK136+BK185+BK242+BK293+BK376</f>
        <v>0</v>
      </c>
    </row>
    <row r="136" spans="1:65" s="12" customFormat="1" ht="23" customHeight="1">
      <c r="B136" s="138"/>
      <c r="D136" s="139" t="s">
        <v>74</v>
      </c>
      <c r="E136" s="149" t="s">
        <v>3174</v>
      </c>
      <c r="F136" s="149" t="s">
        <v>3175</v>
      </c>
      <c r="I136" s="141"/>
      <c r="J136" s="150">
        <f>BK136</f>
        <v>0</v>
      </c>
      <c r="L136" s="138"/>
      <c r="M136" s="143"/>
      <c r="N136" s="144"/>
      <c r="O136" s="144"/>
      <c r="P136" s="145">
        <f>SUM(P137:P184)</f>
        <v>0</v>
      </c>
      <c r="Q136" s="144"/>
      <c r="R136" s="145">
        <f>SUM(R137:R184)</f>
        <v>6.9790000000000005E-2</v>
      </c>
      <c r="S136" s="144"/>
      <c r="T136" s="146">
        <f>SUM(T137:T184)</f>
        <v>0</v>
      </c>
      <c r="AR136" s="139" t="s">
        <v>87</v>
      </c>
      <c r="AT136" s="147" t="s">
        <v>74</v>
      </c>
      <c r="AU136" s="147" t="s">
        <v>79</v>
      </c>
      <c r="AY136" s="139" t="s">
        <v>176</v>
      </c>
      <c r="BK136" s="148">
        <f>SUM(BK137:BK184)</f>
        <v>0</v>
      </c>
    </row>
    <row r="137" spans="1:65" s="2" customFormat="1" ht="24.25" customHeight="1">
      <c r="A137" s="33"/>
      <c r="B137" s="151"/>
      <c r="C137" s="152" t="s">
        <v>97</v>
      </c>
      <c r="D137" s="152" t="s">
        <v>178</v>
      </c>
      <c r="E137" s="153" t="s">
        <v>3176</v>
      </c>
      <c r="F137" s="154" t="s">
        <v>3177</v>
      </c>
      <c r="G137" s="155" t="s">
        <v>362</v>
      </c>
      <c r="H137" s="156">
        <v>1</v>
      </c>
      <c r="I137" s="157"/>
      <c r="J137" s="158">
        <f t="shared" ref="J137:J149" si="0">ROUND(I137*H137,2)</f>
        <v>0</v>
      </c>
      <c r="K137" s="159"/>
      <c r="L137" s="34"/>
      <c r="M137" s="160" t="s">
        <v>1</v>
      </c>
      <c r="N137" s="161" t="s">
        <v>41</v>
      </c>
      <c r="O137" s="59"/>
      <c r="P137" s="162">
        <f t="shared" ref="P137:P149" si="1">O137*H137</f>
        <v>0</v>
      </c>
      <c r="Q137" s="162">
        <v>0</v>
      </c>
      <c r="R137" s="162">
        <f t="shared" ref="R137:R149" si="2">Q137*H137</f>
        <v>0</v>
      </c>
      <c r="S137" s="162">
        <v>0</v>
      </c>
      <c r="T137" s="163">
        <f t="shared" ref="T137:T149" si="3"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332</v>
      </c>
      <c r="AT137" s="164" t="s">
        <v>178</v>
      </c>
      <c r="AU137" s="164" t="s">
        <v>87</v>
      </c>
      <c r="AY137" s="18" t="s">
        <v>176</v>
      </c>
      <c r="BE137" s="165">
        <f t="shared" ref="BE137:BE149" si="4">IF(N137="základná",J137,0)</f>
        <v>0</v>
      </c>
      <c r="BF137" s="165">
        <f t="shared" ref="BF137:BF149" si="5">IF(N137="znížená",J137,0)</f>
        <v>0</v>
      </c>
      <c r="BG137" s="165">
        <f t="shared" ref="BG137:BG149" si="6">IF(N137="zákl. prenesená",J137,0)</f>
        <v>0</v>
      </c>
      <c r="BH137" s="165">
        <f t="shared" ref="BH137:BH149" si="7">IF(N137="zníž. prenesená",J137,0)</f>
        <v>0</v>
      </c>
      <c r="BI137" s="165">
        <f t="shared" ref="BI137:BI149" si="8">IF(N137="nulová",J137,0)</f>
        <v>0</v>
      </c>
      <c r="BJ137" s="18" t="s">
        <v>87</v>
      </c>
      <c r="BK137" s="165">
        <f t="shared" ref="BK137:BK149" si="9">ROUND(I137*H137,2)</f>
        <v>0</v>
      </c>
      <c r="BL137" s="18" t="s">
        <v>332</v>
      </c>
      <c r="BM137" s="164" t="s">
        <v>3178</v>
      </c>
    </row>
    <row r="138" spans="1:65" s="2" customFormat="1" ht="38" customHeight="1">
      <c r="A138" s="33"/>
      <c r="B138" s="151"/>
      <c r="C138" s="203" t="s">
        <v>106</v>
      </c>
      <c r="D138" s="203" t="s">
        <v>411</v>
      </c>
      <c r="E138" s="204" t="s">
        <v>3179</v>
      </c>
      <c r="F138" s="205" t="s">
        <v>3180</v>
      </c>
      <c r="G138" s="206" t="s">
        <v>362</v>
      </c>
      <c r="H138" s="207">
        <v>1</v>
      </c>
      <c r="I138" s="208"/>
      <c r="J138" s="209">
        <f t="shared" si="0"/>
        <v>0</v>
      </c>
      <c r="K138" s="210"/>
      <c r="L138" s="211"/>
      <c r="M138" s="212" t="s">
        <v>1</v>
      </c>
      <c r="N138" s="213" t="s">
        <v>41</v>
      </c>
      <c r="O138" s="59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615</v>
      </c>
      <c r="AT138" s="164" t="s">
        <v>411</v>
      </c>
      <c r="AU138" s="164" t="s">
        <v>87</v>
      </c>
      <c r="AY138" s="18" t="s">
        <v>176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87</v>
      </c>
      <c r="BK138" s="165">
        <f t="shared" si="9"/>
        <v>0</v>
      </c>
      <c r="BL138" s="18" t="s">
        <v>332</v>
      </c>
      <c r="BM138" s="164" t="s">
        <v>3181</v>
      </c>
    </row>
    <row r="139" spans="1:65" s="2" customFormat="1" ht="24.25" customHeight="1">
      <c r="A139" s="33"/>
      <c r="B139" s="151"/>
      <c r="C139" s="152" t="s">
        <v>216</v>
      </c>
      <c r="D139" s="152" t="s">
        <v>178</v>
      </c>
      <c r="E139" s="153" t="s">
        <v>3182</v>
      </c>
      <c r="F139" s="154" t="s">
        <v>3183</v>
      </c>
      <c r="G139" s="155" t="s">
        <v>362</v>
      </c>
      <c r="H139" s="156">
        <v>1</v>
      </c>
      <c r="I139" s="157"/>
      <c r="J139" s="158">
        <f t="shared" si="0"/>
        <v>0</v>
      </c>
      <c r="K139" s="159"/>
      <c r="L139" s="34"/>
      <c r="M139" s="160" t="s">
        <v>1</v>
      </c>
      <c r="N139" s="161" t="s">
        <v>41</v>
      </c>
      <c r="O139" s="59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332</v>
      </c>
      <c r="AT139" s="164" t="s">
        <v>178</v>
      </c>
      <c r="AU139" s="164" t="s">
        <v>87</v>
      </c>
      <c r="AY139" s="18" t="s">
        <v>176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87</v>
      </c>
      <c r="BK139" s="165">
        <f t="shared" si="9"/>
        <v>0</v>
      </c>
      <c r="BL139" s="18" t="s">
        <v>332</v>
      </c>
      <c r="BM139" s="164" t="s">
        <v>3184</v>
      </c>
    </row>
    <row r="140" spans="1:65" s="2" customFormat="1" ht="14.5" customHeight="1">
      <c r="A140" s="33"/>
      <c r="B140" s="151"/>
      <c r="C140" s="203" t="s">
        <v>227</v>
      </c>
      <c r="D140" s="203" t="s">
        <v>411</v>
      </c>
      <c r="E140" s="204" t="s">
        <v>3185</v>
      </c>
      <c r="F140" s="205" t="s">
        <v>3186</v>
      </c>
      <c r="G140" s="206" t="s">
        <v>362</v>
      </c>
      <c r="H140" s="207">
        <v>1</v>
      </c>
      <c r="I140" s="208"/>
      <c r="J140" s="209">
        <f t="shared" si="0"/>
        <v>0</v>
      </c>
      <c r="K140" s="210"/>
      <c r="L140" s="211"/>
      <c r="M140" s="212" t="s">
        <v>1</v>
      </c>
      <c r="N140" s="213" t="s">
        <v>41</v>
      </c>
      <c r="O140" s="59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615</v>
      </c>
      <c r="AT140" s="164" t="s">
        <v>411</v>
      </c>
      <c r="AU140" s="164" t="s">
        <v>87</v>
      </c>
      <c r="AY140" s="18" t="s">
        <v>176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87</v>
      </c>
      <c r="BK140" s="165">
        <f t="shared" si="9"/>
        <v>0</v>
      </c>
      <c r="BL140" s="18" t="s">
        <v>332</v>
      </c>
      <c r="BM140" s="164" t="s">
        <v>3187</v>
      </c>
    </row>
    <row r="141" spans="1:65" s="2" customFormat="1" ht="24.25" customHeight="1">
      <c r="A141" s="33"/>
      <c r="B141" s="151"/>
      <c r="C141" s="152" t="s">
        <v>276</v>
      </c>
      <c r="D141" s="152" t="s">
        <v>178</v>
      </c>
      <c r="E141" s="153" t="s">
        <v>3188</v>
      </c>
      <c r="F141" s="154" t="s">
        <v>3189</v>
      </c>
      <c r="G141" s="155" t="s">
        <v>362</v>
      </c>
      <c r="H141" s="156">
        <v>1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41</v>
      </c>
      <c r="O141" s="59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332</v>
      </c>
      <c r="AT141" s="164" t="s">
        <v>178</v>
      </c>
      <c r="AU141" s="164" t="s">
        <v>87</v>
      </c>
      <c r="AY141" s="18" t="s">
        <v>176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87</v>
      </c>
      <c r="BK141" s="165">
        <f t="shared" si="9"/>
        <v>0</v>
      </c>
      <c r="BL141" s="18" t="s">
        <v>332</v>
      </c>
      <c r="BM141" s="164" t="s">
        <v>3190</v>
      </c>
    </row>
    <row r="142" spans="1:65" s="2" customFormat="1" ht="14.5" customHeight="1">
      <c r="A142" s="33"/>
      <c r="B142" s="151"/>
      <c r="C142" s="203" t="s">
        <v>296</v>
      </c>
      <c r="D142" s="203" t="s">
        <v>411</v>
      </c>
      <c r="E142" s="204" t="s">
        <v>3191</v>
      </c>
      <c r="F142" s="205" t="s">
        <v>3192</v>
      </c>
      <c r="G142" s="206" t="s">
        <v>362</v>
      </c>
      <c r="H142" s="207">
        <v>1</v>
      </c>
      <c r="I142" s="208"/>
      <c r="J142" s="209">
        <f t="shared" si="0"/>
        <v>0</v>
      </c>
      <c r="K142" s="210"/>
      <c r="L142" s="211"/>
      <c r="M142" s="212" t="s">
        <v>1</v>
      </c>
      <c r="N142" s="213" t="s">
        <v>41</v>
      </c>
      <c r="O142" s="59"/>
      <c r="P142" s="162">
        <f t="shared" si="1"/>
        <v>0</v>
      </c>
      <c r="Q142" s="162">
        <v>8.9999999999999998E-4</v>
      </c>
      <c r="R142" s="162">
        <f t="shared" si="2"/>
        <v>8.9999999999999998E-4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615</v>
      </c>
      <c r="AT142" s="164" t="s">
        <v>411</v>
      </c>
      <c r="AU142" s="164" t="s">
        <v>87</v>
      </c>
      <c r="AY142" s="18" t="s">
        <v>176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87</v>
      </c>
      <c r="BK142" s="165">
        <f t="shared" si="9"/>
        <v>0</v>
      </c>
      <c r="BL142" s="18" t="s">
        <v>332</v>
      </c>
      <c r="BM142" s="164" t="s">
        <v>3193</v>
      </c>
    </row>
    <row r="143" spans="1:65" s="2" customFormat="1" ht="14.5" customHeight="1">
      <c r="A143" s="33"/>
      <c r="B143" s="151"/>
      <c r="C143" s="152" t="s">
        <v>225</v>
      </c>
      <c r="D143" s="152" t="s">
        <v>178</v>
      </c>
      <c r="E143" s="153" t="s">
        <v>3194</v>
      </c>
      <c r="F143" s="154" t="s">
        <v>3195</v>
      </c>
      <c r="G143" s="155" t="s">
        <v>362</v>
      </c>
      <c r="H143" s="156">
        <v>4</v>
      </c>
      <c r="I143" s="157"/>
      <c r="J143" s="158">
        <f t="shared" si="0"/>
        <v>0</v>
      </c>
      <c r="K143" s="159"/>
      <c r="L143" s="34"/>
      <c r="M143" s="160" t="s">
        <v>1</v>
      </c>
      <c r="N143" s="161" t="s">
        <v>41</v>
      </c>
      <c r="O143" s="59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332</v>
      </c>
      <c r="AT143" s="164" t="s">
        <v>178</v>
      </c>
      <c r="AU143" s="164" t="s">
        <v>87</v>
      </c>
      <c r="AY143" s="18" t="s">
        <v>176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87</v>
      </c>
      <c r="BK143" s="165">
        <f t="shared" si="9"/>
        <v>0</v>
      </c>
      <c r="BL143" s="18" t="s">
        <v>332</v>
      </c>
      <c r="BM143" s="164" t="s">
        <v>3196</v>
      </c>
    </row>
    <row r="144" spans="1:65" s="2" customFormat="1" ht="24.25" customHeight="1">
      <c r="A144" s="33"/>
      <c r="B144" s="151"/>
      <c r="C144" s="203" t="s">
        <v>308</v>
      </c>
      <c r="D144" s="203" t="s">
        <v>411</v>
      </c>
      <c r="E144" s="204" t="s">
        <v>3197</v>
      </c>
      <c r="F144" s="205" t="s">
        <v>3198</v>
      </c>
      <c r="G144" s="206" t="s">
        <v>362</v>
      </c>
      <c r="H144" s="207">
        <v>4</v>
      </c>
      <c r="I144" s="208"/>
      <c r="J144" s="209">
        <f t="shared" si="0"/>
        <v>0</v>
      </c>
      <c r="K144" s="210"/>
      <c r="L144" s="211"/>
      <c r="M144" s="212" t="s">
        <v>1</v>
      </c>
      <c r="N144" s="213" t="s">
        <v>41</v>
      </c>
      <c r="O144" s="59"/>
      <c r="P144" s="162">
        <f t="shared" si="1"/>
        <v>0</v>
      </c>
      <c r="Q144" s="162">
        <v>3.6999999999999999E-4</v>
      </c>
      <c r="R144" s="162">
        <f t="shared" si="2"/>
        <v>1.48E-3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615</v>
      </c>
      <c r="AT144" s="164" t="s">
        <v>411</v>
      </c>
      <c r="AU144" s="164" t="s">
        <v>87</v>
      </c>
      <c r="AY144" s="18" t="s">
        <v>176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87</v>
      </c>
      <c r="BK144" s="165">
        <f t="shared" si="9"/>
        <v>0</v>
      </c>
      <c r="BL144" s="18" t="s">
        <v>332</v>
      </c>
      <c r="BM144" s="164" t="s">
        <v>3199</v>
      </c>
    </row>
    <row r="145" spans="1:65" s="2" customFormat="1" ht="14.5" customHeight="1">
      <c r="A145" s="33"/>
      <c r="B145" s="151"/>
      <c r="C145" s="152" t="s">
        <v>312</v>
      </c>
      <c r="D145" s="152" t="s">
        <v>178</v>
      </c>
      <c r="E145" s="153" t="s">
        <v>3194</v>
      </c>
      <c r="F145" s="154" t="s">
        <v>3195</v>
      </c>
      <c r="G145" s="155" t="s">
        <v>362</v>
      </c>
      <c r="H145" s="156">
        <v>5</v>
      </c>
      <c r="I145" s="157"/>
      <c r="J145" s="158">
        <f t="shared" si="0"/>
        <v>0</v>
      </c>
      <c r="K145" s="159"/>
      <c r="L145" s="34"/>
      <c r="M145" s="160" t="s">
        <v>1</v>
      </c>
      <c r="N145" s="161" t="s">
        <v>41</v>
      </c>
      <c r="O145" s="59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332</v>
      </c>
      <c r="AT145" s="164" t="s">
        <v>178</v>
      </c>
      <c r="AU145" s="164" t="s">
        <v>87</v>
      </c>
      <c r="AY145" s="18" t="s">
        <v>176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87</v>
      </c>
      <c r="BK145" s="165">
        <f t="shared" si="9"/>
        <v>0</v>
      </c>
      <c r="BL145" s="18" t="s">
        <v>332</v>
      </c>
      <c r="BM145" s="164" t="s">
        <v>3200</v>
      </c>
    </row>
    <row r="146" spans="1:65" s="2" customFormat="1" ht="24.25" customHeight="1">
      <c r="A146" s="33"/>
      <c r="B146" s="151"/>
      <c r="C146" s="203" t="s">
        <v>139</v>
      </c>
      <c r="D146" s="203" t="s">
        <v>411</v>
      </c>
      <c r="E146" s="204" t="s">
        <v>3201</v>
      </c>
      <c r="F146" s="205" t="s">
        <v>3202</v>
      </c>
      <c r="G146" s="206" t="s">
        <v>362</v>
      </c>
      <c r="H146" s="207">
        <v>5</v>
      </c>
      <c r="I146" s="208"/>
      <c r="J146" s="209">
        <f t="shared" si="0"/>
        <v>0</v>
      </c>
      <c r="K146" s="210"/>
      <c r="L146" s="211"/>
      <c r="M146" s="212" t="s">
        <v>1</v>
      </c>
      <c r="N146" s="213" t="s">
        <v>41</v>
      </c>
      <c r="O146" s="59"/>
      <c r="P146" s="162">
        <f t="shared" si="1"/>
        <v>0</v>
      </c>
      <c r="Q146" s="162">
        <v>3.6999999999999999E-4</v>
      </c>
      <c r="R146" s="162">
        <f t="shared" si="2"/>
        <v>1.8500000000000001E-3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615</v>
      </c>
      <c r="AT146" s="164" t="s">
        <v>411</v>
      </c>
      <c r="AU146" s="164" t="s">
        <v>87</v>
      </c>
      <c r="AY146" s="18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87</v>
      </c>
      <c r="BK146" s="165">
        <f t="shared" si="9"/>
        <v>0</v>
      </c>
      <c r="BL146" s="18" t="s">
        <v>332</v>
      </c>
      <c r="BM146" s="164" t="s">
        <v>3203</v>
      </c>
    </row>
    <row r="147" spans="1:65" s="2" customFormat="1" ht="24.25" customHeight="1">
      <c r="A147" s="33"/>
      <c r="B147" s="151"/>
      <c r="C147" s="152" t="s">
        <v>320</v>
      </c>
      <c r="D147" s="152" t="s">
        <v>178</v>
      </c>
      <c r="E147" s="153" t="s">
        <v>3204</v>
      </c>
      <c r="F147" s="154" t="s">
        <v>3205</v>
      </c>
      <c r="G147" s="155" t="s">
        <v>362</v>
      </c>
      <c r="H147" s="156">
        <v>4</v>
      </c>
      <c r="I147" s="157"/>
      <c r="J147" s="158">
        <f t="shared" si="0"/>
        <v>0</v>
      </c>
      <c r="K147" s="159"/>
      <c r="L147" s="34"/>
      <c r="M147" s="160" t="s">
        <v>1</v>
      </c>
      <c r="N147" s="161" t="s">
        <v>41</v>
      </c>
      <c r="O147" s="59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332</v>
      </c>
      <c r="AT147" s="164" t="s">
        <v>178</v>
      </c>
      <c r="AU147" s="164" t="s">
        <v>87</v>
      </c>
      <c r="AY147" s="18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87</v>
      </c>
      <c r="BK147" s="165">
        <f t="shared" si="9"/>
        <v>0</v>
      </c>
      <c r="BL147" s="18" t="s">
        <v>332</v>
      </c>
      <c r="BM147" s="164" t="s">
        <v>3206</v>
      </c>
    </row>
    <row r="148" spans="1:65" s="2" customFormat="1" ht="14.5" customHeight="1">
      <c r="A148" s="33"/>
      <c r="B148" s="151"/>
      <c r="C148" s="203" t="s">
        <v>324</v>
      </c>
      <c r="D148" s="203" t="s">
        <v>411</v>
      </c>
      <c r="E148" s="204" t="s">
        <v>3207</v>
      </c>
      <c r="F148" s="205" t="s">
        <v>3208</v>
      </c>
      <c r="G148" s="206" t="s">
        <v>362</v>
      </c>
      <c r="H148" s="207">
        <v>4</v>
      </c>
      <c r="I148" s="208"/>
      <c r="J148" s="209">
        <f t="shared" si="0"/>
        <v>0</v>
      </c>
      <c r="K148" s="210"/>
      <c r="L148" s="211"/>
      <c r="M148" s="212" t="s">
        <v>1</v>
      </c>
      <c r="N148" s="213" t="s">
        <v>41</v>
      </c>
      <c r="O148" s="59"/>
      <c r="P148" s="162">
        <f t="shared" si="1"/>
        <v>0</v>
      </c>
      <c r="Q148" s="162">
        <v>5.5999999999999995E-4</v>
      </c>
      <c r="R148" s="162">
        <f t="shared" si="2"/>
        <v>2.2399999999999998E-3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615</v>
      </c>
      <c r="AT148" s="164" t="s">
        <v>411</v>
      </c>
      <c r="AU148" s="164" t="s">
        <v>87</v>
      </c>
      <c r="AY148" s="18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87</v>
      </c>
      <c r="BK148" s="165">
        <f t="shared" si="9"/>
        <v>0</v>
      </c>
      <c r="BL148" s="18" t="s">
        <v>332</v>
      </c>
      <c r="BM148" s="164" t="s">
        <v>3209</v>
      </c>
    </row>
    <row r="149" spans="1:65" s="2" customFormat="1" ht="14.5" customHeight="1">
      <c r="A149" s="33"/>
      <c r="B149" s="151"/>
      <c r="C149" s="152" t="s">
        <v>328</v>
      </c>
      <c r="D149" s="152" t="s">
        <v>178</v>
      </c>
      <c r="E149" s="153" t="s">
        <v>3210</v>
      </c>
      <c r="F149" s="154" t="s">
        <v>3211</v>
      </c>
      <c r="G149" s="155" t="s">
        <v>219</v>
      </c>
      <c r="H149" s="156">
        <v>12</v>
      </c>
      <c r="I149" s="157"/>
      <c r="J149" s="158">
        <f t="shared" si="0"/>
        <v>0</v>
      </c>
      <c r="K149" s="159"/>
      <c r="L149" s="34"/>
      <c r="M149" s="160" t="s">
        <v>1</v>
      </c>
      <c r="N149" s="161" t="s">
        <v>41</v>
      </c>
      <c r="O149" s="59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332</v>
      </c>
      <c r="AT149" s="164" t="s">
        <v>178</v>
      </c>
      <c r="AU149" s="164" t="s">
        <v>87</v>
      </c>
      <c r="AY149" s="18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87</v>
      </c>
      <c r="BK149" s="165">
        <f t="shared" si="9"/>
        <v>0</v>
      </c>
      <c r="BL149" s="18" t="s">
        <v>332</v>
      </c>
      <c r="BM149" s="164" t="s">
        <v>3212</v>
      </c>
    </row>
    <row r="150" spans="1:65" s="14" customFormat="1" ht="12">
      <c r="B150" s="174"/>
      <c r="D150" s="167" t="s">
        <v>182</v>
      </c>
      <c r="E150" s="175" t="s">
        <v>1</v>
      </c>
      <c r="F150" s="176" t="s">
        <v>139</v>
      </c>
      <c r="H150" s="177">
        <v>12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182</v>
      </c>
      <c r="AU150" s="175" t="s">
        <v>87</v>
      </c>
      <c r="AV150" s="14" t="s">
        <v>87</v>
      </c>
      <c r="AW150" s="14" t="s">
        <v>30</v>
      </c>
      <c r="AX150" s="14" t="s">
        <v>75</v>
      </c>
      <c r="AY150" s="175" t="s">
        <v>176</v>
      </c>
    </row>
    <row r="151" spans="1:65" s="16" customFormat="1" ht="12">
      <c r="B151" s="190"/>
      <c r="D151" s="167" t="s">
        <v>182</v>
      </c>
      <c r="E151" s="191" t="s">
        <v>1</v>
      </c>
      <c r="F151" s="192" t="s">
        <v>193</v>
      </c>
      <c r="H151" s="193">
        <v>12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1" t="s">
        <v>182</v>
      </c>
      <c r="AU151" s="191" t="s">
        <v>87</v>
      </c>
      <c r="AV151" s="16" t="s">
        <v>106</v>
      </c>
      <c r="AW151" s="16" t="s">
        <v>30</v>
      </c>
      <c r="AX151" s="16" t="s">
        <v>79</v>
      </c>
      <c r="AY151" s="191" t="s">
        <v>176</v>
      </c>
    </row>
    <row r="152" spans="1:65" s="2" customFormat="1" ht="14.5" customHeight="1">
      <c r="A152" s="33"/>
      <c r="B152" s="151"/>
      <c r="C152" s="203" t="s">
        <v>332</v>
      </c>
      <c r="D152" s="203" t="s">
        <v>411</v>
      </c>
      <c r="E152" s="204" t="s">
        <v>3213</v>
      </c>
      <c r="F152" s="205" t="s">
        <v>3214</v>
      </c>
      <c r="G152" s="206" t="s">
        <v>219</v>
      </c>
      <c r="H152" s="207">
        <v>12</v>
      </c>
      <c r="I152" s="208"/>
      <c r="J152" s="209">
        <f>ROUND(I152*H152,2)</f>
        <v>0</v>
      </c>
      <c r="K152" s="210"/>
      <c r="L152" s="211"/>
      <c r="M152" s="212" t="s">
        <v>1</v>
      </c>
      <c r="N152" s="213" t="s">
        <v>41</v>
      </c>
      <c r="O152" s="59"/>
      <c r="P152" s="162">
        <f>O152*H152</f>
        <v>0</v>
      </c>
      <c r="Q152" s="162">
        <v>6.9999999999999999E-4</v>
      </c>
      <c r="R152" s="162">
        <f>Q152*H152</f>
        <v>8.3999999999999995E-3</v>
      </c>
      <c r="S152" s="162">
        <v>0</v>
      </c>
      <c r="T152" s="16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615</v>
      </c>
      <c r="AT152" s="164" t="s">
        <v>411</v>
      </c>
      <c r="AU152" s="164" t="s">
        <v>87</v>
      </c>
      <c r="AY152" s="18" t="s">
        <v>176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87</v>
      </c>
      <c r="BK152" s="165">
        <f>ROUND(I152*H152,2)</f>
        <v>0</v>
      </c>
      <c r="BL152" s="18" t="s">
        <v>332</v>
      </c>
      <c r="BM152" s="164" t="s">
        <v>3215</v>
      </c>
    </row>
    <row r="153" spans="1:65" s="2" customFormat="1" ht="14.5" customHeight="1">
      <c r="A153" s="33"/>
      <c r="B153" s="151"/>
      <c r="C153" s="152" t="s">
        <v>337</v>
      </c>
      <c r="D153" s="152" t="s">
        <v>178</v>
      </c>
      <c r="E153" s="153" t="s">
        <v>3216</v>
      </c>
      <c r="F153" s="154" t="s">
        <v>3217</v>
      </c>
      <c r="G153" s="155" t="s">
        <v>219</v>
      </c>
      <c r="H153" s="156">
        <v>40</v>
      </c>
      <c r="I153" s="157"/>
      <c r="J153" s="158">
        <f>ROUND(I153*H153,2)</f>
        <v>0</v>
      </c>
      <c r="K153" s="159"/>
      <c r="L153" s="34"/>
      <c r="M153" s="160" t="s">
        <v>1</v>
      </c>
      <c r="N153" s="161" t="s">
        <v>41</v>
      </c>
      <c r="O153" s="59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332</v>
      </c>
      <c r="AT153" s="164" t="s">
        <v>178</v>
      </c>
      <c r="AU153" s="164" t="s">
        <v>87</v>
      </c>
      <c r="AY153" s="18" t="s">
        <v>176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8" t="s">
        <v>87</v>
      </c>
      <c r="BK153" s="165">
        <f>ROUND(I153*H153,2)</f>
        <v>0</v>
      </c>
      <c r="BL153" s="18" t="s">
        <v>332</v>
      </c>
      <c r="BM153" s="164" t="s">
        <v>3218</v>
      </c>
    </row>
    <row r="154" spans="1:65" s="14" customFormat="1" ht="12">
      <c r="B154" s="174"/>
      <c r="D154" s="167" t="s">
        <v>182</v>
      </c>
      <c r="E154" s="175" t="s">
        <v>1</v>
      </c>
      <c r="F154" s="176" t="s">
        <v>143</v>
      </c>
      <c r="H154" s="177">
        <v>40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182</v>
      </c>
      <c r="AU154" s="175" t="s">
        <v>87</v>
      </c>
      <c r="AV154" s="14" t="s">
        <v>87</v>
      </c>
      <c r="AW154" s="14" t="s">
        <v>30</v>
      </c>
      <c r="AX154" s="14" t="s">
        <v>75</v>
      </c>
      <c r="AY154" s="175" t="s">
        <v>176</v>
      </c>
    </row>
    <row r="155" spans="1:65" s="16" customFormat="1" ht="12">
      <c r="B155" s="190"/>
      <c r="D155" s="167" t="s">
        <v>182</v>
      </c>
      <c r="E155" s="191" t="s">
        <v>1</v>
      </c>
      <c r="F155" s="192" t="s">
        <v>193</v>
      </c>
      <c r="H155" s="193">
        <v>40</v>
      </c>
      <c r="I155" s="194"/>
      <c r="L155" s="190"/>
      <c r="M155" s="195"/>
      <c r="N155" s="196"/>
      <c r="O155" s="196"/>
      <c r="P155" s="196"/>
      <c r="Q155" s="196"/>
      <c r="R155" s="196"/>
      <c r="S155" s="196"/>
      <c r="T155" s="197"/>
      <c r="AT155" s="191" t="s">
        <v>182</v>
      </c>
      <c r="AU155" s="191" t="s">
        <v>87</v>
      </c>
      <c r="AV155" s="16" t="s">
        <v>106</v>
      </c>
      <c r="AW155" s="16" t="s">
        <v>30</v>
      </c>
      <c r="AX155" s="16" t="s">
        <v>79</v>
      </c>
      <c r="AY155" s="191" t="s">
        <v>176</v>
      </c>
    </row>
    <row r="156" spans="1:65" s="2" customFormat="1" ht="14.5" customHeight="1">
      <c r="A156" s="33"/>
      <c r="B156" s="151"/>
      <c r="C156" s="203" t="s">
        <v>341</v>
      </c>
      <c r="D156" s="203" t="s">
        <v>411</v>
      </c>
      <c r="E156" s="204" t="s">
        <v>3219</v>
      </c>
      <c r="F156" s="205" t="s">
        <v>3220</v>
      </c>
      <c r="G156" s="206" t="s">
        <v>219</v>
      </c>
      <c r="H156" s="207">
        <v>40</v>
      </c>
      <c r="I156" s="208"/>
      <c r="J156" s="209">
        <f t="shared" ref="J156:J171" si="10">ROUND(I156*H156,2)</f>
        <v>0</v>
      </c>
      <c r="K156" s="210"/>
      <c r="L156" s="211"/>
      <c r="M156" s="212" t="s">
        <v>1</v>
      </c>
      <c r="N156" s="213" t="s">
        <v>41</v>
      </c>
      <c r="O156" s="59"/>
      <c r="P156" s="162">
        <f t="shared" ref="P156:P171" si="11">O156*H156</f>
        <v>0</v>
      </c>
      <c r="Q156" s="162">
        <v>8.9999999999999998E-4</v>
      </c>
      <c r="R156" s="162">
        <f t="shared" ref="R156:R171" si="12">Q156*H156</f>
        <v>3.5999999999999997E-2</v>
      </c>
      <c r="S156" s="162">
        <v>0</v>
      </c>
      <c r="T156" s="163">
        <f t="shared" ref="T156:T171" si="13"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615</v>
      </c>
      <c r="AT156" s="164" t="s">
        <v>411</v>
      </c>
      <c r="AU156" s="164" t="s">
        <v>87</v>
      </c>
      <c r="AY156" s="18" t="s">
        <v>176</v>
      </c>
      <c r="BE156" s="165">
        <f t="shared" ref="BE156:BE171" si="14">IF(N156="základná",J156,0)</f>
        <v>0</v>
      </c>
      <c r="BF156" s="165">
        <f t="shared" ref="BF156:BF171" si="15">IF(N156="znížená",J156,0)</f>
        <v>0</v>
      </c>
      <c r="BG156" s="165">
        <f t="shared" ref="BG156:BG171" si="16">IF(N156="zákl. prenesená",J156,0)</f>
        <v>0</v>
      </c>
      <c r="BH156" s="165">
        <f t="shared" ref="BH156:BH171" si="17">IF(N156="zníž. prenesená",J156,0)</f>
        <v>0</v>
      </c>
      <c r="BI156" s="165">
        <f t="shared" ref="BI156:BI171" si="18">IF(N156="nulová",J156,0)</f>
        <v>0</v>
      </c>
      <c r="BJ156" s="18" t="s">
        <v>87</v>
      </c>
      <c r="BK156" s="165">
        <f t="shared" ref="BK156:BK171" si="19">ROUND(I156*H156,2)</f>
        <v>0</v>
      </c>
      <c r="BL156" s="18" t="s">
        <v>332</v>
      </c>
      <c r="BM156" s="164" t="s">
        <v>3221</v>
      </c>
    </row>
    <row r="157" spans="1:65" s="2" customFormat="1" ht="14.5" customHeight="1">
      <c r="A157" s="33"/>
      <c r="B157" s="151"/>
      <c r="C157" s="152" t="s">
        <v>346</v>
      </c>
      <c r="D157" s="152" t="s">
        <v>178</v>
      </c>
      <c r="E157" s="153" t="s">
        <v>3222</v>
      </c>
      <c r="F157" s="154" t="s">
        <v>3223</v>
      </c>
      <c r="G157" s="155" t="s">
        <v>362</v>
      </c>
      <c r="H157" s="156">
        <v>4</v>
      </c>
      <c r="I157" s="157"/>
      <c r="J157" s="158">
        <f t="shared" si="10"/>
        <v>0</v>
      </c>
      <c r="K157" s="159"/>
      <c r="L157" s="34"/>
      <c r="M157" s="160" t="s">
        <v>1</v>
      </c>
      <c r="N157" s="161" t="s">
        <v>41</v>
      </c>
      <c r="O157" s="59"/>
      <c r="P157" s="162">
        <f t="shared" si="11"/>
        <v>0</v>
      </c>
      <c r="Q157" s="162">
        <v>0</v>
      </c>
      <c r="R157" s="162">
        <f t="shared" si="12"/>
        <v>0</v>
      </c>
      <c r="S157" s="162">
        <v>0</v>
      </c>
      <c r="T157" s="163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332</v>
      </c>
      <c r="AT157" s="164" t="s">
        <v>178</v>
      </c>
      <c r="AU157" s="164" t="s">
        <v>87</v>
      </c>
      <c r="AY157" s="18" t="s">
        <v>176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87</v>
      </c>
      <c r="BK157" s="165">
        <f t="shared" si="19"/>
        <v>0</v>
      </c>
      <c r="BL157" s="18" t="s">
        <v>332</v>
      </c>
      <c r="BM157" s="164" t="s">
        <v>3224</v>
      </c>
    </row>
    <row r="158" spans="1:65" s="2" customFormat="1" ht="14.5" customHeight="1">
      <c r="A158" s="33"/>
      <c r="B158" s="151"/>
      <c r="C158" s="203" t="s">
        <v>7</v>
      </c>
      <c r="D158" s="203" t="s">
        <v>411</v>
      </c>
      <c r="E158" s="204" t="s">
        <v>3225</v>
      </c>
      <c r="F158" s="205" t="s">
        <v>3226</v>
      </c>
      <c r="G158" s="206" t="s">
        <v>362</v>
      </c>
      <c r="H158" s="207">
        <v>4</v>
      </c>
      <c r="I158" s="208"/>
      <c r="J158" s="209">
        <f t="shared" si="10"/>
        <v>0</v>
      </c>
      <c r="K158" s="210"/>
      <c r="L158" s="211"/>
      <c r="M158" s="212" t="s">
        <v>1</v>
      </c>
      <c r="N158" s="213" t="s">
        <v>41</v>
      </c>
      <c r="O158" s="59"/>
      <c r="P158" s="162">
        <f t="shared" si="11"/>
        <v>0</v>
      </c>
      <c r="Q158" s="162">
        <v>8.0000000000000004E-4</v>
      </c>
      <c r="R158" s="162">
        <f t="shared" si="12"/>
        <v>3.2000000000000002E-3</v>
      </c>
      <c r="S158" s="162">
        <v>0</v>
      </c>
      <c r="T158" s="163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615</v>
      </c>
      <c r="AT158" s="164" t="s">
        <v>411</v>
      </c>
      <c r="AU158" s="164" t="s">
        <v>87</v>
      </c>
      <c r="AY158" s="18" t="s">
        <v>176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87</v>
      </c>
      <c r="BK158" s="165">
        <f t="shared" si="19"/>
        <v>0</v>
      </c>
      <c r="BL158" s="18" t="s">
        <v>332</v>
      </c>
      <c r="BM158" s="164" t="s">
        <v>3227</v>
      </c>
    </row>
    <row r="159" spans="1:65" s="2" customFormat="1" ht="14.5" customHeight="1">
      <c r="A159" s="33"/>
      <c r="B159" s="151"/>
      <c r="C159" s="152" t="s">
        <v>359</v>
      </c>
      <c r="D159" s="152" t="s">
        <v>178</v>
      </c>
      <c r="E159" s="153" t="s">
        <v>3228</v>
      </c>
      <c r="F159" s="154" t="s">
        <v>3229</v>
      </c>
      <c r="G159" s="155" t="s">
        <v>362</v>
      </c>
      <c r="H159" s="156">
        <v>1</v>
      </c>
      <c r="I159" s="157"/>
      <c r="J159" s="158">
        <f t="shared" si="10"/>
        <v>0</v>
      </c>
      <c r="K159" s="159"/>
      <c r="L159" s="34"/>
      <c r="M159" s="160" t="s">
        <v>1</v>
      </c>
      <c r="N159" s="161" t="s">
        <v>41</v>
      </c>
      <c r="O159" s="59"/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332</v>
      </c>
      <c r="AT159" s="164" t="s">
        <v>178</v>
      </c>
      <c r="AU159" s="164" t="s">
        <v>87</v>
      </c>
      <c r="AY159" s="18" t="s">
        <v>176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8" t="s">
        <v>87</v>
      </c>
      <c r="BK159" s="165">
        <f t="shared" si="19"/>
        <v>0</v>
      </c>
      <c r="BL159" s="18" t="s">
        <v>332</v>
      </c>
      <c r="BM159" s="164" t="s">
        <v>3230</v>
      </c>
    </row>
    <row r="160" spans="1:65" s="2" customFormat="1" ht="14.5" customHeight="1">
      <c r="A160" s="33"/>
      <c r="B160" s="151"/>
      <c r="C160" s="203" t="s">
        <v>365</v>
      </c>
      <c r="D160" s="203" t="s">
        <v>411</v>
      </c>
      <c r="E160" s="204" t="s">
        <v>3231</v>
      </c>
      <c r="F160" s="205" t="s">
        <v>3232</v>
      </c>
      <c r="G160" s="206" t="s">
        <v>362</v>
      </c>
      <c r="H160" s="207">
        <v>1</v>
      </c>
      <c r="I160" s="208"/>
      <c r="J160" s="209">
        <f t="shared" si="10"/>
        <v>0</v>
      </c>
      <c r="K160" s="210"/>
      <c r="L160" s="211"/>
      <c r="M160" s="212" t="s">
        <v>1</v>
      </c>
      <c r="N160" s="213" t="s">
        <v>41</v>
      </c>
      <c r="O160" s="59"/>
      <c r="P160" s="162">
        <f t="shared" si="11"/>
        <v>0</v>
      </c>
      <c r="Q160" s="162">
        <v>5.0000000000000001E-4</v>
      </c>
      <c r="R160" s="162">
        <f t="shared" si="12"/>
        <v>5.0000000000000001E-4</v>
      </c>
      <c r="S160" s="162">
        <v>0</v>
      </c>
      <c r="T160" s="163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615</v>
      </c>
      <c r="AT160" s="164" t="s">
        <v>411</v>
      </c>
      <c r="AU160" s="164" t="s">
        <v>87</v>
      </c>
      <c r="AY160" s="18" t="s">
        <v>176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8" t="s">
        <v>87</v>
      </c>
      <c r="BK160" s="165">
        <f t="shared" si="19"/>
        <v>0</v>
      </c>
      <c r="BL160" s="18" t="s">
        <v>332</v>
      </c>
      <c r="BM160" s="164" t="s">
        <v>3233</v>
      </c>
    </row>
    <row r="161" spans="1:65" s="2" customFormat="1" ht="14.5" customHeight="1">
      <c r="A161" s="33"/>
      <c r="B161" s="151"/>
      <c r="C161" s="152" t="s">
        <v>372</v>
      </c>
      <c r="D161" s="152" t="s">
        <v>178</v>
      </c>
      <c r="E161" s="153" t="s">
        <v>3234</v>
      </c>
      <c r="F161" s="154" t="s">
        <v>3235</v>
      </c>
      <c r="G161" s="155" t="s">
        <v>362</v>
      </c>
      <c r="H161" s="156">
        <v>4</v>
      </c>
      <c r="I161" s="157"/>
      <c r="J161" s="158">
        <f t="shared" si="10"/>
        <v>0</v>
      </c>
      <c r="K161" s="159"/>
      <c r="L161" s="34"/>
      <c r="M161" s="160" t="s">
        <v>1</v>
      </c>
      <c r="N161" s="161" t="s">
        <v>41</v>
      </c>
      <c r="O161" s="59"/>
      <c r="P161" s="162">
        <f t="shared" si="11"/>
        <v>0</v>
      </c>
      <c r="Q161" s="162">
        <v>0</v>
      </c>
      <c r="R161" s="162">
        <f t="shared" si="12"/>
        <v>0</v>
      </c>
      <c r="S161" s="162">
        <v>0</v>
      </c>
      <c r="T161" s="163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332</v>
      </c>
      <c r="AT161" s="164" t="s">
        <v>178</v>
      </c>
      <c r="AU161" s="164" t="s">
        <v>87</v>
      </c>
      <c r="AY161" s="18" t="s">
        <v>176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8" t="s">
        <v>87</v>
      </c>
      <c r="BK161" s="165">
        <f t="shared" si="19"/>
        <v>0</v>
      </c>
      <c r="BL161" s="18" t="s">
        <v>332</v>
      </c>
      <c r="BM161" s="164" t="s">
        <v>3236</v>
      </c>
    </row>
    <row r="162" spans="1:65" s="2" customFormat="1" ht="14.5" customHeight="1">
      <c r="A162" s="33"/>
      <c r="B162" s="151"/>
      <c r="C162" s="203" t="s">
        <v>383</v>
      </c>
      <c r="D162" s="203" t="s">
        <v>411</v>
      </c>
      <c r="E162" s="204" t="s">
        <v>3237</v>
      </c>
      <c r="F162" s="205" t="s">
        <v>3238</v>
      </c>
      <c r="G162" s="206" t="s">
        <v>362</v>
      </c>
      <c r="H162" s="207">
        <v>4</v>
      </c>
      <c r="I162" s="208"/>
      <c r="J162" s="209">
        <f t="shared" si="10"/>
        <v>0</v>
      </c>
      <c r="K162" s="210"/>
      <c r="L162" s="211"/>
      <c r="M162" s="212" t="s">
        <v>1</v>
      </c>
      <c r="N162" s="213" t="s">
        <v>41</v>
      </c>
      <c r="O162" s="59"/>
      <c r="P162" s="162">
        <f t="shared" si="11"/>
        <v>0</v>
      </c>
      <c r="Q162" s="162">
        <v>1.4E-3</v>
      </c>
      <c r="R162" s="162">
        <f t="shared" si="12"/>
        <v>5.5999999999999999E-3</v>
      </c>
      <c r="S162" s="162">
        <v>0</v>
      </c>
      <c r="T162" s="163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615</v>
      </c>
      <c r="AT162" s="164" t="s">
        <v>411</v>
      </c>
      <c r="AU162" s="164" t="s">
        <v>87</v>
      </c>
      <c r="AY162" s="18" t="s">
        <v>176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8" t="s">
        <v>87</v>
      </c>
      <c r="BK162" s="165">
        <f t="shared" si="19"/>
        <v>0</v>
      </c>
      <c r="BL162" s="18" t="s">
        <v>332</v>
      </c>
      <c r="BM162" s="164" t="s">
        <v>3239</v>
      </c>
    </row>
    <row r="163" spans="1:65" s="2" customFormat="1" ht="14.5" customHeight="1">
      <c r="A163" s="33"/>
      <c r="B163" s="151"/>
      <c r="C163" s="152" t="s">
        <v>602</v>
      </c>
      <c r="D163" s="152" t="s">
        <v>178</v>
      </c>
      <c r="E163" s="153" t="s">
        <v>3240</v>
      </c>
      <c r="F163" s="154" t="s">
        <v>3241</v>
      </c>
      <c r="G163" s="155" t="s">
        <v>362</v>
      </c>
      <c r="H163" s="156">
        <v>2</v>
      </c>
      <c r="I163" s="157"/>
      <c r="J163" s="158">
        <f t="shared" si="10"/>
        <v>0</v>
      </c>
      <c r="K163" s="159"/>
      <c r="L163" s="34"/>
      <c r="M163" s="160" t="s">
        <v>1</v>
      </c>
      <c r="N163" s="161" t="s">
        <v>41</v>
      </c>
      <c r="O163" s="59"/>
      <c r="P163" s="162">
        <f t="shared" si="11"/>
        <v>0</v>
      </c>
      <c r="Q163" s="162">
        <v>0</v>
      </c>
      <c r="R163" s="162">
        <f t="shared" si="12"/>
        <v>0</v>
      </c>
      <c r="S163" s="162">
        <v>0</v>
      </c>
      <c r="T163" s="163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332</v>
      </c>
      <c r="AT163" s="164" t="s">
        <v>178</v>
      </c>
      <c r="AU163" s="164" t="s">
        <v>87</v>
      </c>
      <c r="AY163" s="18" t="s">
        <v>176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87</v>
      </c>
      <c r="BK163" s="165">
        <f t="shared" si="19"/>
        <v>0</v>
      </c>
      <c r="BL163" s="18" t="s">
        <v>332</v>
      </c>
      <c r="BM163" s="164" t="s">
        <v>3242</v>
      </c>
    </row>
    <row r="164" spans="1:65" s="2" customFormat="1" ht="14.5" customHeight="1">
      <c r="A164" s="33"/>
      <c r="B164" s="151"/>
      <c r="C164" s="203" t="s">
        <v>612</v>
      </c>
      <c r="D164" s="203" t="s">
        <v>411</v>
      </c>
      <c r="E164" s="204" t="s">
        <v>3243</v>
      </c>
      <c r="F164" s="205" t="s">
        <v>3244</v>
      </c>
      <c r="G164" s="206" t="s">
        <v>362</v>
      </c>
      <c r="H164" s="207">
        <v>2</v>
      </c>
      <c r="I164" s="208"/>
      <c r="J164" s="209">
        <f t="shared" si="10"/>
        <v>0</v>
      </c>
      <c r="K164" s="210"/>
      <c r="L164" s="211"/>
      <c r="M164" s="212" t="s">
        <v>1</v>
      </c>
      <c r="N164" s="213" t="s">
        <v>41</v>
      </c>
      <c r="O164" s="59"/>
      <c r="P164" s="162">
        <f t="shared" si="11"/>
        <v>0</v>
      </c>
      <c r="Q164" s="162">
        <v>8.9999999999999998E-4</v>
      </c>
      <c r="R164" s="162">
        <f t="shared" si="12"/>
        <v>1.8E-3</v>
      </c>
      <c r="S164" s="162">
        <v>0</v>
      </c>
      <c r="T164" s="163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615</v>
      </c>
      <c r="AT164" s="164" t="s">
        <v>411</v>
      </c>
      <c r="AU164" s="164" t="s">
        <v>87</v>
      </c>
      <c r="AY164" s="18" t="s">
        <v>176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87</v>
      </c>
      <c r="BK164" s="165">
        <f t="shared" si="19"/>
        <v>0</v>
      </c>
      <c r="BL164" s="18" t="s">
        <v>332</v>
      </c>
      <c r="BM164" s="164" t="s">
        <v>3245</v>
      </c>
    </row>
    <row r="165" spans="1:65" s="2" customFormat="1" ht="24.25" customHeight="1">
      <c r="A165" s="33"/>
      <c r="B165" s="151"/>
      <c r="C165" s="152" t="s">
        <v>619</v>
      </c>
      <c r="D165" s="152" t="s">
        <v>178</v>
      </c>
      <c r="E165" s="153" t="s">
        <v>3246</v>
      </c>
      <c r="F165" s="154" t="s">
        <v>3247</v>
      </c>
      <c r="G165" s="155" t="s">
        <v>362</v>
      </c>
      <c r="H165" s="156">
        <v>1</v>
      </c>
      <c r="I165" s="157"/>
      <c r="J165" s="158">
        <f t="shared" si="10"/>
        <v>0</v>
      </c>
      <c r="K165" s="159"/>
      <c r="L165" s="34"/>
      <c r="M165" s="160" t="s">
        <v>1</v>
      </c>
      <c r="N165" s="161" t="s">
        <v>41</v>
      </c>
      <c r="O165" s="59"/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332</v>
      </c>
      <c r="AT165" s="164" t="s">
        <v>178</v>
      </c>
      <c r="AU165" s="164" t="s">
        <v>87</v>
      </c>
      <c r="AY165" s="18" t="s">
        <v>176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87</v>
      </c>
      <c r="BK165" s="165">
        <f t="shared" si="19"/>
        <v>0</v>
      </c>
      <c r="BL165" s="18" t="s">
        <v>332</v>
      </c>
      <c r="BM165" s="164" t="s">
        <v>3248</v>
      </c>
    </row>
    <row r="166" spans="1:65" s="2" customFormat="1" ht="14.5" customHeight="1">
      <c r="A166" s="33"/>
      <c r="B166" s="151"/>
      <c r="C166" s="203" t="s">
        <v>623</v>
      </c>
      <c r="D166" s="203" t="s">
        <v>411</v>
      </c>
      <c r="E166" s="204" t="s">
        <v>3249</v>
      </c>
      <c r="F166" s="205" t="s">
        <v>3250</v>
      </c>
      <c r="G166" s="206" t="s">
        <v>362</v>
      </c>
      <c r="H166" s="207">
        <v>1</v>
      </c>
      <c r="I166" s="208"/>
      <c r="J166" s="209">
        <f t="shared" si="10"/>
        <v>0</v>
      </c>
      <c r="K166" s="210"/>
      <c r="L166" s="211"/>
      <c r="M166" s="212" t="s">
        <v>1</v>
      </c>
      <c r="N166" s="213" t="s">
        <v>41</v>
      </c>
      <c r="O166" s="59"/>
      <c r="P166" s="162">
        <f t="shared" si="11"/>
        <v>0</v>
      </c>
      <c r="Q166" s="162">
        <v>2.0000000000000001E-4</v>
      </c>
      <c r="R166" s="162">
        <f t="shared" si="12"/>
        <v>2.0000000000000001E-4</v>
      </c>
      <c r="S166" s="162">
        <v>0</v>
      </c>
      <c r="T166" s="163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615</v>
      </c>
      <c r="AT166" s="164" t="s">
        <v>411</v>
      </c>
      <c r="AU166" s="164" t="s">
        <v>87</v>
      </c>
      <c r="AY166" s="18" t="s">
        <v>176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87</v>
      </c>
      <c r="BK166" s="165">
        <f t="shared" si="19"/>
        <v>0</v>
      </c>
      <c r="BL166" s="18" t="s">
        <v>332</v>
      </c>
      <c r="BM166" s="164" t="s">
        <v>3251</v>
      </c>
    </row>
    <row r="167" spans="1:65" s="2" customFormat="1" ht="24.25" customHeight="1">
      <c r="A167" s="33"/>
      <c r="B167" s="151"/>
      <c r="C167" s="152" t="s">
        <v>628</v>
      </c>
      <c r="D167" s="152" t="s">
        <v>178</v>
      </c>
      <c r="E167" s="153" t="s">
        <v>3252</v>
      </c>
      <c r="F167" s="154" t="s">
        <v>3253</v>
      </c>
      <c r="G167" s="155" t="s">
        <v>362</v>
      </c>
      <c r="H167" s="156">
        <v>1</v>
      </c>
      <c r="I167" s="157"/>
      <c r="J167" s="158">
        <f t="shared" si="10"/>
        <v>0</v>
      </c>
      <c r="K167" s="159"/>
      <c r="L167" s="34"/>
      <c r="M167" s="160" t="s">
        <v>1</v>
      </c>
      <c r="N167" s="161" t="s">
        <v>41</v>
      </c>
      <c r="O167" s="59"/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87</v>
      </c>
      <c r="BK167" s="165">
        <f t="shared" si="19"/>
        <v>0</v>
      </c>
      <c r="BL167" s="18" t="s">
        <v>332</v>
      </c>
      <c r="BM167" s="164" t="s">
        <v>3254</v>
      </c>
    </row>
    <row r="168" spans="1:65" s="2" customFormat="1" ht="14.5" customHeight="1">
      <c r="A168" s="33"/>
      <c r="B168" s="151"/>
      <c r="C168" s="203" t="s">
        <v>634</v>
      </c>
      <c r="D168" s="203" t="s">
        <v>411</v>
      </c>
      <c r="E168" s="204" t="s">
        <v>3255</v>
      </c>
      <c r="F168" s="205" t="s">
        <v>3256</v>
      </c>
      <c r="G168" s="206" t="s">
        <v>362</v>
      </c>
      <c r="H168" s="207">
        <v>1</v>
      </c>
      <c r="I168" s="208"/>
      <c r="J168" s="209">
        <f t="shared" si="10"/>
        <v>0</v>
      </c>
      <c r="K168" s="210"/>
      <c r="L168" s="211"/>
      <c r="M168" s="212" t="s">
        <v>1</v>
      </c>
      <c r="N168" s="213" t="s">
        <v>41</v>
      </c>
      <c r="O168" s="59"/>
      <c r="P168" s="162">
        <f t="shared" si="11"/>
        <v>0</v>
      </c>
      <c r="Q168" s="162">
        <v>1E-4</v>
      </c>
      <c r="R168" s="162">
        <f t="shared" si="12"/>
        <v>1E-4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615</v>
      </c>
      <c r="AT168" s="164" t="s">
        <v>411</v>
      </c>
      <c r="AU168" s="164" t="s">
        <v>87</v>
      </c>
      <c r="AY168" s="18" t="s">
        <v>176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87</v>
      </c>
      <c r="BK168" s="165">
        <f t="shared" si="19"/>
        <v>0</v>
      </c>
      <c r="BL168" s="18" t="s">
        <v>332</v>
      </c>
      <c r="BM168" s="164" t="s">
        <v>3257</v>
      </c>
    </row>
    <row r="169" spans="1:65" s="2" customFormat="1" ht="24.25" customHeight="1">
      <c r="A169" s="33"/>
      <c r="B169" s="151"/>
      <c r="C169" s="152" t="s">
        <v>642</v>
      </c>
      <c r="D169" s="152" t="s">
        <v>178</v>
      </c>
      <c r="E169" s="153" t="s">
        <v>3246</v>
      </c>
      <c r="F169" s="154" t="s">
        <v>3247</v>
      </c>
      <c r="G169" s="155" t="s">
        <v>362</v>
      </c>
      <c r="H169" s="156">
        <v>7</v>
      </c>
      <c r="I169" s="157"/>
      <c r="J169" s="158">
        <f t="shared" si="10"/>
        <v>0</v>
      </c>
      <c r="K169" s="159"/>
      <c r="L169" s="34"/>
      <c r="M169" s="160" t="s">
        <v>1</v>
      </c>
      <c r="N169" s="161" t="s">
        <v>41</v>
      </c>
      <c r="O169" s="59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332</v>
      </c>
      <c r="AT169" s="164" t="s">
        <v>178</v>
      </c>
      <c r="AU169" s="164" t="s">
        <v>87</v>
      </c>
      <c r="AY169" s="18" t="s">
        <v>176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87</v>
      </c>
      <c r="BK169" s="165">
        <f t="shared" si="19"/>
        <v>0</v>
      </c>
      <c r="BL169" s="18" t="s">
        <v>332</v>
      </c>
      <c r="BM169" s="164" t="s">
        <v>3258</v>
      </c>
    </row>
    <row r="170" spans="1:65" s="2" customFormat="1" ht="14.5" customHeight="1">
      <c r="A170" s="33"/>
      <c r="B170" s="151"/>
      <c r="C170" s="203" t="s">
        <v>615</v>
      </c>
      <c r="D170" s="203" t="s">
        <v>411</v>
      </c>
      <c r="E170" s="204" t="s">
        <v>3259</v>
      </c>
      <c r="F170" s="205" t="s">
        <v>3260</v>
      </c>
      <c r="G170" s="206" t="s">
        <v>362</v>
      </c>
      <c r="H170" s="207">
        <v>7</v>
      </c>
      <c r="I170" s="208"/>
      <c r="J170" s="209">
        <f t="shared" si="10"/>
        <v>0</v>
      </c>
      <c r="K170" s="210"/>
      <c r="L170" s="211"/>
      <c r="M170" s="212" t="s">
        <v>1</v>
      </c>
      <c r="N170" s="213" t="s">
        <v>41</v>
      </c>
      <c r="O170" s="59"/>
      <c r="P170" s="162">
        <f t="shared" si="11"/>
        <v>0</v>
      </c>
      <c r="Q170" s="162">
        <v>2.0000000000000001E-4</v>
      </c>
      <c r="R170" s="162">
        <f t="shared" si="12"/>
        <v>1.4E-3</v>
      </c>
      <c r="S170" s="162">
        <v>0</v>
      </c>
      <c r="T170" s="163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615</v>
      </c>
      <c r="AT170" s="164" t="s">
        <v>411</v>
      </c>
      <c r="AU170" s="164" t="s">
        <v>87</v>
      </c>
      <c r="AY170" s="18" t="s">
        <v>176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87</v>
      </c>
      <c r="BK170" s="165">
        <f t="shared" si="19"/>
        <v>0</v>
      </c>
      <c r="BL170" s="18" t="s">
        <v>332</v>
      </c>
      <c r="BM170" s="164" t="s">
        <v>3261</v>
      </c>
    </row>
    <row r="171" spans="1:65" s="2" customFormat="1" ht="24.25" customHeight="1">
      <c r="A171" s="33"/>
      <c r="B171" s="151"/>
      <c r="C171" s="152" t="s">
        <v>653</v>
      </c>
      <c r="D171" s="152" t="s">
        <v>178</v>
      </c>
      <c r="E171" s="153" t="s">
        <v>3262</v>
      </c>
      <c r="F171" s="154" t="s">
        <v>3263</v>
      </c>
      <c r="G171" s="155" t="s">
        <v>138</v>
      </c>
      <c r="H171" s="156">
        <v>29</v>
      </c>
      <c r="I171" s="157"/>
      <c r="J171" s="158">
        <f t="shared" si="10"/>
        <v>0</v>
      </c>
      <c r="K171" s="159"/>
      <c r="L171" s="34"/>
      <c r="M171" s="160" t="s">
        <v>1</v>
      </c>
      <c r="N171" s="161" t="s">
        <v>41</v>
      </c>
      <c r="O171" s="59"/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332</v>
      </c>
      <c r="AT171" s="164" t="s">
        <v>178</v>
      </c>
      <c r="AU171" s="164" t="s">
        <v>87</v>
      </c>
      <c r="AY171" s="18" t="s">
        <v>176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87</v>
      </c>
      <c r="BK171" s="165">
        <f t="shared" si="19"/>
        <v>0</v>
      </c>
      <c r="BL171" s="18" t="s">
        <v>332</v>
      </c>
      <c r="BM171" s="164" t="s">
        <v>3264</v>
      </c>
    </row>
    <row r="172" spans="1:65" s="14" customFormat="1" ht="12">
      <c r="B172" s="174"/>
      <c r="D172" s="167" t="s">
        <v>182</v>
      </c>
      <c r="E172" s="175" t="s">
        <v>1</v>
      </c>
      <c r="F172" s="176" t="s">
        <v>3265</v>
      </c>
      <c r="H172" s="177">
        <v>29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1:65" s="15" customFormat="1" ht="12">
      <c r="B173" s="182"/>
      <c r="D173" s="167" t="s">
        <v>182</v>
      </c>
      <c r="E173" s="183" t="s">
        <v>1</v>
      </c>
      <c r="F173" s="184" t="s">
        <v>3266</v>
      </c>
      <c r="H173" s="185">
        <v>29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83" t="s">
        <v>182</v>
      </c>
      <c r="AU173" s="183" t="s">
        <v>87</v>
      </c>
      <c r="AV173" s="15" t="s">
        <v>97</v>
      </c>
      <c r="AW173" s="15" t="s">
        <v>30</v>
      </c>
      <c r="AX173" s="15" t="s">
        <v>75</v>
      </c>
      <c r="AY173" s="183" t="s">
        <v>176</v>
      </c>
    </row>
    <row r="174" spans="1:65" s="16" customFormat="1" ht="12">
      <c r="B174" s="190"/>
      <c r="D174" s="167" t="s">
        <v>182</v>
      </c>
      <c r="E174" s="191" t="s">
        <v>1</v>
      </c>
      <c r="F174" s="192" t="s">
        <v>193</v>
      </c>
      <c r="H174" s="193">
        <v>29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182</v>
      </c>
      <c r="AU174" s="191" t="s">
        <v>87</v>
      </c>
      <c r="AV174" s="16" t="s">
        <v>106</v>
      </c>
      <c r="AW174" s="16" t="s">
        <v>30</v>
      </c>
      <c r="AX174" s="16" t="s">
        <v>79</v>
      </c>
      <c r="AY174" s="191" t="s">
        <v>176</v>
      </c>
    </row>
    <row r="175" spans="1:65" s="2" customFormat="1" ht="14.5" customHeight="1">
      <c r="A175" s="33"/>
      <c r="B175" s="151"/>
      <c r="C175" s="203" t="s">
        <v>1120</v>
      </c>
      <c r="D175" s="203" t="s">
        <v>411</v>
      </c>
      <c r="E175" s="204" t="s">
        <v>3267</v>
      </c>
      <c r="F175" s="205" t="s">
        <v>3268</v>
      </c>
      <c r="G175" s="206" t="s">
        <v>138</v>
      </c>
      <c r="H175" s="207">
        <v>17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59"/>
      <c r="P175" s="162">
        <f>O175*H175</f>
        <v>0</v>
      </c>
      <c r="Q175" s="162">
        <v>0</v>
      </c>
      <c r="R175" s="162">
        <f>Q175*H175</f>
        <v>0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615</v>
      </c>
      <c r="AT175" s="164" t="s">
        <v>411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332</v>
      </c>
      <c r="BM175" s="164" t="s">
        <v>3269</v>
      </c>
    </row>
    <row r="176" spans="1:65" s="14" customFormat="1" ht="12">
      <c r="B176" s="174"/>
      <c r="D176" s="167" t="s">
        <v>182</v>
      </c>
      <c r="E176" s="175" t="s">
        <v>1</v>
      </c>
      <c r="F176" s="176" t="s">
        <v>337</v>
      </c>
      <c r="H176" s="177">
        <v>17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30</v>
      </c>
      <c r="AX176" s="14" t="s">
        <v>75</v>
      </c>
      <c r="AY176" s="175" t="s">
        <v>176</v>
      </c>
    </row>
    <row r="177" spans="1:65" s="16" customFormat="1" ht="12">
      <c r="B177" s="190"/>
      <c r="D177" s="167" t="s">
        <v>182</v>
      </c>
      <c r="E177" s="191" t="s">
        <v>1</v>
      </c>
      <c r="F177" s="192" t="s">
        <v>193</v>
      </c>
      <c r="H177" s="193">
        <v>17</v>
      </c>
      <c r="I177" s="194"/>
      <c r="L177" s="190"/>
      <c r="M177" s="195"/>
      <c r="N177" s="196"/>
      <c r="O177" s="196"/>
      <c r="P177" s="196"/>
      <c r="Q177" s="196"/>
      <c r="R177" s="196"/>
      <c r="S177" s="196"/>
      <c r="T177" s="197"/>
      <c r="AT177" s="191" t="s">
        <v>182</v>
      </c>
      <c r="AU177" s="191" t="s">
        <v>87</v>
      </c>
      <c r="AV177" s="16" t="s">
        <v>106</v>
      </c>
      <c r="AW177" s="16" t="s">
        <v>30</v>
      </c>
      <c r="AX177" s="16" t="s">
        <v>79</v>
      </c>
      <c r="AY177" s="191" t="s">
        <v>176</v>
      </c>
    </row>
    <row r="178" spans="1:65" s="2" customFormat="1" ht="14.5" customHeight="1">
      <c r="A178" s="33"/>
      <c r="B178" s="151"/>
      <c r="C178" s="203" t="s">
        <v>1124</v>
      </c>
      <c r="D178" s="203" t="s">
        <v>411</v>
      </c>
      <c r="E178" s="204" t="s">
        <v>3270</v>
      </c>
      <c r="F178" s="205" t="s">
        <v>3271</v>
      </c>
      <c r="G178" s="206" t="s">
        <v>138</v>
      </c>
      <c r="H178" s="207">
        <v>12</v>
      </c>
      <c r="I178" s="208"/>
      <c r="J178" s="209">
        <f>ROUND(I178*H178,2)</f>
        <v>0</v>
      </c>
      <c r="K178" s="210"/>
      <c r="L178" s="211"/>
      <c r="M178" s="212" t="s">
        <v>1</v>
      </c>
      <c r="N178" s="213" t="s">
        <v>41</v>
      </c>
      <c r="O178" s="59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615</v>
      </c>
      <c r="AT178" s="164" t="s">
        <v>411</v>
      </c>
      <c r="AU178" s="164" t="s">
        <v>87</v>
      </c>
      <c r="AY178" s="18" t="s">
        <v>176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87</v>
      </c>
      <c r="BK178" s="165">
        <f>ROUND(I178*H178,2)</f>
        <v>0</v>
      </c>
      <c r="BL178" s="18" t="s">
        <v>332</v>
      </c>
      <c r="BM178" s="164" t="s">
        <v>3272</v>
      </c>
    </row>
    <row r="179" spans="1:65" s="14" customFormat="1" ht="12">
      <c r="B179" s="174"/>
      <c r="D179" s="167" t="s">
        <v>182</v>
      </c>
      <c r="E179" s="175" t="s">
        <v>1</v>
      </c>
      <c r="F179" s="176" t="s">
        <v>139</v>
      </c>
      <c r="H179" s="177">
        <v>12</v>
      </c>
      <c r="I179" s="178"/>
      <c r="L179" s="174"/>
      <c r="M179" s="179"/>
      <c r="N179" s="180"/>
      <c r="O179" s="180"/>
      <c r="P179" s="180"/>
      <c r="Q179" s="180"/>
      <c r="R179" s="180"/>
      <c r="S179" s="180"/>
      <c r="T179" s="181"/>
      <c r="AT179" s="175" t="s">
        <v>182</v>
      </c>
      <c r="AU179" s="175" t="s">
        <v>87</v>
      </c>
      <c r="AV179" s="14" t="s">
        <v>87</v>
      </c>
      <c r="AW179" s="14" t="s">
        <v>30</v>
      </c>
      <c r="AX179" s="14" t="s">
        <v>75</v>
      </c>
      <c r="AY179" s="175" t="s">
        <v>176</v>
      </c>
    </row>
    <row r="180" spans="1:65" s="16" customFormat="1" ht="12">
      <c r="B180" s="190"/>
      <c r="D180" s="167" t="s">
        <v>182</v>
      </c>
      <c r="E180" s="191" t="s">
        <v>1</v>
      </c>
      <c r="F180" s="192" t="s">
        <v>193</v>
      </c>
      <c r="H180" s="193">
        <v>12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1" t="s">
        <v>182</v>
      </c>
      <c r="AU180" s="191" t="s">
        <v>87</v>
      </c>
      <c r="AV180" s="16" t="s">
        <v>106</v>
      </c>
      <c r="AW180" s="16" t="s">
        <v>30</v>
      </c>
      <c r="AX180" s="16" t="s">
        <v>79</v>
      </c>
      <c r="AY180" s="191" t="s">
        <v>176</v>
      </c>
    </row>
    <row r="181" spans="1:65" s="2" customFormat="1" ht="14.5" customHeight="1">
      <c r="A181" s="33"/>
      <c r="B181" s="151"/>
      <c r="C181" s="152" t="s">
        <v>1128</v>
      </c>
      <c r="D181" s="152" t="s">
        <v>178</v>
      </c>
      <c r="E181" s="153" t="s">
        <v>3273</v>
      </c>
      <c r="F181" s="154" t="s">
        <v>3274</v>
      </c>
      <c r="G181" s="155" t="s">
        <v>299</v>
      </c>
      <c r="H181" s="156">
        <v>1</v>
      </c>
      <c r="I181" s="157"/>
      <c r="J181" s="158">
        <f>ROUND(I181*H181,2)</f>
        <v>0</v>
      </c>
      <c r="K181" s="159"/>
      <c r="L181" s="34"/>
      <c r="M181" s="160" t="s">
        <v>1</v>
      </c>
      <c r="N181" s="161" t="s">
        <v>41</v>
      </c>
      <c r="O181" s="59"/>
      <c r="P181" s="162">
        <f>O181*H181</f>
        <v>0</v>
      </c>
      <c r="Q181" s="162">
        <v>1.2E-4</v>
      </c>
      <c r="R181" s="162">
        <f>Q181*H181</f>
        <v>1.2E-4</v>
      </c>
      <c r="S181" s="162">
        <v>0</v>
      </c>
      <c r="T181" s="16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332</v>
      </c>
      <c r="AT181" s="164" t="s">
        <v>178</v>
      </c>
      <c r="AU181" s="164" t="s">
        <v>87</v>
      </c>
      <c r="AY181" s="18" t="s">
        <v>176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87</v>
      </c>
      <c r="BK181" s="165">
        <f>ROUND(I181*H181,2)</f>
        <v>0</v>
      </c>
      <c r="BL181" s="18" t="s">
        <v>332</v>
      </c>
      <c r="BM181" s="164" t="s">
        <v>3275</v>
      </c>
    </row>
    <row r="182" spans="1:65" s="14" customFormat="1" ht="12">
      <c r="B182" s="174"/>
      <c r="D182" s="167" t="s">
        <v>182</v>
      </c>
      <c r="E182" s="175" t="s">
        <v>1</v>
      </c>
      <c r="F182" s="176" t="s">
        <v>79</v>
      </c>
      <c r="H182" s="177">
        <v>1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79</v>
      </c>
      <c r="AY182" s="175" t="s">
        <v>176</v>
      </c>
    </row>
    <row r="183" spans="1:65" s="2" customFormat="1" ht="24.25" customHeight="1">
      <c r="A183" s="33"/>
      <c r="B183" s="151"/>
      <c r="C183" s="203" t="s">
        <v>1132</v>
      </c>
      <c r="D183" s="203" t="s">
        <v>411</v>
      </c>
      <c r="E183" s="204" t="s">
        <v>3276</v>
      </c>
      <c r="F183" s="205" t="s">
        <v>3277</v>
      </c>
      <c r="G183" s="206" t="s">
        <v>315</v>
      </c>
      <c r="H183" s="207">
        <v>6.0000000000000001E-3</v>
      </c>
      <c r="I183" s="208"/>
      <c r="J183" s="209">
        <f>ROUND(I183*H183,2)</f>
        <v>0</v>
      </c>
      <c r="K183" s="210"/>
      <c r="L183" s="211"/>
      <c r="M183" s="212" t="s">
        <v>1</v>
      </c>
      <c r="N183" s="213" t="s">
        <v>41</v>
      </c>
      <c r="O183" s="59"/>
      <c r="P183" s="162">
        <f>O183*H183</f>
        <v>0</v>
      </c>
      <c r="Q183" s="162">
        <v>1</v>
      </c>
      <c r="R183" s="162">
        <f>Q183*H183</f>
        <v>6.0000000000000001E-3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615</v>
      </c>
      <c r="AT183" s="164" t="s">
        <v>411</v>
      </c>
      <c r="AU183" s="164" t="s">
        <v>87</v>
      </c>
      <c r="AY183" s="18" t="s">
        <v>176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87</v>
      </c>
      <c r="BK183" s="165">
        <f>ROUND(I183*H183,2)</f>
        <v>0</v>
      </c>
      <c r="BL183" s="18" t="s">
        <v>332</v>
      </c>
      <c r="BM183" s="164" t="s">
        <v>3278</v>
      </c>
    </row>
    <row r="184" spans="1:65" s="14" customFormat="1" ht="12">
      <c r="B184" s="174"/>
      <c r="D184" s="167" t="s">
        <v>182</v>
      </c>
      <c r="E184" s="175" t="s">
        <v>1</v>
      </c>
      <c r="F184" s="176" t="s">
        <v>3279</v>
      </c>
      <c r="H184" s="177">
        <v>6.0000000000000001E-3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182</v>
      </c>
      <c r="AU184" s="175" t="s">
        <v>87</v>
      </c>
      <c r="AV184" s="14" t="s">
        <v>87</v>
      </c>
      <c r="AW184" s="14" t="s">
        <v>30</v>
      </c>
      <c r="AX184" s="14" t="s">
        <v>79</v>
      </c>
      <c r="AY184" s="175" t="s">
        <v>176</v>
      </c>
    </row>
    <row r="185" spans="1:65" s="12" customFormat="1" ht="23" customHeight="1">
      <c r="B185" s="138"/>
      <c r="D185" s="139" t="s">
        <v>74</v>
      </c>
      <c r="E185" s="149" t="s">
        <v>3280</v>
      </c>
      <c r="F185" s="149" t="s">
        <v>3281</v>
      </c>
      <c r="I185" s="141"/>
      <c r="J185" s="150">
        <f>BK185</f>
        <v>0</v>
      </c>
      <c r="L185" s="138"/>
      <c r="M185" s="143"/>
      <c r="N185" s="144"/>
      <c r="O185" s="144"/>
      <c r="P185" s="145">
        <f>SUM(P186:P241)</f>
        <v>0</v>
      </c>
      <c r="Q185" s="144"/>
      <c r="R185" s="145">
        <f>SUM(R186:R241)</f>
        <v>7.3630000000000015E-2</v>
      </c>
      <c r="S185" s="144"/>
      <c r="T185" s="146">
        <f>SUM(T186:T241)</f>
        <v>0</v>
      </c>
      <c r="AR185" s="139" t="s">
        <v>87</v>
      </c>
      <c r="AT185" s="147" t="s">
        <v>74</v>
      </c>
      <c r="AU185" s="147" t="s">
        <v>79</v>
      </c>
      <c r="AY185" s="139" t="s">
        <v>176</v>
      </c>
      <c r="BK185" s="148">
        <f>SUM(BK186:BK241)</f>
        <v>0</v>
      </c>
    </row>
    <row r="186" spans="1:65" s="2" customFormat="1" ht="24.25" customHeight="1">
      <c r="A186" s="33"/>
      <c r="B186" s="151"/>
      <c r="C186" s="152" t="s">
        <v>1293</v>
      </c>
      <c r="D186" s="152" t="s">
        <v>178</v>
      </c>
      <c r="E186" s="153" t="s">
        <v>3176</v>
      </c>
      <c r="F186" s="154" t="s">
        <v>3177</v>
      </c>
      <c r="G186" s="155" t="s">
        <v>362</v>
      </c>
      <c r="H186" s="156">
        <v>1</v>
      </c>
      <c r="I186" s="157"/>
      <c r="J186" s="158">
        <f t="shared" ref="J186:J198" si="20">ROUND(I186*H186,2)</f>
        <v>0</v>
      </c>
      <c r="K186" s="159"/>
      <c r="L186" s="34"/>
      <c r="M186" s="160" t="s">
        <v>1</v>
      </c>
      <c r="N186" s="161" t="s">
        <v>41</v>
      </c>
      <c r="O186" s="59"/>
      <c r="P186" s="162">
        <f t="shared" ref="P186:P198" si="21">O186*H186</f>
        <v>0</v>
      </c>
      <c r="Q186" s="162">
        <v>0</v>
      </c>
      <c r="R186" s="162">
        <f t="shared" ref="R186:R198" si="22">Q186*H186</f>
        <v>0</v>
      </c>
      <c r="S186" s="162">
        <v>0</v>
      </c>
      <c r="T186" s="163">
        <f t="shared" ref="T186:T198" si="23"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332</v>
      </c>
      <c r="AT186" s="164" t="s">
        <v>178</v>
      </c>
      <c r="AU186" s="164" t="s">
        <v>87</v>
      </c>
      <c r="AY186" s="18" t="s">
        <v>176</v>
      </c>
      <c r="BE186" s="165">
        <f t="shared" ref="BE186:BE198" si="24">IF(N186="základná",J186,0)</f>
        <v>0</v>
      </c>
      <c r="BF186" s="165">
        <f t="shared" ref="BF186:BF198" si="25">IF(N186="znížená",J186,0)</f>
        <v>0</v>
      </c>
      <c r="BG186" s="165">
        <f t="shared" ref="BG186:BG198" si="26">IF(N186="zákl. prenesená",J186,0)</f>
        <v>0</v>
      </c>
      <c r="BH186" s="165">
        <f t="shared" ref="BH186:BH198" si="27">IF(N186="zníž. prenesená",J186,0)</f>
        <v>0</v>
      </c>
      <c r="BI186" s="165">
        <f t="shared" ref="BI186:BI198" si="28">IF(N186="nulová",J186,0)</f>
        <v>0</v>
      </c>
      <c r="BJ186" s="18" t="s">
        <v>87</v>
      </c>
      <c r="BK186" s="165">
        <f t="shared" ref="BK186:BK198" si="29">ROUND(I186*H186,2)</f>
        <v>0</v>
      </c>
      <c r="BL186" s="18" t="s">
        <v>332</v>
      </c>
      <c r="BM186" s="164" t="s">
        <v>3282</v>
      </c>
    </row>
    <row r="187" spans="1:65" s="2" customFormat="1" ht="38" customHeight="1">
      <c r="A187" s="33"/>
      <c r="B187" s="151"/>
      <c r="C187" s="203" t="s">
        <v>1300</v>
      </c>
      <c r="D187" s="203" t="s">
        <v>411</v>
      </c>
      <c r="E187" s="204" t="s">
        <v>3283</v>
      </c>
      <c r="F187" s="205" t="s">
        <v>3284</v>
      </c>
      <c r="G187" s="206" t="s">
        <v>362</v>
      </c>
      <c r="H187" s="207">
        <v>1</v>
      </c>
      <c r="I187" s="208"/>
      <c r="J187" s="209">
        <f t="shared" si="20"/>
        <v>0</v>
      </c>
      <c r="K187" s="210"/>
      <c r="L187" s="211"/>
      <c r="M187" s="212" t="s">
        <v>1</v>
      </c>
      <c r="N187" s="213" t="s">
        <v>41</v>
      </c>
      <c r="O187" s="59"/>
      <c r="P187" s="162">
        <f t="shared" si="21"/>
        <v>0</v>
      </c>
      <c r="Q187" s="162">
        <v>0</v>
      </c>
      <c r="R187" s="162">
        <f t="shared" si="22"/>
        <v>0</v>
      </c>
      <c r="S187" s="162">
        <v>0</v>
      </c>
      <c r="T187" s="163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615</v>
      </c>
      <c r="AT187" s="164" t="s">
        <v>411</v>
      </c>
      <c r="AU187" s="164" t="s">
        <v>87</v>
      </c>
      <c r="AY187" s="18" t="s">
        <v>176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8" t="s">
        <v>87</v>
      </c>
      <c r="BK187" s="165">
        <f t="shared" si="29"/>
        <v>0</v>
      </c>
      <c r="BL187" s="18" t="s">
        <v>332</v>
      </c>
      <c r="BM187" s="164" t="s">
        <v>3285</v>
      </c>
    </row>
    <row r="188" spans="1:65" s="2" customFormat="1" ht="24.25" customHeight="1">
      <c r="A188" s="33"/>
      <c r="B188" s="151"/>
      <c r="C188" s="152" t="s">
        <v>143</v>
      </c>
      <c r="D188" s="152" t="s">
        <v>178</v>
      </c>
      <c r="E188" s="153" t="s">
        <v>3182</v>
      </c>
      <c r="F188" s="154" t="s">
        <v>3183</v>
      </c>
      <c r="G188" s="155" t="s">
        <v>362</v>
      </c>
      <c r="H188" s="156">
        <v>1</v>
      </c>
      <c r="I188" s="157"/>
      <c r="J188" s="158">
        <f t="shared" si="20"/>
        <v>0</v>
      </c>
      <c r="K188" s="159"/>
      <c r="L188" s="34"/>
      <c r="M188" s="160" t="s">
        <v>1</v>
      </c>
      <c r="N188" s="161" t="s">
        <v>41</v>
      </c>
      <c r="O188" s="59"/>
      <c r="P188" s="162">
        <f t="shared" si="21"/>
        <v>0</v>
      </c>
      <c r="Q188" s="162">
        <v>0</v>
      </c>
      <c r="R188" s="162">
        <f t="shared" si="22"/>
        <v>0</v>
      </c>
      <c r="S188" s="162">
        <v>0</v>
      </c>
      <c r="T188" s="163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332</v>
      </c>
      <c r="AT188" s="164" t="s">
        <v>178</v>
      </c>
      <c r="AU188" s="164" t="s">
        <v>87</v>
      </c>
      <c r="AY188" s="18" t="s">
        <v>176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8" t="s">
        <v>87</v>
      </c>
      <c r="BK188" s="165">
        <f t="shared" si="29"/>
        <v>0</v>
      </c>
      <c r="BL188" s="18" t="s">
        <v>332</v>
      </c>
      <c r="BM188" s="164" t="s">
        <v>3286</v>
      </c>
    </row>
    <row r="189" spans="1:65" s="2" customFormat="1" ht="14.5" customHeight="1">
      <c r="A189" s="33"/>
      <c r="B189" s="151"/>
      <c r="C189" s="203" t="s">
        <v>1309</v>
      </c>
      <c r="D189" s="203" t="s">
        <v>411</v>
      </c>
      <c r="E189" s="204" t="s">
        <v>3185</v>
      </c>
      <c r="F189" s="205" t="s">
        <v>3186</v>
      </c>
      <c r="G189" s="206" t="s">
        <v>362</v>
      </c>
      <c r="H189" s="207">
        <v>1</v>
      </c>
      <c r="I189" s="208"/>
      <c r="J189" s="209">
        <f t="shared" si="20"/>
        <v>0</v>
      </c>
      <c r="K189" s="210"/>
      <c r="L189" s="211"/>
      <c r="M189" s="212" t="s">
        <v>1</v>
      </c>
      <c r="N189" s="213" t="s">
        <v>41</v>
      </c>
      <c r="O189" s="59"/>
      <c r="P189" s="162">
        <f t="shared" si="21"/>
        <v>0</v>
      </c>
      <c r="Q189" s="162">
        <v>0</v>
      </c>
      <c r="R189" s="162">
        <f t="shared" si="22"/>
        <v>0</v>
      </c>
      <c r="S189" s="162">
        <v>0</v>
      </c>
      <c r="T189" s="163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615</v>
      </c>
      <c r="AT189" s="164" t="s">
        <v>411</v>
      </c>
      <c r="AU189" s="164" t="s">
        <v>87</v>
      </c>
      <c r="AY189" s="18" t="s">
        <v>176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8" t="s">
        <v>87</v>
      </c>
      <c r="BK189" s="165">
        <f t="shared" si="29"/>
        <v>0</v>
      </c>
      <c r="BL189" s="18" t="s">
        <v>332</v>
      </c>
      <c r="BM189" s="164" t="s">
        <v>3287</v>
      </c>
    </row>
    <row r="190" spans="1:65" s="2" customFormat="1" ht="24.25" customHeight="1">
      <c r="A190" s="33"/>
      <c r="B190" s="151"/>
      <c r="C190" s="152" t="s">
        <v>1313</v>
      </c>
      <c r="D190" s="152" t="s">
        <v>178</v>
      </c>
      <c r="E190" s="153" t="s">
        <v>3188</v>
      </c>
      <c r="F190" s="154" t="s">
        <v>3189</v>
      </c>
      <c r="G190" s="155" t="s">
        <v>362</v>
      </c>
      <c r="H190" s="156">
        <v>1</v>
      </c>
      <c r="I190" s="157"/>
      <c r="J190" s="158">
        <f t="shared" si="20"/>
        <v>0</v>
      </c>
      <c r="K190" s="159"/>
      <c r="L190" s="34"/>
      <c r="M190" s="160" t="s">
        <v>1</v>
      </c>
      <c r="N190" s="161" t="s">
        <v>41</v>
      </c>
      <c r="O190" s="59"/>
      <c r="P190" s="162">
        <f t="shared" si="21"/>
        <v>0</v>
      </c>
      <c r="Q190" s="162">
        <v>0</v>
      </c>
      <c r="R190" s="162">
        <f t="shared" si="22"/>
        <v>0</v>
      </c>
      <c r="S190" s="162">
        <v>0</v>
      </c>
      <c r="T190" s="163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332</v>
      </c>
      <c r="AT190" s="164" t="s">
        <v>178</v>
      </c>
      <c r="AU190" s="164" t="s">
        <v>87</v>
      </c>
      <c r="AY190" s="18" t="s">
        <v>176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8" t="s">
        <v>87</v>
      </c>
      <c r="BK190" s="165">
        <f t="shared" si="29"/>
        <v>0</v>
      </c>
      <c r="BL190" s="18" t="s">
        <v>332</v>
      </c>
      <c r="BM190" s="164" t="s">
        <v>3288</v>
      </c>
    </row>
    <row r="191" spans="1:65" s="2" customFormat="1" ht="14.5" customHeight="1">
      <c r="A191" s="33"/>
      <c r="B191" s="151"/>
      <c r="C191" s="203" t="s">
        <v>1325</v>
      </c>
      <c r="D191" s="203" t="s">
        <v>411</v>
      </c>
      <c r="E191" s="204" t="s">
        <v>3191</v>
      </c>
      <c r="F191" s="205" t="s">
        <v>3192</v>
      </c>
      <c r="G191" s="206" t="s">
        <v>362</v>
      </c>
      <c r="H191" s="207">
        <v>1</v>
      </c>
      <c r="I191" s="208"/>
      <c r="J191" s="209">
        <f t="shared" si="20"/>
        <v>0</v>
      </c>
      <c r="K191" s="210"/>
      <c r="L191" s="211"/>
      <c r="M191" s="212" t="s">
        <v>1</v>
      </c>
      <c r="N191" s="213" t="s">
        <v>41</v>
      </c>
      <c r="O191" s="59"/>
      <c r="P191" s="162">
        <f t="shared" si="21"/>
        <v>0</v>
      </c>
      <c r="Q191" s="162">
        <v>8.9999999999999998E-4</v>
      </c>
      <c r="R191" s="162">
        <f t="shared" si="22"/>
        <v>8.9999999999999998E-4</v>
      </c>
      <c r="S191" s="162">
        <v>0</v>
      </c>
      <c r="T191" s="163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615</v>
      </c>
      <c r="AT191" s="164" t="s">
        <v>411</v>
      </c>
      <c r="AU191" s="164" t="s">
        <v>87</v>
      </c>
      <c r="AY191" s="18" t="s">
        <v>176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8" t="s">
        <v>87</v>
      </c>
      <c r="BK191" s="165">
        <f t="shared" si="29"/>
        <v>0</v>
      </c>
      <c r="BL191" s="18" t="s">
        <v>332</v>
      </c>
      <c r="BM191" s="164" t="s">
        <v>3289</v>
      </c>
    </row>
    <row r="192" spans="1:65" s="2" customFormat="1" ht="14.5" customHeight="1">
      <c r="A192" s="33"/>
      <c r="B192" s="151"/>
      <c r="C192" s="152" t="s">
        <v>1329</v>
      </c>
      <c r="D192" s="152" t="s">
        <v>178</v>
      </c>
      <c r="E192" s="153" t="s">
        <v>3194</v>
      </c>
      <c r="F192" s="154" t="s">
        <v>3195</v>
      </c>
      <c r="G192" s="155" t="s">
        <v>362</v>
      </c>
      <c r="H192" s="156">
        <v>4</v>
      </c>
      <c r="I192" s="157"/>
      <c r="J192" s="158">
        <f t="shared" si="20"/>
        <v>0</v>
      </c>
      <c r="K192" s="159"/>
      <c r="L192" s="34"/>
      <c r="M192" s="160" t="s">
        <v>1</v>
      </c>
      <c r="N192" s="161" t="s">
        <v>41</v>
      </c>
      <c r="O192" s="59"/>
      <c r="P192" s="162">
        <f t="shared" si="21"/>
        <v>0</v>
      </c>
      <c r="Q192" s="162">
        <v>0</v>
      </c>
      <c r="R192" s="162">
        <f t="shared" si="22"/>
        <v>0</v>
      </c>
      <c r="S192" s="162">
        <v>0</v>
      </c>
      <c r="T192" s="163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332</v>
      </c>
      <c r="AT192" s="164" t="s">
        <v>178</v>
      </c>
      <c r="AU192" s="164" t="s">
        <v>87</v>
      </c>
      <c r="AY192" s="18" t="s">
        <v>176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8" t="s">
        <v>87</v>
      </c>
      <c r="BK192" s="165">
        <f t="shared" si="29"/>
        <v>0</v>
      </c>
      <c r="BL192" s="18" t="s">
        <v>332</v>
      </c>
      <c r="BM192" s="164" t="s">
        <v>3290</v>
      </c>
    </row>
    <row r="193" spans="1:65" s="2" customFormat="1" ht="24.25" customHeight="1">
      <c r="A193" s="33"/>
      <c r="B193" s="151"/>
      <c r="C193" s="203" t="s">
        <v>1335</v>
      </c>
      <c r="D193" s="203" t="s">
        <v>411</v>
      </c>
      <c r="E193" s="204" t="s">
        <v>3197</v>
      </c>
      <c r="F193" s="205" t="s">
        <v>3198</v>
      </c>
      <c r="G193" s="206" t="s">
        <v>362</v>
      </c>
      <c r="H193" s="207">
        <v>4</v>
      </c>
      <c r="I193" s="208"/>
      <c r="J193" s="209">
        <f t="shared" si="20"/>
        <v>0</v>
      </c>
      <c r="K193" s="210"/>
      <c r="L193" s="211"/>
      <c r="M193" s="212" t="s">
        <v>1</v>
      </c>
      <c r="N193" s="213" t="s">
        <v>41</v>
      </c>
      <c r="O193" s="59"/>
      <c r="P193" s="162">
        <f t="shared" si="21"/>
        <v>0</v>
      </c>
      <c r="Q193" s="162">
        <v>3.6999999999999999E-4</v>
      </c>
      <c r="R193" s="162">
        <f t="shared" si="22"/>
        <v>1.48E-3</v>
      </c>
      <c r="S193" s="162">
        <v>0</v>
      </c>
      <c r="T193" s="163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615</v>
      </c>
      <c r="AT193" s="164" t="s">
        <v>411</v>
      </c>
      <c r="AU193" s="164" t="s">
        <v>87</v>
      </c>
      <c r="AY193" s="18" t="s">
        <v>176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8" t="s">
        <v>87</v>
      </c>
      <c r="BK193" s="165">
        <f t="shared" si="29"/>
        <v>0</v>
      </c>
      <c r="BL193" s="18" t="s">
        <v>332</v>
      </c>
      <c r="BM193" s="164" t="s">
        <v>3291</v>
      </c>
    </row>
    <row r="194" spans="1:65" s="2" customFormat="1" ht="14.5" customHeight="1">
      <c r="A194" s="33"/>
      <c r="B194" s="151"/>
      <c r="C194" s="152" t="s">
        <v>1656</v>
      </c>
      <c r="D194" s="152" t="s">
        <v>178</v>
      </c>
      <c r="E194" s="153" t="s">
        <v>3194</v>
      </c>
      <c r="F194" s="154" t="s">
        <v>3195</v>
      </c>
      <c r="G194" s="155" t="s">
        <v>362</v>
      </c>
      <c r="H194" s="156">
        <v>5</v>
      </c>
      <c r="I194" s="157"/>
      <c r="J194" s="158">
        <f t="shared" si="20"/>
        <v>0</v>
      </c>
      <c r="K194" s="159"/>
      <c r="L194" s="34"/>
      <c r="M194" s="160" t="s">
        <v>1</v>
      </c>
      <c r="N194" s="161" t="s">
        <v>41</v>
      </c>
      <c r="O194" s="59"/>
      <c r="P194" s="162">
        <f t="shared" si="21"/>
        <v>0</v>
      </c>
      <c r="Q194" s="162">
        <v>0</v>
      </c>
      <c r="R194" s="162">
        <f t="shared" si="22"/>
        <v>0</v>
      </c>
      <c r="S194" s="162">
        <v>0</v>
      </c>
      <c r="T194" s="163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332</v>
      </c>
      <c r="AT194" s="164" t="s">
        <v>178</v>
      </c>
      <c r="AU194" s="164" t="s">
        <v>87</v>
      </c>
      <c r="AY194" s="18" t="s">
        <v>176</v>
      </c>
      <c r="BE194" s="165">
        <f t="shared" si="24"/>
        <v>0</v>
      </c>
      <c r="BF194" s="165">
        <f t="shared" si="25"/>
        <v>0</v>
      </c>
      <c r="BG194" s="165">
        <f t="shared" si="26"/>
        <v>0</v>
      </c>
      <c r="BH194" s="165">
        <f t="shared" si="27"/>
        <v>0</v>
      </c>
      <c r="BI194" s="165">
        <f t="shared" si="28"/>
        <v>0</v>
      </c>
      <c r="BJ194" s="18" t="s">
        <v>87</v>
      </c>
      <c r="BK194" s="165">
        <f t="shared" si="29"/>
        <v>0</v>
      </c>
      <c r="BL194" s="18" t="s">
        <v>332</v>
      </c>
      <c r="BM194" s="164" t="s">
        <v>3292</v>
      </c>
    </row>
    <row r="195" spans="1:65" s="2" customFormat="1" ht="24.25" customHeight="1">
      <c r="A195" s="33"/>
      <c r="B195" s="151"/>
      <c r="C195" s="203" t="s">
        <v>1661</v>
      </c>
      <c r="D195" s="203" t="s">
        <v>411</v>
      </c>
      <c r="E195" s="204" t="s">
        <v>3201</v>
      </c>
      <c r="F195" s="205" t="s">
        <v>3202</v>
      </c>
      <c r="G195" s="206" t="s">
        <v>362</v>
      </c>
      <c r="H195" s="207">
        <v>5</v>
      </c>
      <c r="I195" s="208"/>
      <c r="J195" s="209">
        <f t="shared" si="20"/>
        <v>0</v>
      </c>
      <c r="K195" s="210"/>
      <c r="L195" s="211"/>
      <c r="M195" s="212" t="s">
        <v>1</v>
      </c>
      <c r="N195" s="213" t="s">
        <v>41</v>
      </c>
      <c r="O195" s="59"/>
      <c r="P195" s="162">
        <f t="shared" si="21"/>
        <v>0</v>
      </c>
      <c r="Q195" s="162">
        <v>3.6999999999999999E-4</v>
      </c>
      <c r="R195" s="162">
        <f t="shared" si="22"/>
        <v>1.8500000000000001E-3</v>
      </c>
      <c r="S195" s="162">
        <v>0</v>
      </c>
      <c r="T195" s="163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615</v>
      </c>
      <c r="AT195" s="164" t="s">
        <v>411</v>
      </c>
      <c r="AU195" s="164" t="s">
        <v>87</v>
      </c>
      <c r="AY195" s="18" t="s">
        <v>176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8" t="s">
        <v>87</v>
      </c>
      <c r="BK195" s="165">
        <f t="shared" si="29"/>
        <v>0</v>
      </c>
      <c r="BL195" s="18" t="s">
        <v>332</v>
      </c>
      <c r="BM195" s="164" t="s">
        <v>3293</v>
      </c>
    </row>
    <row r="196" spans="1:65" s="2" customFormat="1" ht="24.25" customHeight="1">
      <c r="A196" s="33"/>
      <c r="B196" s="151"/>
      <c r="C196" s="152" t="s">
        <v>662</v>
      </c>
      <c r="D196" s="152" t="s">
        <v>178</v>
      </c>
      <c r="E196" s="153" t="s">
        <v>3204</v>
      </c>
      <c r="F196" s="154" t="s">
        <v>3205</v>
      </c>
      <c r="G196" s="155" t="s">
        <v>362</v>
      </c>
      <c r="H196" s="156">
        <v>4</v>
      </c>
      <c r="I196" s="157"/>
      <c r="J196" s="158">
        <f t="shared" si="20"/>
        <v>0</v>
      </c>
      <c r="K196" s="159"/>
      <c r="L196" s="34"/>
      <c r="M196" s="160" t="s">
        <v>1</v>
      </c>
      <c r="N196" s="161" t="s">
        <v>41</v>
      </c>
      <c r="O196" s="59"/>
      <c r="P196" s="162">
        <f t="shared" si="21"/>
        <v>0</v>
      </c>
      <c r="Q196" s="162">
        <v>0</v>
      </c>
      <c r="R196" s="162">
        <f t="shared" si="22"/>
        <v>0</v>
      </c>
      <c r="S196" s="162">
        <v>0</v>
      </c>
      <c r="T196" s="163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332</v>
      </c>
      <c r="AT196" s="164" t="s">
        <v>178</v>
      </c>
      <c r="AU196" s="164" t="s">
        <v>87</v>
      </c>
      <c r="AY196" s="18" t="s">
        <v>176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8" t="s">
        <v>87</v>
      </c>
      <c r="BK196" s="165">
        <f t="shared" si="29"/>
        <v>0</v>
      </c>
      <c r="BL196" s="18" t="s">
        <v>332</v>
      </c>
      <c r="BM196" s="164" t="s">
        <v>3294</v>
      </c>
    </row>
    <row r="197" spans="1:65" s="2" customFormat="1" ht="14.5" customHeight="1">
      <c r="A197" s="33"/>
      <c r="B197" s="151"/>
      <c r="C197" s="203" t="s">
        <v>1672</v>
      </c>
      <c r="D197" s="203" t="s">
        <v>411</v>
      </c>
      <c r="E197" s="204" t="s">
        <v>3207</v>
      </c>
      <c r="F197" s="205" t="s">
        <v>3208</v>
      </c>
      <c r="G197" s="206" t="s">
        <v>362</v>
      </c>
      <c r="H197" s="207">
        <v>4</v>
      </c>
      <c r="I197" s="208"/>
      <c r="J197" s="209">
        <f t="shared" si="20"/>
        <v>0</v>
      </c>
      <c r="K197" s="210"/>
      <c r="L197" s="211"/>
      <c r="M197" s="212" t="s">
        <v>1</v>
      </c>
      <c r="N197" s="213" t="s">
        <v>41</v>
      </c>
      <c r="O197" s="59"/>
      <c r="P197" s="162">
        <f t="shared" si="21"/>
        <v>0</v>
      </c>
      <c r="Q197" s="162">
        <v>5.5999999999999995E-4</v>
      </c>
      <c r="R197" s="162">
        <f t="shared" si="22"/>
        <v>2.2399999999999998E-3</v>
      </c>
      <c r="S197" s="162">
        <v>0</v>
      </c>
      <c r="T197" s="163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615</v>
      </c>
      <c r="AT197" s="164" t="s">
        <v>411</v>
      </c>
      <c r="AU197" s="164" t="s">
        <v>87</v>
      </c>
      <c r="AY197" s="18" t="s">
        <v>176</v>
      </c>
      <c r="BE197" s="165">
        <f t="shared" si="24"/>
        <v>0</v>
      </c>
      <c r="BF197" s="165">
        <f t="shared" si="25"/>
        <v>0</v>
      </c>
      <c r="BG197" s="165">
        <f t="shared" si="26"/>
        <v>0</v>
      </c>
      <c r="BH197" s="165">
        <f t="shared" si="27"/>
        <v>0</v>
      </c>
      <c r="BI197" s="165">
        <f t="shared" si="28"/>
        <v>0</v>
      </c>
      <c r="BJ197" s="18" t="s">
        <v>87</v>
      </c>
      <c r="BK197" s="165">
        <f t="shared" si="29"/>
        <v>0</v>
      </c>
      <c r="BL197" s="18" t="s">
        <v>332</v>
      </c>
      <c r="BM197" s="164" t="s">
        <v>3295</v>
      </c>
    </row>
    <row r="198" spans="1:65" s="2" customFormat="1" ht="14.5" customHeight="1">
      <c r="A198" s="33"/>
      <c r="B198" s="151"/>
      <c r="C198" s="152" t="s">
        <v>1679</v>
      </c>
      <c r="D198" s="152" t="s">
        <v>178</v>
      </c>
      <c r="E198" s="153" t="s">
        <v>3210</v>
      </c>
      <c r="F198" s="154" t="s">
        <v>3211</v>
      </c>
      <c r="G198" s="155" t="s">
        <v>219</v>
      </c>
      <c r="H198" s="156">
        <v>19</v>
      </c>
      <c r="I198" s="157"/>
      <c r="J198" s="158">
        <f t="shared" si="20"/>
        <v>0</v>
      </c>
      <c r="K198" s="159"/>
      <c r="L198" s="34"/>
      <c r="M198" s="160" t="s">
        <v>1</v>
      </c>
      <c r="N198" s="161" t="s">
        <v>41</v>
      </c>
      <c r="O198" s="59"/>
      <c r="P198" s="162">
        <f t="shared" si="21"/>
        <v>0</v>
      </c>
      <c r="Q198" s="162">
        <v>0</v>
      </c>
      <c r="R198" s="162">
        <f t="shared" si="22"/>
        <v>0</v>
      </c>
      <c r="S198" s="162">
        <v>0</v>
      </c>
      <c r="T198" s="163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332</v>
      </c>
      <c r="AT198" s="164" t="s">
        <v>178</v>
      </c>
      <c r="AU198" s="164" t="s">
        <v>87</v>
      </c>
      <c r="AY198" s="18" t="s">
        <v>176</v>
      </c>
      <c r="BE198" s="165">
        <f t="shared" si="24"/>
        <v>0</v>
      </c>
      <c r="BF198" s="165">
        <f t="shared" si="25"/>
        <v>0</v>
      </c>
      <c r="BG198" s="165">
        <f t="shared" si="26"/>
        <v>0</v>
      </c>
      <c r="BH198" s="165">
        <f t="shared" si="27"/>
        <v>0</v>
      </c>
      <c r="BI198" s="165">
        <f t="shared" si="28"/>
        <v>0</v>
      </c>
      <c r="BJ198" s="18" t="s">
        <v>87</v>
      </c>
      <c r="BK198" s="165">
        <f t="shared" si="29"/>
        <v>0</v>
      </c>
      <c r="BL198" s="18" t="s">
        <v>332</v>
      </c>
      <c r="BM198" s="164" t="s">
        <v>3296</v>
      </c>
    </row>
    <row r="199" spans="1:65" s="14" customFormat="1" ht="12">
      <c r="B199" s="174"/>
      <c r="D199" s="167" t="s">
        <v>182</v>
      </c>
      <c r="E199" s="175" t="s">
        <v>1</v>
      </c>
      <c r="F199" s="176" t="s">
        <v>346</v>
      </c>
      <c r="H199" s="177">
        <v>19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182</v>
      </c>
      <c r="AU199" s="175" t="s">
        <v>87</v>
      </c>
      <c r="AV199" s="14" t="s">
        <v>87</v>
      </c>
      <c r="AW199" s="14" t="s">
        <v>30</v>
      </c>
      <c r="AX199" s="14" t="s">
        <v>75</v>
      </c>
      <c r="AY199" s="175" t="s">
        <v>176</v>
      </c>
    </row>
    <row r="200" spans="1:65" s="16" customFormat="1" ht="12">
      <c r="B200" s="190"/>
      <c r="D200" s="167" t="s">
        <v>182</v>
      </c>
      <c r="E200" s="191" t="s">
        <v>1</v>
      </c>
      <c r="F200" s="192" t="s">
        <v>193</v>
      </c>
      <c r="H200" s="193">
        <v>19</v>
      </c>
      <c r="I200" s="194"/>
      <c r="L200" s="190"/>
      <c r="M200" s="195"/>
      <c r="N200" s="196"/>
      <c r="O200" s="196"/>
      <c r="P200" s="196"/>
      <c r="Q200" s="196"/>
      <c r="R200" s="196"/>
      <c r="S200" s="196"/>
      <c r="T200" s="197"/>
      <c r="AT200" s="191" t="s">
        <v>182</v>
      </c>
      <c r="AU200" s="191" t="s">
        <v>87</v>
      </c>
      <c r="AV200" s="16" t="s">
        <v>106</v>
      </c>
      <c r="AW200" s="16" t="s">
        <v>30</v>
      </c>
      <c r="AX200" s="16" t="s">
        <v>79</v>
      </c>
      <c r="AY200" s="191" t="s">
        <v>176</v>
      </c>
    </row>
    <row r="201" spans="1:65" s="2" customFormat="1" ht="14.5" customHeight="1">
      <c r="A201" s="33"/>
      <c r="B201" s="151"/>
      <c r="C201" s="203" t="s">
        <v>1685</v>
      </c>
      <c r="D201" s="203" t="s">
        <v>411</v>
      </c>
      <c r="E201" s="204" t="s">
        <v>3213</v>
      </c>
      <c r="F201" s="205" t="s">
        <v>3214</v>
      </c>
      <c r="G201" s="206" t="s">
        <v>219</v>
      </c>
      <c r="H201" s="207">
        <v>19</v>
      </c>
      <c r="I201" s="208"/>
      <c r="J201" s="209">
        <f>ROUND(I201*H201,2)</f>
        <v>0</v>
      </c>
      <c r="K201" s="210"/>
      <c r="L201" s="211"/>
      <c r="M201" s="212" t="s">
        <v>1</v>
      </c>
      <c r="N201" s="213" t="s">
        <v>41</v>
      </c>
      <c r="O201" s="59"/>
      <c r="P201" s="162">
        <f>O201*H201</f>
        <v>0</v>
      </c>
      <c r="Q201" s="162">
        <v>6.9999999999999999E-4</v>
      </c>
      <c r="R201" s="162">
        <f>Q201*H201</f>
        <v>1.3299999999999999E-2</v>
      </c>
      <c r="S201" s="162">
        <v>0</v>
      </c>
      <c r="T201" s="16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615</v>
      </c>
      <c r="AT201" s="164" t="s">
        <v>411</v>
      </c>
      <c r="AU201" s="164" t="s">
        <v>87</v>
      </c>
      <c r="AY201" s="18" t="s">
        <v>176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8" t="s">
        <v>87</v>
      </c>
      <c r="BK201" s="165">
        <f>ROUND(I201*H201,2)</f>
        <v>0</v>
      </c>
      <c r="BL201" s="18" t="s">
        <v>332</v>
      </c>
      <c r="BM201" s="164" t="s">
        <v>3297</v>
      </c>
    </row>
    <row r="202" spans="1:65" s="2" customFormat="1" ht="14.5" customHeight="1">
      <c r="A202" s="33"/>
      <c r="B202" s="151"/>
      <c r="C202" s="152" t="s">
        <v>1692</v>
      </c>
      <c r="D202" s="152" t="s">
        <v>178</v>
      </c>
      <c r="E202" s="153" t="s">
        <v>3216</v>
      </c>
      <c r="F202" s="154" t="s">
        <v>3217</v>
      </c>
      <c r="G202" s="155" t="s">
        <v>219</v>
      </c>
      <c r="H202" s="156">
        <v>29</v>
      </c>
      <c r="I202" s="157"/>
      <c r="J202" s="158">
        <f>ROUND(I202*H202,2)</f>
        <v>0</v>
      </c>
      <c r="K202" s="159"/>
      <c r="L202" s="34"/>
      <c r="M202" s="160" t="s">
        <v>1</v>
      </c>
      <c r="N202" s="161" t="s">
        <v>41</v>
      </c>
      <c r="O202" s="59"/>
      <c r="P202" s="162">
        <f>O202*H202</f>
        <v>0</v>
      </c>
      <c r="Q202" s="162">
        <v>0</v>
      </c>
      <c r="R202" s="162">
        <f>Q202*H202</f>
        <v>0</v>
      </c>
      <c r="S202" s="162">
        <v>0</v>
      </c>
      <c r="T202" s="16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332</v>
      </c>
      <c r="AT202" s="164" t="s">
        <v>178</v>
      </c>
      <c r="AU202" s="164" t="s">
        <v>87</v>
      </c>
      <c r="AY202" s="18" t="s">
        <v>176</v>
      </c>
      <c r="BE202" s="165">
        <f>IF(N202="základná",J202,0)</f>
        <v>0</v>
      </c>
      <c r="BF202" s="165">
        <f>IF(N202="znížená",J202,0)</f>
        <v>0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8" t="s">
        <v>87</v>
      </c>
      <c r="BK202" s="165">
        <f>ROUND(I202*H202,2)</f>
        <v>0</v>
      </c>
      <c r="BL202" s="18" t="s">
        <v>332</v>
      </c>
      <c r="BM202" s="164" t="s">
        <v>3298</v>
      </c>
    </row>
    <row r="203" spans="1:65" s="14" customFormat="1" ht="12">
      <c r="B203" s="174"/>
      <c r="D203" s="167" t="s">
        <v>182</v>
      </c>
      <c r="E203" s="175" t="s">
        <v>1</v>
      </c>
      <c r="F203" s="176" t="s">
        <v>312</v>
      </c>
      <c r="H203" s="177">
        <v>11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1:65" s="14" customFormat="1" ht="12">
      <c r="B204" s="174"/>
      <c r="D204" s="167" t="s">
        <v>182</v>
      </c>
      <c r="E204" s="175" t="s">
        <v>1</v>
      </c>
      <c r="F204" s="176" t="s">
        <v>341</v>
      </c>
      <c r="H204" s="177">
        <v>18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1:65" s="16" customFormat="1" ht="12">
      <c r="B205" s="190"/>
      <c r="D205" s="167" t="s">
        <v>182</v>
      </c>
      <c r="E205" s="191" t="s">
        <v>1</v>
      </c>
      <c r="F205" s="192" t="s">
        <v>193</v>
      </c>
      <c r="H205" s="193">
        <v>29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1" t="s">
        <v>182</v>
      </c>
      <c r="AU205" s="191" t="s">
        <v>87</v>
      </c>
      <c r="AV205" s="16" t="s">
        <v>106</v>
      </c>
      <c r="AW205" s="16" t="s">
        <v>30</v>
      </c>
      <c r="AX205" s="16" t="s">
        <v>79</v>
      </c>
      <c r="AY205" s="191" t="s">
        <v>176</v>
      </c>
    </row>
    <row r="206" spans="1:65" s="2" customFormat="1" ht="14.5" customHeight="1">
      <c r="A206" s="33"/>
      <c r="B206" s="151"/>
      <c r="C206" s="203" t="s">
        <v>1697</v>
      </c>
      <c r="D206" s="203" t="s">
        <v>411</v>
      </c>
      <c r="E206" s="204" t="s">
        <v>3219</v>
      </c>
      <c r="F206" s="205" t="s">
        <v>3220</v>
      </c>
      <c r="G206" s="206" t="s">
        <v>219</v>
      </c>
      <c r="H206" s="207">
        <v>11</v>
      </c>
      <c r="I206" s="208"/>
      <c r="J206" s="209">
        <f t="shared" ref="J206:J215" si="30">ROUND(I206*H206,2)</f>
        <v>0</v>
      </c>
      <c r="K206" s="210"/>
      <c r="L206" s="211"/>
      <c r="M206" s="212" t="s">
        <v>1</v>
      </c>
      <c r="N206" s="213" t="s">
        <v>41</v>
      </c>
      <c r="O206" s="59"/>
      <c r="P206" s="162">
        <f t="shared" ref="P206:P215" si="31">O206*H206</f>
        <v>0</v>
      </c>
      <c r="Q206" s="162">
        <v>8.9999999999999998E-4</v>
      </c>
      <c r="R206" s="162">
        <f t="shared" ref="R206:R215" si="32">Q206*H206</f>
        <v>9.8999999999999991E-3</v>
      </c>
      <c r="S206" s="162">
        <v>0</v>
      </c>
      <c r="T206" s="163">
        <f t="shared" ref="T206:T215" si="33"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615</v>
      </c>
      <c r="AT206" s="164" t="s">
        <v>411</v>
      </c>
      <c r="AU206" s="164" t="s">
        <v>87</v>
      </c>
      <c r="AY206" s="18" t="s">
        <v>176</v>
      </c>
      <c r="BE206" s="165">
        <f t="shared" ref="BE206:BE215" si="34">IF(N206="základná",J206,0)</f>
        <v>0</v>
      </c>
      <c r="BF206" s="165">
        <f t="shared" ref="BF206:BF215" si="35">IF(N206="znížená",J206,0)</f>
        <v>0</v>
      </c>
      <c r="BG206" s="165">
        <f t="shared" ref="BG206:BG215" si="36">IF(N206="zákl. prenesená",J206,0)</f>
        <v>0</v>
      </c>
      <c r="BH206" s="165">
        <f t="shared" ref="BH206:BH215" si="37">IF(N206="zníž. prenesená",J206,0)</f>
        <v>0</v>
      </c>
      <c r="BI206" s="165">
        <f t="shared" ref="BI206:BI215" si="38">IF(N206="nulová",J206,0)</f>
        <v>0</v>
      </c>
      <c r="BJ206" s="18" t="s">
        <v>87</v>
      </c>
      <c r="BK206" s="165">
        <f t="shared" ref="BK206:BK215" si="39">ROUND(I206*H206,2)</f>
        <v>0</v>
      </c>
      <c r="BL206" s="18" t="s">
        <v>332</v>
      </c>
      <c r="BM206" s="164" t="s">
        <v>3299</v>
      </c>
    </row>
    <row r="207" spans="1:65" s="2" customFormat="1" ht="14.5" customHeight="1">
      <c r="A207" s="33"/>
      <c r="B207" s="151"/>
      <c r="C207" s="203" t="s">
        <v>1704</v>
      </c>
      <c r="D207" s="203" t="s">
        <v>411</v>
      </c>
      <c r="E207" s="204" t="s">
        <v>3300</v>
      </c>
      <c r="F207" s="205" t="s">
        <v>3301</v>
      </c>
      <c r="G207" s="206" t="s">
        <v>219</v>
      </c>
      <c r="H207" s="207">
        <v>18</v>
      </c>
      <c r="I207" s="208"/>
      <c r="J207" s="209">
        <f t="shared" si="30"/>
        <v>0</v>
      </c>
      <c r="K207" s="210"/>
      <c r="L207" s="211"/>
      <c r="M207" s="212" t="s">
        <v>1</v>
      </c>
      <c r="N207" s="213" t="s">
        <v>41</v>
      </c>
      <c r="O207" s="59"/>
      <c r="P207" s="162">
        <f t="shared" si="31"/>
        <v>0</v>
      </c>
      <c r="Q207" s="162">
        <v>1.0300000000000001E-3</v>
      </c>
      <c r="R207" s="162">
        <f t="shared" si="32"/>
        <v>1.8540000000000001E-2</v>
      </c>
      <c r="S207" s="162">
        <v>0</v>
      </c>
      <c r="T207" s="163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615</v>
      </c>
      <c r="AT207" s="164" t="s">
        <v>411</v>
      </c>
      <c r="AU207" s="164" t="s">
        <v>87</v>
      </c>
      <c r="AY207" s="18" t="s">
        <v>176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8" t="s">
        <v>87</v>
      </c>
      <c r="BK207" s="165">
        <f t="shared" si="39"/>
        <v>0</v>
      </c>
      <c r="BL207" s="18" t="s">
        <v>332</v>
      </c>
      <c r="BM207" s="164" t="s">
        <v>3302</v>
      </c>
    </row>
    <row r="208" spans="1:65" s="2" customFormat="1" ht="14.5" customHeight="1">
      <c r="A208" s="33"/>
      <c r="B208" s="151"/>
      <c r="C208" s="152" t="s">
        <v>1711</v>
      </c>
      <c r="D208" s="152" t="s">
        <v>178</v>
      </c>
      <c r="E208" s="153" t="s">
        <v>3222</v>
      </c>
      <c r="F208" s="154" t="s">
        <v>3223</v>
      </c>
      <c r="G208" s="155" t="s">
        <v>362</v>
      </c>
      <c r="H208" s="156">
        <v>4</v>
      </c>
      <c r="I208" s="157"/>
      <c r="J208" s="158">
        <f t="shared" si="30"/>
        <v>0</v>
      </c>
      <c r="K208" s="159"/>
      <c r="L208" s="34"/>
      <c r="M208" s="160" t="s">
        <v>1</v>
      </c>
      <c r="N208" s="161" t="s">
        <v>41</v>
      </c>
      <c r="O208" s="59"/>
      <c r="P208" s="162">
        <f t="shared" si="31"/>
        <v>0</v>
      </c>
      <c r="Q208" s="162">
        <v>0</v>
      </c>
      <c r="R208" s="162">
        <f t="shared" si="32"/>
        <v>0</v>
      </c>
      <c r="S208" s="162">
        <v>0</v>
      </c>
      <c r="T208" s="163">
        <f t="shared" si="3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332</v>
      </c>
      <c r="AT208" s="164" t="s">
        <v>178</v>
      </c>
      <c r="AU208" s="164" t="s">
        <v>87</v>
      </c>
      <c r="AY208" s="18" t="s">
        <v>176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8" t="s">
        <v>87</v>
      </c>
      <c r="BK208" s="165">
        <f t="shared" si="39"/>
        <v>0</v>
      </c>
      <c r="BL208" s="18" t="s">
        <v>332</v>
      </c>
      <c r="BM208" s="164" t="s">
        <v>3303</v>
      </c>
    </row>
    <row r="209" spans="1:65" s="2" customFormat="1" ht="14.5" customHeight="1">
      <c r="A209" s="33"/>
      <c r="B209" s="151"/>
      <c r="C209" s="203" t="s">
        <v>1715</v>
      </c>
      <c r="D209" s="203" t="s">
        <v>411</v>
      </c>
      <c r="E209" s="204" t="s">
        <v>3225</v>
      </c>
      <c r="F209" s="205" t="s">
        <v>3226</v>
      </c>
      <c r="G209" s="206" t="s">
        <v>362</v>
      </c>
      <c r="H209" s="207">
        <v>4</v>
      </c>
      <c r="I209" s="208"/>
      <c r="J209" s="209">
        <f t="shared" si="30"/>
        <v>0</v>
      </c>
      <c r="K209" s="210"/>
      <c r="L209" s="211"/>
      <c r="M209" s="212" t="s">
        <v>1</v>
      </c>
      <c r="N209" s="213" t="s">
        <v>41</v>
      </c>
      <c r="O209" s="59"/>
      <c r="P209" s="162">
        <f t="shared" si="31"/>
        <v>0</v>
      </c>
      <c r="Q209" s="162">
        <v>8.0000000000000004E-4</v>
      </c>
      <c r="R209" s="162">
        <f t="shared" si="32"/>
        <v>3.2000000000000002E-3</v>
      </c>
      <c r="S209" s="162">
        <v>0</v>
      </c>
      <c r="T209" s="163">
        <f t="shared" si="3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615</v>
      </c>
      <c r="AT209" s="164" t="s">
        <v>411</v>
      </c>
      <c r="AU209" s="164" t="s">
        <v>87</v>
      </c>
      <c r="AY209" s="18" t="s">
        <v>176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8" t="s">
        <v>87</v>
      </c>
      <c r="BK209" s="165">
        <f t="shared" si="39"/>
        <v>0</v>
      </c>
      <c r="BL209" s="18" t="s">
        <v>332</v>
      </c>
      <c r="BM209" s="164" t="s">
        <v>3304</v>
      </c>
    </row>
    <row r="210" spans="1:65" s="2" customFormat="1" ht="14.5" customHeight="1">
      <c r="A210" s="33"/>
      <c r="B210" s="151"/>
      <c r="C210" s="152" t="s">
        <v>1720</v>
      </c>
      <c r="D210" s="152" t="s">
        <v>178</v>
      </c>
      <c r="E210" s="153" t="s">
        <v>3240</v>
      </c>
      <c r="F210" s="154" t="s">
        <v>3241</v>
      </c>
      <c r="G210" s="155" t="s">
        <v>362</v>
      </c>
      <c r="H210" s="156">
        <v>1</v>
      </c>
      <c r="I210" s="157"/>
      <c r="J210" s="158">
        <f t="shared" si="30"/>
        <v>0</v>
      </c>
      <c r="K210" s="159"/>
      <c r="L210" s="34"/>
      <c r="M210" s="160" t="s">
        <v>1</v>
      </c>
      <c r="N210" s="161" t="s">
        <v>41</v>
      </c>
      <c r="O210" s="59"/>
      <c r="P210" s="162">
        <f t="shared" si="31"/>
        <v>0</v>
      </c>
      <c r="Q210" s="162">
        <v>0</v>
      </c>
      <c r="R210" s="162">
        <f t="shared" si="32"/>
        <v>0</v>
      </c>
      <c r="S210" s="162">
        <v>0</v>
      </c>
      <c r="T210" s="163">
        <f t="shared" si="3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332</v>
      </c>
      <c r="AT210" s="164" t="s">
        <v>178</v>
      </c>
      <c r="AU210" s="164" t="s">
        <v>87</v>
      </c>
      <c r="AY210" s="18" t="s">
        <v>176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8" t="s">
        <v>87</v>
      </c>
      <c r="BK210" s="165">
        <f t="shared" si="39"/>
        <v>0</v>
      </c>
      <c r="BL210" s="18" t="s">
        <v>332</v>
      </c>
      <c r="BM210" s="164" t="s">
        <v>3305</v>
      </c>
    </row>
    <row r="211" spans="1:65" s="2" customFormat="1" ht="14.5" customHeight="1">
      <c r="A211" s="33"/>
      <c r="B211" s="151"/>
      <c r="C211" s="203" t="s">
        <v>1724</v>
      </c>
      <c r="D211" s="203" t="s">
        <v>411</v>
      </c>
      <c r="E211" s="204" t="s">
        <v>3306</v>
      </c>
      <c r="F211" s="205" t="s">
        <v>3307</v>
      </c>
      <c r="G211" s="206" t="s">
        <v>362</v>
      </c>
      <c r="H211" s="207">
        <v>1</v>
      </c>
      <c r="I211" s="208"/>
      <c r="J211" s="209">
        <f t="shared" si="30"/>
        <v>0</v>
      </c>
      <c r="K211" s="210"/>
      <c r="L211" s="211"/>
      <c r="M211" s="212" t="s">
        <v>1</v>
      </c>
      <c r="N211" s="213" t="s">
        <v>41</v>
      </c>
      <c r="O211" s="59"/>
      <c r="P211" s="162">
        <f t="shared" si="31"/>
        <v>0</v>
      </c>
      <c r="Q211" s="162">
        <v>1E-3</v>
      </c>
      <c r="R211" s="162">
        <f t="shared" si="32"/>
        <v>1E-3</v>
      </c>
      <c r="S211" s="162">
        <v>0</v>
      </c>
      <c r="T211" s="163">
        <f t="shared" si="3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615</v>
      </c>
      <c r="AT211" s="164" t="s">
        <v>411</v>
      </c>
      <c r="AU211" s="164" t="s">
        <v>87</v>
      </c>
      <c r="AY211" s="18" t="s">
        <v>176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8" t="s">
        <v>87</v>
      </c>
      <c r="BK211" s="165">
        <f t="shared" si="39"/>
        <v>0</v>
      </c>
      <c r="BL211" s="18" t="s">
        <v>332</v>
      </c>
      <c r="BM211" s="164" t="s">
        <v>3308</v>
      </c>
    </row>
    <row r="212" spans="1:65" s="2" customFormat="1" ht="14.5" customHeight="1">
      <c r="A212" s="33"/>
      <c r="B212" s="151"/>
      <c r="C212" s="152" t="s">
        <v>1729</v>
      </c>
      <c r="D212" s="152" t="s">
        <v>178</v>
      </c>
      <c r="E212" s="153" t="s">
        <v>3234</v>
      </c>
      <c r="F212" s="154" t="s">
        <v>3235</v>
      </c>
      <c r="G212" s="155" t="s">
        <v>362</v>
      </c>
      <c r="H212" s="156">
        <v>5</v>
      </c>
      <c r="I212" s="157"/>
      <c r="J212" s="158">
        <f t="shared" si="30"/>
        <v>0</v>
      </c>
      <c r="K212" s="159"/>
      <c r="L212" s="34"/>
      <c r="M212" s="160" t="s">
        <v>1</v>
      </c>
      <c r="N212" s="161" t="s">
        <v>41</v>
      </c>
      <c r="O212" s="59"/>
      <c r="P212" s="162">
        <f t="shared" si="31"/>
        <v>0</v>
      </c>
      <c r="Q212" s="162">
        <v>0</v>
      </c>
      <c r="R212" s="162">
        <f t="shared" si="32"/>
        <v>0</v>
      </c>
      <c r="S212" s="162">
        <v>0</v>
      </c>
      <c r="T212" s="163">
        <f t="shared" si="3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332</v>
      </c>
      <c r="AT212" s="164" t="s">
        <v>178</v>
      </c>
      <c r="AU212" s="164" t="s">
        <v>87</v>
      </c>
      <c r="AY212" s="18" t="s">
        <v>176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8" t="s">
        <v>87</v>
      </c>
      <c r="BK212" s="165">
        <f t="shared" si="39"/>
        <v>0</v>
      </c>
      <c r="BL212" s="18" t="s">
        <v>332</v>
      </c>
      <c r="BM212" s="164" t="s">
        <v>3309</v>
      </c>
    </row>
    <row r="213" spans="1:65" s="2" customFormat="1" ht="14.5" customHeight="1">
      <c r="A213" s="33"/>
      <c r="B213" s="151"/>
      <c r="C213" s="203" t="s">
        <v>1737</v>
      </c>
      <c r="D213" s="203" t="s">
        <v>411</v>
      </c>
      <c r="E213" s="204" t="s">
        <v>3237</v>
      </c>
      <c r="F213" s="205" t="s">
        <v>3238</v>
      </c>
      <c r="G213" s="206" t="s">
        <v>362</v>
      </c>
      <c r="H213" s="207">
        <v>5</v>
      </c>
      <c r="I213" s="208"/>
      <c r="J213" s="209">
        <f t="shared" si="30"/>
        <v>0</v>
      </c>
      <c r="K213" s="210"/>
      <c r="L213" s="211"/>
      <c r="M213" s="212" t="s">
        <v>1</v>
      </c>
      <c r="N213" s="213" t="s">
        <v>41</v>
      </c>
      <c r="O213" s="59"/>
      <c r="P213" s="162">
        <f t="shared" si="31"/>
        <v>0</v>
      </c>
      <c r="Q213" s="162">
        <v>1.4E-3</v>
      </c>
      <c r="R213" s="162">
        <f t="shared" si="32"/>
        <v>7.0000000000000001E-3</v>
      </c>
      <c r="S213" s="162">
        <v>0</v>
      </c>
      <c r="T213" s="163">
        <f t="shared" si="3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615</v>
      </c>
      <c r="AT213" s="164" t="s">
        <v>411</v>
      </c>
      <c r="AU213" s="164" t="s">
        <v>87</v>
      </c>
      <c r="AY213" s="18" t="s">
        <v>176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8" t="s">
        <v>87</v>
      </c>
      <c r="BK213" s="165">
        <f t="shared" si="39"/>
        <v>0</v>
      </c>
      <c r="BL213" s="18" t="s">
        <v>332</v>
      </c>
      <c r="BM213" s="164" t="s">
        <v>3310</v>
      </c>
    </row>
    <row r="214" spans="1:65" s="2" customFormat="1" ht="14.5" customHeight="1">
      <c r="A214" s="33"/>
      <c r="B214" s="151"/>
      <c r="C214" s="203" t="s">
        <v>1741</v>
      </c>
      <c r="D214" s="203" t="s">
        <v>411</v>
      </c>
      <c r="E214" s="204" t="s">
        <v>3243</v>
      </c>
      <c r="F214" s="205" t="s">
        <v>3244</v>
      </c>
      <c r="G214" s="206" t="s">
        <v>362</v>
      </c>
      <c r="H214" s="207">
        <v>1</v>
      </c>
      <c r="I214" s="208"/>
      <c r="J214" s="209">
        <f t="shared" si="30"/>
        <v>0</v>
      </c>
      <c r="K214" s="210"/>
      <c r="L214" s="211"/>
      <c r="M214" s="212" t="s">
        <v>1</v>
      </c>
      <c r="N214" s="213" t="s">
        <v>41</v>
      </c>
      <c r="O214" s="59"/>
      <c r="P214" s="162">
        <f t="shared" si="31"/>
        <v>0</v>
      </c>
      <c r="Q214" s="162">
        <v>8.9999999999999998E-4</v>
      </c>
      <c r="R214" s="162">
        <f t="shared" si="32"/>
        <v>8.9999999999999998E-4</v>
      </c>
      <c r="S214" s="162">
        <v>0</v>
      </c>
      <c r="T214" s="163">
        <f t="shared" si="3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615</v>
      </c>
      <c r="AT214" s="164" t="s">
        <v>411</v>
      </c>
      <c r="AU214" s="164" t="s">
        <v>87</v>
      </c>
      <c r="AY214" s="18" t="s">
        <v>176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8" t="s">
        <v>87</v>
      </c>
      <c r="BK214" s="165">
        <f t="shared" si="39"/>
        <v>0</v>
      </c>
      <c r="BL214" s="18" t="s">
        <v>332</v>
      </c>
      <c r="BM214" s="164" t="s">
        <v>3311</v>
      </c>
    </row>
    <row r="215" spans="1:65" s="2" customFormat="1" ht="24.25" customHeight="1">
      <c r="A215" s="33"/>
      <c r="B215" s="151"/>
      <c r="C215" s="152" t="s">
        <v>1754</v>
      </c>
      <c r="D215" s="152" t="s">
        <v>178</v>
      </c>
      <c r="E215" s="153" t="s">
        <v>3312</v>
      </c>
      <c r="F215" s="154" t="s">
        <v>3313</v>
      </c>
      <c r="G215" s="155" t="s">
        <v>362</v>
      </c>
      <c r="H215" s="156">
        <v>5</v>
      </c>
      <c r="I215" s="157"/>
      <c r="J215" s="158">
        <f t="shared" si="30"/>
        <v>0</v>
      </c>
      <c r="K215" s="159"/>
      <c r="L215" s="34"/>
      <c r="M215" s="160" t="s">
        <v>1</v>
      </c>
      <c r="N215" s="161" t="s">
        <v>41</v>
      </c>
      <c r="O215" s="59"/>
      <c r="P215" s="162">
        <f t="shared" si="31"/>
        <v>0</v>
      </c>
      <c r="Q215" s="162">
        <v>0</v>
      </c>
      <c r="R215" s="162">
        <f t="shared" si="32"/>
        <v>0</v>
      </c>
      <c r="S215" s="162">
        <v>0</v>
      </c>
      <c r="T215" s="163">
        <f t="shared" si="3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332</v>
      </c>
      <c r="AT215" s="164" t="s">
        <v>178</v>
      </c>
      <c r="AU215" s="164" t="s">
        <v>87</v>
      </c>
      <c r="AY215" s="18" t="s">
        <v>176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8" t="s">
        <v>87</v>
      </c>
      <c r="BK215" s="165">
        <f t="shared" si="39"/>
        <v>0</v>
      </c>
      <c r="BL215" s="18" t="s">
        <v>332</v>
      </c>
      <c r="BM215" s="164" t="s">
        <v>3314</v>
      </c>
    </row>
    <row r="216" spans="1:65" s="14" customFormat="1" ht="12">
      <c r="B216" s="174"/>
      <c r="D216" s="167" t="s">
        <v>182</v>
      </c>
      <c r="E216" s="175" t="s">
        <v>1</v>
      </c>
      <c r="F216" s="176" t="s">
        <v>3315</v>
      </c>
      <c r="H216" s="177">
        <v>5</v>
      </c>
      <c r="I216" s="178"/>
      <c r="L216" s="174"/>
      <c r="M216" s="179"/>
      <c r="N216" s="180"/>
      <c r="O216" s="180"/>
      <c r="P216" s="180"/>
      <c r="Q216" s="180"/>
      <c r="R216" s="180"/>
      <c r="S216" s="180"/>
      <c r="T216" s="181"/>
      <c r="AT216" s="175" t="s">
        <v>182</v>
      </c>
      <c r="AU216" s="175" t="s">
        <v>87</v>
      </c>
      <c r="AV216" s="14" t="s">
        <v>87</v>
      </c>
      <c r="AW216" s="14" t="s">
        <v>30</v>
      </c>
      <c r="AX216" s="14" t="s">
        <v>75</v>
      </c>
      <c r="AY216" s="175" t="s">
        <v>176</v>
      </c>
    </row>
    <row r="217" spans="1:65" s="16" customFormat="1" ht="12">
      <c r="B217" s="190"/>
      <c r="D217" s="167" t="s">
        <v>182</v>
      </c>
      <c r="E217" s="191" t="s">
        <v>1</v>
      </c>
      <c r="F217" s="192" t="s">
        <v>193</v>
      </c>
      <c r="H217" s="193">
        <v>5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182</v>
      </c>
      <c r="AU217" s="191" t="s">
        <v>87</v>
      </c>
      <c r="AV217" s="16" t="s">
        <v>106</v>
      </c>
      <c r="AW217" s="16" t="s">
        <v>30</v>
      </c>
      <c r="AX217" s="16" t="s">
        <v>79</v>
      </c>
      <c r="AY217" s="191" t="s">
        <v>176</v>
      </c>
    </row>
    <row r="218" spans="1:65" s="2" customFormat="1" ht="24.25" customHeight="1">
      <c r="A218" s="33"/>
      <c r="B218" s="151"/>
      <c r="C218" s="203" t="s">
        <v>1758</v>
      </c>
      <c r="D218" s="203" t="s">
        <v>411</v>
      </c>
      <c r="E218" s="204" t="s">
        <v>3316</v>
      </c>
      <c r="F218" s="205" t="s">
        <v>3317</v>
      </c>
      <c r="G218" s="206" t="s">
        <v>362</v>
      </c>
      <c r="H218" s="207">
        <v>2</v>
      </c>
      <c r="I218" s="208"/>
      <c r="J218" s="209">
        <f>ROUND(I218*H218,2)</f>
        <v>0</v>
      </c>
      <c r="K218" s="210"/>
      <c r="L218" s="211"/>
      <c r="M218" s="212" t="s">
        <v>1</v>
      </c>
      <c r="N218" s="213" t="s">
        <v>41</v>
      </c>
      <c r="O218" s="59"/>
      <c r="P218" s="162">
        <f>O218*H218</f>
        <v>0</v>
      </c>
      <c r="Q218" s="162">
        <v>1.1999999999999999E-3</v>
      </c>
      <c r="R218" s="162">
        <f>Q218*H218</f>
        <v>2.3999999999999998E-3</v>
      </c>
      <c r="S218" s="162">
        <v>0</v>
      </c>
      <c r="T218" s="16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615</v>
      </c>
      <c r="AT218" s="164" t="s">
        <v>411</v>
      </c>
      <c r="AU218" s="164" t="s">
        <v>87</v>
      </c>
      <c r="AY218" s="18" t="s">
        <v>176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8" t="s">
        <v>87</v>
      </c>
      <c r="BK218" s="165">
        <f>ROUND(I218*H218,2)</f>
        <v>0</v>
      </c>
      <c r="BL218" s="18" t="s">
        <v>332</v>
      </c>
      <c r="BM218" s="164" t="s">
        <v>3318</v>
      </c>
    </row>
    <row r="219" spans="1:65" s="2" customFormat="1" ht="24.25" customHeight="1">
      <c r="A219" s="33"/>
      <c r="B219" s="151"/>
      <c r="C219" s="203" t="s">
        <v>387</v>
      </c>
      <c r="D219" s="203" t="s">
        <v>411</v>
      </c>
      <c r="E219" s="204" t="s">
        <v>3319</v>
      </c>
      <c r="F219" s="205" t="s">
        <v>3320</v>
      </c>
      <c r="G219" s="206" t="s">
        <v>362</v>
      </c>
      <c r="H219" s="207">
        <v>3</v>
      </c>
      <c r="I219" s="208"/>
      <c r="J219" s="209">
        <f>ROUND(I219*H219,2)</f>
        <v>0</v>
      </c>
      <c r="K219" s="210"/>
      <c r="L219" s="211"/>
      <c r="M219" s="212" t="s">
        <v>1</v>
      </c>
      <c r="N219" s="213" t="s">
        <v>41</v>
      </c>
      <c r="O219" s="59"/>
      <c r="P219" s="162">
        <f>O219*H219</f>
        <v>0</v>
      </c>
      <c r="Q219" s="162">
        <v>1.1999999999999999E-3</v>
      </c>
      <c r="R219" s="162">
        <f>Q219*H219</f>
        <v>3.5999999999999999E-3</v>
      </c>
      <c r="S219" s="162">
        <v>0</v>
      </c>
      <c r="T219" s="163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615</v>
      </c>
      <c r="AT219" s="164" t="s">
        <v>411</v>
      </c>
      <c r="AU219" s="164" t="s">
        <v>87</v>
      </c>
      <c r="AY219" s="18" t="s">
        <v>176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87</v>
      </c>
      <c r="BK219" s="165">
        <f>ROUND(I219*H219,2)</f>
        <v>0</v>
      </c>
      <c r="BL219" s="18" t="s">
        <v>332</v>
      </c>
      <c r="BM219" s="164" t="s">
        <v>3321</v>
      </c>
    </row>
    <row r="220" spans="1:65" s="2" customFormat="1" ht="24.25" customHeight="1">
      <c r="A220" s="33"/>
      <c r="B220" s="151"/>
      <c r="C220" s="152" t="s">
        <v>1769</v>
      </c>
      <c r="D220" s="152" t="s">
        <v>178</v>
      </c>
      <c r="E220" s="153" t="s">
        <v>3252</v>
      </c>
      <c r="F220" s="154" t="s">
        <v>3253</v>
      </c>
      <c r="G220" s="155" t="s">
        <v>362</v>
      </c>
      <c r="H220" s="156">
        <v>2</v>
      </c>
      <c r="I220" s="157"/>
      <c r="J220" s="158">
        <f>ROUND(I220*H220,2)</f>
        <v>0</v>
      </c>
      <c r="K220" s="159"/>
      <c r="L220" s="34"/>
      <c r="M220" s="160" t="s">
        <v>1</v>
      </c>
      <c r="N220" s="161" t="s">
        <v>41</v>
      </c>
      <c r="O220" s="59"/>
      <c r="P220" s="162">
        <f>O220*H220</f>
        <v>0</v>
      </c>
      <c r="Q220" s="162">
        <v>0</v>
      </c>
      <c r="R220" s="162">
        <f>Q220*H220</f>
        <v>0</v>
      </c>
      <c r="S220" s="162">
        <v>0</v>
      </c>
      <c r="T220" s="163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332</v>
      </c>
      <c r="AT220" s="164" t="s">
        <v>178</v>
      </c>
      <c r="AU220" s="164" t="s">
        <v>87</v>
      </c>
      <c r="AY220" s="18" t="s">
        <v>176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8" t="s">
        <v>87</v>
      </c>
      <c r="BK220" s="165">
        <f>ROUND(I220*H220,2)</f>
        <v>0</v>
      </c>
      <c r="BL220" s="18" t="s">
        <v>332</v>
      </c>
      <c r="BM220" s="164" t="s">
        <v>3322</v>
      </c>
    </row>
    <row r="221" spans="1:65" s="2" customFormat="1" ht="14.5" customHeight="1">
      <c r="A221" s="33"/>
      <c r="B221" s="151"/>
      <c r="C221" s="203" t="s">
        <v>1774</v>
      </c>
      <c r="D221" s="203" t="s">
        <v>411</v>
      </c>
      <c r="E221" s="204" t="s">
        <v>3255</v>
      </c>
      <c r="F221" s="205" t="s">
        <v>3256</v>
      </c>
      <c r="G221" s="206" t="s">
        <v>362</v>
      </c>
      <c r="H221" s="207">
        <v>2</v>
      </c>
      <c r="I221" s="208"/>
      <c r="J221" s="209">
        <f>ROUND(I221*H221,2)</f>
        <v>0</v>
      </c>
      <c r="K221" s="210"/>
      <c r="L221" s="211"/>
      <c r="M221" s="212" t="s">
        <v>1</v>
      </c>
      <c r="N221" s="213" t="s">
        <v>41</v>
      </c>
      <c r="O221" s="59"/>
      <c r="P221" s="162">
        <f>O221*H221</f>
        <v>0</v>
      </c>
      <c r="Q221" s="162">
        <v>1E-4</v>
      </c>
      <c r="R221" s="162">
        <f>Q221*H221</f>
        <v>2.0000000000000001E-4</v>
      </c>
      <c r="S221" s="162">
        <v>0</v>
      </c>
      <c r="T221" s="163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615</v>
      </c>
      <c r="AT221" s="164" t="s">
        <v>411</v>
      </c>
      <c r="AU221" s="164" t="s">
        <v>87</v>
      </c>
      <c r="AY221" s="18" t="s">
        <v>176</v>
      </c>
      <c r="BE221" s="165">
        <f>IF(N221="základná",J221,0)</f>
        <v>0</v>
      </c>
      <c r="BF221" s="165">
        <f>IF(N221="znížená",J221,0)</f>
        <v>0</v>
      </c>
      <c r="BG221" s="165">
        <f>IF(N221="zákl. prenesená",J221,0)</f>
        <v>0</v>
      </c>
      <c r="BH221" s="165">
        <f>IF(N221="zníž. prenesená",J221,0)</f>
        <v>0</v>
      </c>
      <c r="BI221" s="165">
        <f>IF(N221="nulová",J221,0)</f>
        <v>0</v>
      </c>
      <c r="BJ221" s="18" t="s">
        <v>87</v>
      </c>
      <c r="BK221" s="165">
        <f>ROUND(I221*H221,2)</f>
        <v>0</v>
      </c>
      <c r="BL221" s="18" t="s">
        <v>332</v>
      </c>
      <c r="BM221" s="164" t="s">
        <v>3323</v>
      </c>
    </row>
    <row r="222" spans="1:65" s="2" customFormat="1" ht="24.25" customHeight="1">
      <c r="A222" s="33"/>
      <c r="B222" s="151"/>
      <c r="C222" s="152" t="s">
        <v>1779</v>
      </c>
      <c r="D222" s="152" t="s">
        <v>178</v>
      </c>
      <c r="E222" s="153" t="s">
        <v>3246</v>
      </c>
      <c r="F222" s="154" t="s">
        <v>3247</v>
      </c>
      <c r="G222" s="155" t="s">
        <v>362</v>
      </c>
      <c r="H222" s="156">
        <v>5</v>
      </c>
      <c r="I222" s="157"/>
      <c r="J222" s="158">
        <f>ROUND(I222*H222,2)</f>
        <v>0</v>
      </c>
      <c r="K222" s="159"/>
      <c r="L222" s="34"/>
      <c r="M222" s="160" t="s">
        <v>1</v>
      </c>
      <c r="N222" s="161" t="s">
        <v>41</v>
      </c>
      <c r="O222" s="59"/>
      <c r="P222" s="162">
        <f>O222*H222</f>
        <v>0</v>
      </c>
      <c r="Q222" s="162">
        <v>0</v>
      </c>
      <c r="R222" s="162">
        <f>Q222*H222</f>
        <v>0</v>
      </c>
      <c r="S222" s="162">
        <v>0</v>
      </c>
      <c r="T222" s="163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4" t="s">
        <v>332</v>
      </c>
      <c r="AT222" s="164" t="s">
        <v>178</v>
      </c>
      <c r="AU222" s="164" t="s">
        <v>87</v>
      </c>
      <c r="AY222" s="18" t="s">
        <v>176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8" t="s">
        <v>87</v>
      </c>
      <c r="BK222" s="165">
        <f>ROUND(I222*H222,2)</f>
        <v>0</v>
      </c>
      <c r="BL222" s="18" t="s">
        <v>332</v>
      </c>
      <c r="BM222" s="164" t="s">
        <v>3324</v>
      </c>
    </row>
    <row r="223" spans="1:65" s="14" customFormat="1" ht="12">
      <c r="B223" s="174"/>
      <c r="D223" s="167" t="s">
        <v>182</v>
      </c>
      <c r="E223" s="175" t="s">
        <v>1</v>
      </c>
      <c r="F223" s="176" t="s">
        <v>3325</v>
      </c>
      <c r="H223" s="177">
        <v>5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182</v>
      </c>
      <c r="AU223" s="175" t="s">
        <v>87</v>
      </c>
      <c r="AV223" s="14" t="s">
        <v>87</v>
      </c>
      <c r="AW223" s="14" t="s">
        <v>30</v>
      </c>
      <c r="AX223" s="14" t="s">
        <v>75</v>
      </c>
      <c r="AY223" s="175" t="s">
        <v>176</v>
      </c>
    </row>
    <row r="224" spans="1:65" s="16" customFormat="1" ht="12">
      <c r="B224" s="190"/>
      <c r="D224" s="167" t="s">
        <v>182</v>
      </c>
      <c r="E224" s="191" t="s">
        <v>1</v>
      </c>
      <c r="F224" s="192" t="s">
        <v>193</v>
      </c>
      <c r="H224" s="193">
        <v>5</v>
      </c>
      <c r="I224" s="194"/>
      <c r="L224" s="190"/>
      <c r="M224" s="195"/>
      <c r="N224" s="196"/>
      <c r="O224" s="196"/>
      <c r="P224" s="196"/>
      <c r="Q224" s="196"/>
      <c r="R224" s="196"/>
      <c r="S224" s="196"/>
      <c r="T224" s="197"/>
      <c r="AT224" s="191" t="s">
        <v>182</v>
      </c>
      <c r="AU224" s="191" t="s">
        <v>87</v>
      </c>
      <c r="AV224" s="16" t="s">
        <v>106</v>
      </c>
      <c r="AW224" s="16" t="s">
        <v>30</v>
      </c>
      <c r="AX224" s="16" t="s">
        <v>79</v>
      </c>
      <c r="AY224" s="191" t="s">
        <v>176</v>
      </c>
    </row>
    <row r="225" spans="1:65" s="2" customFormat="1" ht="14.5" customHeight="1">
      <c r="A225" s="33"/>
      <c r="B225" s="151"/>
      <c r="C225" s="203" t="s">
        <v>391</v>
      </c>
      <c r="D225" s="203" t="s">
        <v>411</v>
      </c>
      <c r="E225" s="204" t="s">
        <v>3326</v>
      </c>
      <c r="F225" s="205" t="s">
        <v>3327</v>
      </c>
      <c r="G225" s="206" t="s">
        <v>362</v>
      </c>
      <c r="H225" s="207">
        <v>2</v>
      </c>
      <c r="I225" s="208"/>
      <c r="J225" s="209">
        <f>ROUND(I225*H225,2)</f>
        <v>0</v>
      </c>
      <c r="K225" s="210"/>
      <c r="L225" s="211"/>
      <c r="M225" s="212" t="s">
        <v>1</v>
      </c>
      <c r="N225" s="213" t="s">
        <v>41</v>
      </c>
      <c r="O225" s="59"/>
      <c r="P225" s="162">
        <f>O225*H225</f>
        <v>0</v>
      </c>
      <c r="Q225" s="162">
        <v>2.0000000000000001E-4</v>
      </c>
      <c r="R225" s="162">
        <f>Q225*H225</f>
        <v>4.0000000000000002E-4</v>
      </c>
      <c r="S225" s="162">
        <v>0</v>
      </c>
      <c r="T225" s="163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615</v>
      </c>
      <c r="AT225" s="164" t="s">
        <v>411</v>
      </c>
      <c r="AU225" s="164" t="s">
        <v>87</v>
      </c>
      <c r="AY225" s="18" t="s">
        <v>176</v>
      </c>
      <c r="BE225" s="165">
        <f>IF(N225="základná",J225,0)</f>
        <v>0</v>
      </c>
      <c r="BF225" s="165">
        <f>IF(N225="znížená",J225,0)</f>
        <v>0</v>
      </c>
      <c r="BG225" s="165">
        <f>IF(N225="zákl. prenesená",J225,0)</f>
        <v>0</v>
      </c>
      <c r="BH225" s="165">
        <f>IF(N225="zníž. prenesená",J225,0)</f>
        <v>0</v>
      </c>
      <c r="BI225" s="165">
        <f>IF(N225="nulová",J225,0)</f>
        <v>0</v>
      </c>
      <c r="BJ225" s="18" t="s">
        <v>87</v>
      </c>
      <c r="BK225" s="165">
        <f>ROUND(I225*H225,2)</f>
        <v>0</v>
      </c>
      <c r="BL225" s="18" t="s">
        <v>332</v>
      </c>
      <c r="BM225" s="164" t="s">
        <v>3328</v>
      </c>
    </row>
    <row r="226" spans="1:65" s="2" customFormat="1" ht="14.5" customHeight="1">
      <c r="A226" s="33"/>
      <c r="B226" s="151"/>
      <c r="C226" s="203" t="s">
        <v>1788</v>
      </c>
      <c r="D226" s="203" t="s">
        <v>411</v>
      </c>
      <c r="E226" s="204" t="s">
        <v>3329</v>
      </c>
      <c r="F226" s="205" t="s">
        <v>3330</v>
      </c>
      <c r="G226" s="206" t="s">
        <v>362</v>
      </c>
      <c r="H226" s="207">
        <v>1</v>
      </c>
      <c r="I226" s="208"/>
      <c r="J226" s="209">
        <f>ROUND(I226*H226,2)</f>
        <v>0</v>
      </c>
      <c r="K226" s="210"/>
      <c r="L226" s="211"/>
      <c r="M226" s="212" t="s">
        <v>1</v>
      </c>
      <c r="N226" s="213" t="s">
        <v>41</v>
      </c>
      <c r="O226" s="59"/>
      <c r="P226" s="162">
        <f>O226*H226</f>
        <v>0</v>
      </c>
      <c r="Q226" s="162">
        <v>2.0000000000000001E-4</v>
      </c>
      <c r="R226" s="162">
        <f>Q226*H226</f>
        <v>2.0000000000000001E-4</v>
      </c>
      <c r="S226" s="162">
        <v>0</v>
      </c>
      <c r="T226" s="163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615</v>
      </c>
      <c r="AT226" s="164" t="s">
        <v>411</v>
      </c>
      <c r="AU226" s="164" t="s">
        <v>87</v>
      </c>
      <c r="AY226" s="18" t="s">
        <v>176</v>
      </c>
      <c r="BE226" s="165">
        <f>IF(N226="základná",J226,0)</f>
        <v>0</v>
      </c>
      <c r="BF226" s="165">
        <f>IF(N226="znížená",J226,0)</f>
        <v>0</v>
      </c>
      <c r="BG226" s="165">
        <f>IF(N226="zákl. prenesená",J226,0)</f>
        <v>0</v>
      </c>
      <c r="BH226" s="165">
        <f>IF(N226="zníž. prenesená",J226,0)</f>
        <v>0</v>
      </c>
      <c r="BI226" s="165">
        <f>IF(N226="nulová",J226,0)</f>
        <v>0</v>
      </c>
      <c r="BJ226" s="18" t="s">
        <v>87</v>
      </c>
      <c r="BK226" s="165">
        <f>ROUND(I226*H226,2)</f>
        <v>0</v>
      </c>
      <c r="BL226" s="18" t="s">
        <v>332</v>
      </c>
      <c r="BM226" s="164" t="s">
        <v>3331</v>
      </c>
    </row>
    <row r="227" spans="1:65" s="2" customFormat="1" ht="14.5" customHeight="1">
      <c r="A227" s="33"/>
      <c r="B227" s="151"/>
      <c r="C227" s="203" t="s">
        <v>1792</v>
      </c>
      <c r="D227" s="203" t="s">
        <v>411</v>
      </c>
      <c r="E227" s="204" t="s">
        <v>3332</v>
      </c>
      <c r="F227" s="205" t="s">
        <v>3333</v>
      </c>
      <c r="G227" s="206" t="s">
        <v>362</v>
      </c>
      <c r="H227" s="207">
        <v>2</v>
      </c>
      <c r="I227" s="208"/>
      <c r="J227" s="209">
        <f>ROUND(I227*H227,2)</f>
        <v>0</v>
      </c>
      <c r="K227" s="210"/>
      <c r="L227" s="211"/>
      <c r="M227" s="212" t="s">
        <v>1</v>
      </c>
      <c r="N227" s="213" t="s">
        <v>41</v>
      </c>
      <c r="O227" s="59"/>
      <c r="P227" s="162">
        <f>O227*H227</f>
        <v>0</v>
      </c>
      <c r="Q227" s="162">
        <v>2.0000000000000001E-4</v>
      </c>
      <c r="R227" s="162">
        <f>Q227*H227</f>
        <v>4.0000000000000002E-4</v>
      </c>
      <c r="S227" s="162">
        <v>0</v>
      </c>
      <c r="T227" s="163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615</v>
      </c>
      <c r="AT227" s="164" t="s">
        <v>411</v>
      </c>
      <c r="AU227" s="164" t="s">
        <v>87</v>
      </c>
      <c r="AY227" s="18" t="s">
        <v>176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8" t="s">
        <v>87</v>
      </c>
      <c r="BK227" s="165">
        <f>ROUND(I227*H227,2)</f>
        <v>0</v>
      </c>
      <c r="BL227" s="18" t="s">
        <v>332</v>
      </c>
      <c r="BM227" s="164" t="s">
        <v>3334</v>
      </c>
    </row>
    <row r="228" spans="1:65" s="2" customFormat="1" ht="24.25" customHeight="1">
      <c r="A228" s="33"/>
      <c r="B228" s="151"/>
      <c r="C228" s="152" t="s">
        <v>1796</v>
      </c>
      <c r="D228" s="152" t="s">
        <v>178</v>
      </c>
      <c r="E228" s="153" t="s">
        <v>3262</v>
      </c>
      <c r="F228" s="154" t="s">
        <v>3263</v>
      </c>
      <c r="G228" s="155" t="s">
        <v>138</v>
      </c>
      <c r="H228" s="156">
        <v>34</v>
      </c>
      <c r="I228" s="157"/>
      <c r="J228" s="158">
        <f>ROUND(I228*H228,2)</f>
        <v>0</v>
      </c>
      <c r="K228" s="159"/>
      <c r="L228" s="34"/>
      <c r="M228" s="160" t="s">
        <v>1</v>
      </c>
      <c r="N228" s="161" t="s">
        <v>41</v>
      </c>
      <c r="O228" s="59"/>
      <c r="P228" s="162">
        <f>O228*H228</f>
        <v>0</v>
      </c>
      <c r="Q228" s="162">
        <v>0</v>
      </c>
      <c r="R228" s="162">
        <f>Q228*H228</f>
        <v>0</v>
      </c>
      <c r="S228" s="162">
        <v>0</v>
      </c>
      <c r="T228" s="163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332</v>
      </c>
      <c r="AT228" s="164" t="s">
        <v>178</v>
      </c>
      <c r="AU228" s="164" t="s">
        <v>87</v>
      </c>
      <c r="AY228" s="18" t="s">
        <v>176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87</v>
      </c>
      <c r="BK228" s="165">
        <f>ROUND(I228*H228,2)</f>
        <v>0</v>
      </c>
      <c r="BL228" s="18" t="s">
        <v>332</v>
      </c>
      <c r="BM228" s="164" t="s">
        <v>3335</v>
      </c>
    </row>
    <row r="229" spans="1:65" s="14" customFormat="1" ht="12">
      <c r="B229" s="174"/>
      <c r="D229" s="167" t="s">
        <v>182</v>
      </c>
      <c r="E229" s="175" t="s">
        <v>1</v>
      </c>
      <c r="F229" s="176" t="s">
        <v>3336</v>
      </c>
      <c r="H229" s="177">
        <v>34</v>
      </c>
      <c r="I229" s="178"/>
      <c r="L229" s="174"/>
      <c r="M229" s="179"/>
      <c r="N229" s="180"/>
      <c r="O229" s="180"/>
      <c r="P229" s="180"/>
      <c r="Q229" s="180"/>
      <c r="R229" s="180"/>
      <c r="S229" s="180"/>
      <c r="T229" s="181"/>
      <c r="AT229" s="175" t="s">
        <v>182</v>
      </c>
      <c r="AU229" s="175" t="s">
        <v>87</v>
      </c>
      <c r="AV229" s="14" t="s">
        <v>87</v>
      </c>
      <c r="AW229" s="14" t="s">
        <v>30</v>
      </c>
      <c r="AX229" s="14" t="s">
        <v>75</v>
      </c>
      <c r="AY229" s="175" t="s">
        <v>176</v>
      </c>
    </row>
    <row r="230" spans="1:65" s="15" customFormat="1" ht="12">
      <c r="B230" s="182"/>
      <c r="D230" s="167" t="s">
        <v>182</v>
      </c>
      <c r="E230" s="183" t="s">
        <v>1</v>
      </c>
      <c r="F230" s="184" t="s">
        <v>3337</v>
      </c>
      <c r="H230" s="185">
        <v>34</v>
      </c>
      <c r="I230" s="186"/>
      <c r="L230" s="182"/>
      <c r="M230" s="187"/>
      <c r="N230" s="188"/>
      <c r="O230" s="188"/>
      <c r="P230" s="188"/>
      <c r="Q230" s="188"/>
      <c r="R230" s="188"/>
      <c r="S230" s="188"/>
      <c r="T230" s="189"/>
      <c r="AT230" s="183" t="s">
        <v>182</v>
      </c>
      <c r="AU230" s="183" t="s">
        <v>87</v>
      </c>
      <c r="AV230" s="15" t="s">
        <v>97</v>
      </c>
      <c r="AW230" s="15" t="s">
        <v>30</v>
      </c>
      <c r="AX230" s="15" t="s">
        <v>75</v>
      </c>
      <c r="AY230" s="183" t="s">
        <v>176</v>
      </c>
    </row>
    <row r="231" spans="1:65" s="16" customFormat="1" ht="12">
      <c r="B231" s="190"/>
      <c r="D231" s="167" t="s">
        <v>182</v>
      </c>
      <c r="E231" s="191" t="s">
        <v>1</v>
      </c>
      <c r="F231" s="192" t="s">
        <v>193</v>
      </c>
      <c r="H231" s="193">
        <v>34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1" t="s">
        <v>182</v>
      </c>
      <c r="AU231" s="191" t="s">
        <v>87</v>
      </c>
      <c r="AV231" s="16" t="s">
        <v>106</v>
      </c>
      <c r="AW231" s="16" t="s">
        <v>30</v>
      </c>
      <c r="AX231" s="16" t="s">
        <v>79</v>
      </c>
      <c r="AY231" s="191" t="s">
        <v>176</v>
      </c>
    </row>
    <row r="232" spans="1:65" s="2" customFormat="1" ht="14.5" customHeight="1">
      <c r="A232" s="33"/>
      <c r="B232" s="151"/>
      <c r="C232" s="203" t="s">
        <v>1800</v>
      </c>
      <c r="D232" s="203" t="s">
        <v>411</v>
      </c>
      <c r="E232" s="204" t="s">
        <v>3267</v>
      </c>
      <c r="F232" s="205" t="s">
        <v>3268</v>
      </c>
      <c r="G232" s="206" t="s">
        <v>138</v>
      </c>
      <c r="H232" s="207">
        <v>22</v>
      </c>
      <c r="I232" s="208"/>
      <c r="J232" s="209">
        <f>ROUND(I232*H232,2)</f>
        <v>0</v>
      </c>
      <c r="K232" s="210"/>
      <c r="L232" s="211"/>
      <c r="M232" s="212" t="s">
        <v>1</v>
      </c>
      <c r="N232" s="213" t="s">
        <v>41</v>
      </c>
      <c r="O232" s="59"/>
      <c r="P232" s="162">
        <f>O232*H232</f>
        <v>0</v>
      </c>
      <c r="Q232" s="162">
        <v>0</v>
      </c>
      <c r="R232" s="162">
        <f>Q232*H232</f>
        <v>0</v>
      </c>
      <c r="S232" s="162">
        <v>0</v>
      </c>
      <c r="T232" s="163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615</v>
      </c>
      <c r="AT232" s="164" t="s">
        <v>411</v>
      </c>
      <c r="AU232" s="164" t="s">
        <v>87</v>
      </c>
      <c r="AY232" s="18" t="s">
        <v>176</v>
      </c>
      <c r="BE232" s="165">
        <f>IF(N232="základná",J232,0)</f>
        <v>0</v>
      </c>
      <c r="BF232" s="165">
        <f>IF(N232="znížená",J232,0)</f>
        <v>0</v>
      </c>
      <c r="BG232" s="165">
        <f>IF(N232="zákl. prenesená",J232,0)</f>
        <v>0</v>
      </c>
      <c r="BH232" s="165">
        <f>IF(N232="zníž. prenesená",J232,0)</f>
        <v>0</v>
      </c>
      <c r="BI232" s="165">
        <f>IF(N232="nulová",J232,0)</f>
        <v>0</v>
      </c>
      <c r="BJ232" s="18" t="s">
        <v>87</v>
      </c>
      <c r="BK232" s="165">
        <f>ROUND(I232*H232,2)</f>
        <v>0</v>
      </c>
      <c r="BL232" s="18" t="s">
        <v>332</v>
      </c>
      <c r="BM232" s="164" t="s">
        <v>3338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365</v>
      </c>
      <c r="H233" s="177">
        <v>22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6" customFormat="1" ht="12">
      <c r="B234" s="190"/>
      <c r="D234" s="167" t="s">
        <v>182</v>
      </c>
      <c r="E234" s="191" t="s">
        <v>1</v>
      </c>
      <c r="F234" s="192" t="s">
        <v>193</v>
      </c>
      <c r="H234" s="193">
        <v>22</v>
      </c>
      <c r="I234" s="194"/>
      <c r="L234" s="190"/>
      <c r="M234" s="195"/>
      <c r="N234" s="196"/>
      <c r="O234" s="196"/>
      <c r="P234" s="196"/>
      <c r="Q234" s="196"/>
      <c r="R234" s="196"/>
      <c r="S234" s="196"/>
      <c r="T234" s="197"/>
      <c r="AT234" s="191" t="s">
        <v>182</v>
      </c>
      <c r="AU234" s="191" t="s">
        <v>87</v>
      </c>
      <c r="AV234" s="16" t="s">
        <v>106</v>
      </c>
      <c r="AW234" s="16" t="s">
        <v>30</v>
      </c>
      <c r="AX234" s="16" t="s">
        <v>79</v>
      </c>
      <c r="AY234" s="191" t="s">
        <v>176</v>
      </c>
    </row>
    <row r="235" spans="1:65" s="2" customFormat="1" ht="14.5" customHeight="1">
      <c r="A235" s="33"/>
      <c r="B235" s="151"/>
      <c r="C235" s="203" t="s">
        <v>1805</v>
      </c>
      <c r="D235" s="203" t="s">
        <v>411</v>
      </c>
      <c r="E235" s="204" t="s">
        <v>3270</v>
      </c>
      <c r="F235" s="205" t="s">
        <v>3271</v>
      </c>
      <c r="G235" s="206" t="s">
        <v>138</v>
      </c>
      <c r="H235" s="207">
        <v>12</v>
      </c>
      <c r="I235" s="208"/>
      <c r="J235" s="209">
        <f>ROUND(I235*H235,2)</f>
        <v>0</v>
      </c>
      <c r="K235" s="210"/>
      <c r="L235" s="211"/>
      <c r="M235" s="212" t="s">
        <v>1</v>
      </c>
      <c r="N235" s="213" t="s">
        <v>41</v>
      </c>
      <c r="O235" s="59"/>
      <c r="P235" s="162">
        <f>O235*H235</f>
        <v>0</v>
      </c>
      <c r="Q235" s="162">
        <v>0</v>
      </c>
      <c r="R235" s="162">
        <f>Q235*H235</f>
        <v>0</v>
      </c>
      <c r="S235" s="162">
        <v>0</v>
      </c>
      <c r="T235" s="163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615</v>
      </c>
      <c r="AT235" s="164" t="s">
        <v>411</v>
      </c>
      <c r="AU235" s="164" t="s">
        <v>87</v>
      </c>
      <c r="AY235" s="18" t="s">
        <v>176</v>
      </c>
      <c r="BE235" s="165">
        <f>IF(N235="základná",J235,0)</f>
        <v>0</v>
      </c>
      <c r="BF235" s="165">
        <f>IF(N235="znížená",J235,0)</f>
        <v>0</v>
      </c>
      <c r="BG235" s="165">
        <f>IF(N235="zákl. prenesená",J235,0)</f>
        <v>0</v>
      </c>
      <c r="BH235" s="165">
        <f>IF(N235="zníž. prenesená",J235,0)</f>
        <v>0</v>
      </c>
      <c r="BI235" s="165">
        <f>IF(N235="nulová",J235,0)</f>
        <v>0</v>
      </c>
      <c r="BJ235" s="18" t="s">
        <v>87</v>
      </c>
      <c r="BK235" s="165">
        <f>ROUND(I235*H235,2)</f>
        <v>0</v>
      </c>
      <c r="BL235" s="18" t="s">
        <v>332</v>
      </c>
      <c r="BM235" s="164" t="s">
        <v>3339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139</v>
      </c>
      <c r="H236" s="177">
        <v>12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6" customFormat="1" ht="12">
      <c r="B237" s="190"/>
      <c r="D237" s="167" t="s">
        <v>182</v>
      </c>
      <c r="E237" s="191" t="s">
        <v>1</v>
      </c>
      <c r="F237" s="192" t="s">
        <v>193</v>
      </c>
      <c r="H237" s="193">
        <v>12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1" t="s">
        <v>182</v>
      </c>
      <c r="AU237" s="191" t="s">
        <v>87</v>
      </c>
      <c r="AV237" s="16" t="s">
        <v>106</v>
      </c>
      <c r="AW237" s="16" t="s">
        <v>30</v>
      </c>
      <c r="AX237" s="16" t="s">
        <v>79</v>
      </c>
      <c r="AY237" s="191" t="s">
        <v>176</v>
      </c>
    </row>
    <row r="238" spans="1:65" s="2" customFormat="1" ht="14.5" customHeight="1">
      <c r="A238" s="33"/>
      <c r="B238" s="151"/>
      <c r="C238" s="152" t="s">
        <v>1810</v>
      </c>
      <c r="D238" s="152" t="s">
        <v>178</v>
      </c>
      <c r="E238" s="153" t="s">
        <v>3273</v>
      </c>
      <c r="F238" s="154" t="s">
        <v>3274</v>
      </c>
      <c r="G238" s="155" t="s">
        <v>299</v>
      </c>
      <c r="H238" s="156">
        <v>1</v>
      </c>
      <c r="I238" s="157"/>
      <c r="J238" s="158">
        <f>ROUND(I238*H238,2)</f>
        <v>0</v>
      </c>
      <c r="K238" s="159"/>
      <c r="L238" s="34"/>
      <c r="M238" s="160" t="s">
        <v>1</v>
      </c>
      <c r="N238" s="161" t="s">
        <v>41</v>
      </c>
      <c r="O238" s="59"/>
      <c r="P238" s="162">
        <f>O238*H238</f>
        <v>0</v>
      </c>
      <c r="Q238" s="162">
        <v>1.2E-4</v>
      </c>
      <c r="R238" s="162">
        <f>Q238*H238</f>
        <v>1.2E-4</v>
      </c>
      <c r="S238" s="162">
        <v>0</v>
      </c>
      <c r="T238" s="163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332</v>
      </c>
      <c r="AT238" s="164" t="s">
        <v>178</v>
      </c>
      <c r="AU238" s="164" t="s">
        <v>87</v>
      </c>
      <c r="AY238" s="18" t="s">
        <v>176</v>
      </c>
      <c r="BE238" s="165">
        <f>IF(N238="základná",J238,0)</f>
        <v>0</v>
      </c>
      <c r="BF238" s="165">
        <f>IF(N238="znížená",J238,0)</f>
        <v>0</v>
      </c>
      <c r="BG238" s="165">
        <f>IF(N238="zákl. prenesená",J238,0)</f>
        <v>0</v>
      </c>
      <c r="BH238" s="165">
        <f>IF(N238="zníž. prenesená",J238,0)</f>
        <v>0</v>
      </c>
      <c r="BI238" s="165">
        <f>IF(N238="nulová",J238,0)</f>
        <v>0</v>
      </c>
      <c r="BJ238" s="18" t="s">
        <v>87</v>
      </c>
      <c r="BK238" s="165">
        <f>ROUND(I238*H238,2)</f>
        <v>0</v>
      </c>
      <c r="BL238" s="18" t="s">
        <v>332</v>
      </c>
      <c r="BM238" s="164" t="s">
        <v>3340</v>
      </c>
    </row>
    <row r="239" spans="1:65" s="14" customFormat="1" ht="12">
      <c r="B239" s="174"/>
      <c r="D239" s="167" t="s">
        <v>182</v>
      </c>
      <c r="E239" s="175" t="s">
        <v>1</v>
      </c>
      <c r="F239" s="176" t="s">
        <v>79</v>
      </c>
      <c r="H239" s="177">
        <v>1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182</v>
      </c>
      <c r="AU239" s="175" t="s">
        <v>87</v>
      </c>
      <c r="AV239" s="14" t="s">
        <v>87</v>
      </c>
      <c r="AW239" s="14" t="s">
        <v>30</v>
      </c>
      <c r="AX239" s="14" t="s">
        <v>79</v>
      </c>
      <c r="AY239" s="175" t="s">
        <v>176</v>
      </c>
    </row>
    <row r="240" spans="1:65" s="2" customFormat="1" ht="24.25" customHeight="1">
      <c r="A240" s="33"/>
      <c r="B240" s="151"/>
      <c r="C240" s="203" t="s">
        <v>1814</v>
      </c>
      <c r="D240" s="203" t="s">
        <v>411</v>
      </c>
      <c r="E240" s="204" t="s">
        <v>3276</v>
      </c>
      <c r="F240" s="205" t="s">
        <v>3277</v>
      </c>
      <c r="G240" s="206" t="s">
        <v>315</v>
      </c>
      <c r="H240" s="207">
        <v>6.0000000000000001E-3</v>
      </c>
      <c r="I240" s="208"/>
      <c r="J240" s="209">
        <f>ROUND(I240*H240,2)</f>
        <v>0</v>
      </c>
      <c r="K240" s="210"/>
      <c r="L240" s="211"/>
      <c r="M240" s="212" t="s">
        <v>1</v>
      </c>
      <c r="N240" s="213" t="s">
        <v>41</v>
      </c>
      <c r="O240" s="59"/>
      <c r="P240" s="162">
        <f>O240*H240</f>
        <v>0</v>
      </c>
      <c r="Q240" s="162">
        <v>1</v>
      </c>
      <c r="R240" s="162">
        <f>Q240*H240</f>
        <v>6.0000000000000001E-3</v>
      </c>
      <c r="S240" s="162">
        <v>0</v>
      </c>
      <c r="T240" s="163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4" t="s">
        <v>615</v>
      </c>
      <c r="AT240" s="164" t="s">
        <v>411</v>
      </c>
      <c r="AU240" s="164" t="s">
        <v>87</v>
      </c>
      <c r="AY240" s="18" t="s">
        <v>176</v>
      </c>
      <c r="BE240" s="165">
        <f>IF(N240="základná",J240,0)</f>
        <v>0</v>
      </c>
      <c r="BF240" s="165">
        <f>IF(N240="znížená",J240,0)</f>
        <v>0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8" t="s">
        <v>87</v>
      </c>
      <c r="BK240" s="165">
        <f>ROUND(I240*H240,2)</f>
        <v>0</v>
      </c>
      <c r="BL240" s="18" t="s">
        <v>332</v>
      </c>
      <c r="BM240" s="164" t="s">
        <v>3341</v>
      </c>
    </row>
    <row r="241" spans="1:65" s="14" customFormat="1" ht="12">
      <c r="B241" s="174"/>
      <c r="D241" s="167" t="s">
        <v>182</v>
      </c>
      <c r="E241" s="175" t="s">
        <v>1</v>
      </c>
      <c r="F241" s="176" t="s">
        <v>3279</v>
      </c>
      <c r="H241" s="177">
        <v>6.0000000000000001E-3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182</v>
      </c>
      <c r="AU241" s="175" t="s">
        <v>87</v>
      </c>
      <c r="AV241" s="14" t="s">
        <v>87</v>
      </c>
      <c r="AW241" s="14" t="s">
        <v>30</v>
      </c>
      <c r="AX241" s="14" t="s">
        <v>79</v>
      </c>
      <c r="AY241" s="175" t="s">
        <v>176</v>
      </c>
    </row>
    <row r="242" spans="1:65" s="12" customFormat="1" ht="23" customHeight="1">
      <c r="B242" s="138"/>
      <c r="D242" s="139" t="s">
        <v>74</v>
      </c>
      <c r="E242" s="149" t="s">
        <v>3342</v>
      </c>
      <c r="F242" s="149" t="s">
        <v>3343</v>
      </c>
      <c r="I242" s="141"/>
      <c r="J242" s="150">
        <f>BK242</f>
        <v>0</v>
      </c>
      <c r="L242" s="138"/>
      <c r="M242" s="143"/>
      <c r="N242" s="144"/>
      <c r="O242" s="144"/>
      <c r="P242" s="145">
        <f>SUM(P243:P292)</f>
        <v>0</v>
      </c>
      <c r="Q242" s="144"/>
      <c r="R242" s="145">
        <f>SUM(R243:R292)</f>
        <v>6.1469999999999997E-2</v>
      </c>
      <c r="S242" s="144"/>
      <c r="T242" s="146">
        <f>SUM(T243:T292)</f>
        <v>0</v>
      </c>
      <c r="AR242" s="139" t="s">
        <v>87</v>
      </c>
      <c r="AT242" s="147" t="s">
        <v>74</v>
      </c>
      <c r="AU242" s="147" t="s">
        <v>79</v>
      </c>
      <c r="AY242" s="139" t="s">
        <v>176</v>
      </c>
      <c r="BK242" s="148">
        <f>SUM(BK243:BK292)</f>
        <v>0</v>
      </c>
    </row>
    <row r="243" spans="1:65" s="2" customFormat="1" ht="24.25" customHeight="1">
      <c r="A243" s="33"/>
      <c r="B243" s="151"/>
      <c r="C243" s="152" t="s">
        <v>1818</v>
      </c>
      <c r="D243" s="152" t="s">
        <v>178</v>
      </c>
      <c r="E243" s="153" t="s">
        <v>3176</v>
      </c>
      <c r="F243" s="154" t="s">
        <v>3177</v>
      </c>
      <c r="G243" s="155" t="s">
        <v>362</v>
      </c>
      <c r="H243" s="156">
        <v>1</v>
      </c>
      <c r="I243" s="157"/>
      <c r="J243" s="158">
        <f t="shared" ref="J243:J255" si="40">ROUND(I243*H243,2)</f>
        <v>0</v>
      </c>
      <c r="K243" s="159"/>
      <c r="L243" s="34"/>
      <c r="M243" s="160" t="s">
        <v>1</v>
      </c>
      <c r="N243" s="161" t="s">
        <v>41</v>
      </c>
      <c r="O243" s="59"/>
      <c r="P243" s="162">
        <f t="shared" ref="P243:P255" si="41">O243*H243</f>
        <v>0</v>
      </c>
      <c r="Q243" s="162">
        <v>0</v>
      </c>
      <c r="R243" s="162">
        <f t="shared" ref="R243:R255" si="42">Q243*H243</f>
        <v>0</v>
      </c>
      <c r="S243" s="162">
        <v>0</v>
      </c>
      <c r="T243" s="163">
        <f t="shared" ref="T243:T255" si="43"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332</v>
      </c>
      <c r="AT243" s="164" t="s">
        <v>178</v>
      </c>
      <c r="AU243" s="164" t="s">
        <v>87</v>
      </c>
      <c r="AY243" s="18" t="s">
        <v>176</v>
      </c>
      <c r="BE243" s="165">
        <f t="shared" ref="BE243:BE255" si="44">IF(N243="základná",J243,0)</f>
        <v>0</v>
      </c>
      <c r="BF243" s="165">
        <f t="shared" ref="BF243:BF255" si="45">IF(N243="znížená",J243,0)</f>
        <v>0</v>
      </c>
      <c r="BG243" s="165">
        <f t="shared" ref="BG243:BG255" si="46">IF(N243="zákl. prenesená",J243,0)</f>
        <v>0</v>
      </c>
      <c r="BH243" s="165">
        <f t="shared" ref="BH243:BH255" si="47">IF(N243="zníž. prenesená",J243,0)</f>
        <v>0</v>
      </c>
      <c r="BI243" s="165">
        <f t="shared" ref="BI243:BI255" si="48">IF(N243="nulová",J243,0)</f>
        <v>0</v>
      </c>
      <c r="BJ243" s="18" t="s">
        <v>87</v>
      </c>
      <c r="BK243" s="165">
        <f t="shared" ref="BK243:BK255" si="49">ROUND(I243*H243,2)</f>
        <v>0</v>
      </c>
      <c r="BL243" s="18" t="s">
        <v>332</v>
      </c>
      <c r="BM243" s="164" t="s">
        <v>3344</v>
      </c>
    </row>
    <row r="244" spans="1:65" s="2" customFormat="1" ht="38" customHeight="1">
      <c r="A244" s="33"/>
      <c r="B244" s="151"/>
      <c r="C244" s="203" t="s">
        <v>1822</v>
      </c>
      <c r="D244" s="203" t="s">
        <v>411</v>
      </c>
      <c r="E244" s="204" t="s">
        <v>3283</v>
      </c>
      <c r="F244" s="205" t="s">
        <v>3284</v>
      </c>
      <c r="G244" s="206" t="s">
        <v>362</v>
      </c>
      <c r="H244" s="207">
        <v>1</v>
      </c>
      <c r="I244" s="208"/>
      <c r="J244" s="209">
        <f t="shared" si="40"/>
        <v>0</v>
      </c>
      <c r="K244" s="210"/>
      <c r="L244" s="211"/>
      <c r="M244" s="212" t="s">
        <v>1</v>
      </c>
      <c r="N244" s="213" t="s">
        <v>41</v>
      </c>
      <c r="O244" s="59"/>
      <c r="P244" s="162">
        <f t="shared" si="41"/>
        <v>0</v>
      </c>
      <c r="Q244" s="162">
        <v>0</v>
      </c>
      <c r="R244" s="162">
        <f t="shared" si="42"/>
        <v>0</v>
      </c>
      <c r="S244" s="162">
        <v>0</v>
      </c>
      <c r="T244" s="163">
        <f t="shared" si="4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615</v>
      </c>
      <c r="AT244" s="164" t="s">
        <v>411</v>
      </c>
      <c r="AU244" s="164" t="s">
        <v>87</v>
      </c>
      <c r="AY244" s="18" t="s">
        <v>176</v>
      </c>
      <c r="BE244" s="165">
        <f t="shared" si="44"/>
        <v>0</v>
      </c>
      <c r="BF244" s="165">
        <f t="shared" si="45"/>
        <v>0</v>
      </c>
      <c r="BG244" s="165">
        <f t="shared" si="46"/>
        <v>0</v>
      </c>
      <c r="BH244" s="165">
        <f t="shared" si="47"/>
        <v>0</v>
      </c>
      <c r="BI244" s="165">
        <f t="shared" si="48"/>
        <v>0</v>
      </c>
      <c r="BJ244" s="18" t="s">
        <v>87</v>
      </c>
      <c r="BK244" s="165">
        <f t="shared" si="49"/>
        <v>0</v>
      </c>
      <c r="BL244" s="18" t="s">
        <v>332</v>
      </c>
      <c r="BM244" s="164" t="s">
        <v>3345</v>
      </c>
    </row>
    <row r="245" spans="1:65" s="2" customFormat="1" ht="24.25" customHeight="1">
      <c r="A245" s="33"/>
      <c r="B245" s="151"/>
      <c r="C245" s="152" t="s">
        <v>1827</v>
      </c>
      <c r="D245" s="152" t="s">
        <v>178</v>
      </c>
      <c r="E245" s="153" t="s">
        <v>3182</v>
      </c>
      <c r="F245" s="154" t="s">
        <v>3183</v>
      </c>
      <c r="G245" s="155" t="s">
        <v>362</v>
      </c>
      <c r="H245" s="156">
        <v>1</v>
      </c>
      <c r="I245" s="157"/>
      <c r="J245" s="158">
        <f t="shared" si="40"/>
        <v>0</v>
      </c>
      <c r="K245" s="159"/>
      <c r="L245" s="34"/>
      <c r="M245" s="160" t="s">
        <v>1</v>
      </c>
      <c r="N245" s="161" t="s">
        <v>41</v>
      </c>
      <c r="O245" s="59"/>
      <c r="P245" s="162">
        <f t="shared" si="41"/>
        <v>0</v>
      </c>
      <c r="Q245" s="162">
        <v>0</v>
      </c>
      <c r="R245" s="162">
        <f t="shared" si="42"/>
        <v>0</v>
      </c>
      <c r="S245" s="162">
        <v>0</v>
      </c>
      <c r="T245" s="163">
        <f t="shared" si="4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4" t="s">
        <v>332</v>
      </c>
      <c r="AT245" s="164" t="s">
        <v>178</v>
      </c>
      <c r="AU245" s="164" t="s">
        <v>87</v>
      </c>
      <c r="AY245" s="18" t="s">
        <v>176</v>
      </c>
      <c r="BE245" s="165">
        <f t="shared" si="44"/>
        <v>0</v>
      </c>
      <c r="BF245" s="165">
        <f t="shared" si="45"/>
        <v>0</v>
      </c>
      <c r="BG245" s="165">
        <f t="shared" si="46"/>
        <v>0</v>
      </c>
      <c r="BH245" s="165">
        <f t="shared" si="47"/>
        <v>0</v>
      </c>
      <c r="BI245" s="165">
        <f t="shared" si="48"/>
        <v>0</v>
      </c>
      <c r="BJ245" s="18" t="s">
        <v>87</v>
      </c>
      <c r="BK245" s="165">
        <f t="shared" si="49"/>
        <v>0</v>
      </c>
      <c r="BL245" s="18" t="s">
        <v>332</v>
      </c>
      <c r="BM245" s="164" t="s">
        <v>3346</v>
      </c>
    </row>
    <row r="246" spans="1:65" s="2" customFormat="1" ht="14.5" customHeight="1">
      <c r="A246" s="33"/>
      <c r="B246" s="151"/>
      <c r="C246" s="203" t="s">
        <v>1831</v>
      </c>
      <c r="D246" s="203" t="s">
        <v>411</v>
      </c>
      <c r="E246" s="204" t="s">
        <v>3185</v>
      </c>
      <c r="F246" s="205" t="s">
        <v>3186</v>
      </c>
      <c r="G246" s="206" t="s">
        <v>362</v>
      </c>
      <c r="H246" s="207">
        <v>1</v>
      </c>
      <c r="I246" s="208"/>
      <c r="J246" s="209">
        <f t="shared" si="40"/>
        <v>0</v>
      </c>
      <c r="K246" s="210"/>
      <c r="L246" s="211"/>
      <c r="M246" s="212" t="s">
        <v>1</v>
      </c>
      <c r="N246" s="213" t="s">
        <v>41</v>
      </c>
      <c r="O246" s="59"/>
      <c r="P246" s="162">
        <f t="shared" si="41"/>
        <v>0</v>
      </c>
      <c r="Q246" s="162">
        <v>0</v>
      </c>
      <c r="R246" s="162">
        <f t="shared" si="42"/>
        <v>0</v>
      </c>
      <c r="S246" s="162">
        <v>0</v>
      </c>
      <c r="T246" s="163">
        <f t="shared" si="4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615</v>
      </c>
      <c r="AT246" s="164" t="s">
        <v>411</v>
      </c>
      <c r="AU246" s="164" t="s">
        <v>87</v>
      </c>
      <c r="AY246" s="18" t="s">
        <v>176</v>
      </c>
      <c r="BE246" s="165">
        <f t="shared" si="44"/>
        <v>0</v>
      </c>
      <c r="BF246" s="165">
        <f t="shared" si="45"/>
        <v>0</v>
      </c>
      <c r="BG246" s="165">
        <f t="shared" si="46"/>
        <v>0</v>
      </c>
      <c r="BH246" s="165">
        <f t="shared" si="47"/>
        <v>0</v>
      </c>
      <c r="BI246" s="165">
        <f t="shared" si="48"/>
        <v>0</v>
      </c>
      <c r="BJ246" s="18" t="s">
        <v>87</v>
      </c>
      <c r="BK246" s="165">
        <f t="shared" si="49"/>
        <v>0</v>
      </c>
      <c r="BL246" s="18" t="s">
        <v>332</v>
      </c>
      <c r="BM246" s="164" t="s">
        <v>3347</v>
      </c>
    </row>
    <row r="247" spans="1:65" s="2" customFormat="1" ht="24.25" customHeight="1">
      <c r="A247" s="33"/>
      <c r="B247" s="151"/>
      <c r="C247" s="152" t="s">
        <v>1804</v>
      </c>
      <c r="D247" s="152" t="s">
        <v>178</v>
      </c>
      <c r="E247" s="153" t="s">
        <v>3188</v>
      </c>
      <c r="F247" s="154" t="s">
        <v>3189</v>
      </c>
      <c r="G247" s="155" t="s">
        <v>362</v>
      </c>
      <c r="H247" s="156">
        <v>1</v>
      </c>
      <c r="I247" s="157"/>
      <c r="J247" s="158">
        <f t="shared" si="40"/>
        <v>0</v>
      </c>
      <c r="K247" s="159"/>
      <c r="L247" s="34"/>
      <c r="M247" s="160" t="s">
        <v>1</v>
      </c>
      <c r="N247" s="161" t="s">
        <v>41</v>
      </c>
      <c r="O247" s="59"/>
      <c r="P247" s="162">
        <f t="shared" si="41"/>
        <v>0</v>
      </c>
      <c r="Q247" s="162">
        <v>0</v>
      </c>
      <c r="R247" s="162">
        <f t="shared" si="42"/>
        <v>0</v>
      </c>
      <c r="S247" s="162">
        <v>0</v>
      </c>
      <c r="T247" s="163">
        <f t="shared" si="4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332</v>
      </c>
      <c r="AT247" s="164" t="s">
        <v>178</v>
      </c>
      <c r="AU247" s="164" t="s">
        <v>87</v>
      </c>
      <c r="AY247" s="18" t="s">
        <v>176</v>
      </c>
      <c r="BE247" s="165">
        <f t="shared" si="44"/>
        <v>0</v>
      </c>
      <c r="BF247" s="165">
        <f t="shared" si="45"/>
        <v>0</v>
      </c>
      <c r="BG247" s="165">
        <f t="shared" si="46"/>
        <v>0</v>
      </c>
      <c r="BH247" s="165">
        <f t="shared" si="47"/>
        <v>0</v>
      </c>
      <c r="BI247" s="165">
        <f t="shared" si="48"/>
        <v>0</v>
      </c>
      <c r="BJ247" s="18" t="s">
        <v>87</v>
      </c>
      <c r="BK247" s="165">
        <f t="shared" si="49"/>
        <v>0</v>
      </c>
      <c r="BL247" s="18" t="s">
        <v>332</v>
      </c>
      <c r="BM247" s="164" t="s">
        <v>3348</v>
      </c>
    </row>
    <row r="248" spans="1:65" s="2" customFormat="1" ht="14.5" customHeight="1">
      <c r="A248" s="33"/>
      <c r="B248" s="151"/>
      <c r="C248" s="203" t="s">
        <v>1839</v>
      </c>
      <c r="D248" s="203" t="s">
        <v>411</v>
      </c>
      <c r="E248" s="204" t="s">
        <v>3191</v>
      </c>
      <c r="F248" s="205" t="s">
        <v>3192</v>
      </c>
      <c r="G248" s="206" t="s">
        <v>362</v>
      </c>
      <c r="H248" s="207">
        <v>1</v>
      </c>
      <c r="I248" s="208"/>
      <c r="J248" s="209">
        <f t="shared" si="40"/>
        <v>0</v>
      </c>
      <c r="K248" s="210"/>
      <c r="L248" s="211"/>
      <c r="M248" s="212" t="s">
        <v>1</v>
      </c>
      <c r="N248" s="213" t="s">
        <v>41</v>
      </c>
      <c r="O248" s="59"/>
      <c r="P248" s="162">
        <f t="shared" si="41"/>
        <v>0</v>
      </c>
      <c r="Q248" s="162">
        <v>8.9999999999999998E-4</v>
      </c>
      <c r="R248" s="162">
        <f t="shared" si="42"/>
        <v>8.9999999999999998E-4</v>
      </c>
      <c r="S248" s="162">
        <v>0</v>
      </c>
      <c r="T248" s="163">
        <f t="shared" si="4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615</v>
      </c>
      <c r="AT248" s="164" t="s">
        <v>411</v>
      </c>
      <c r="AU248" s="164" t="s">
        <v>87</v>
      </c>
      <c r="AY248" s="18" t="s">
        <v>176</v>
      </c>
      <c r="BE248" s="165">
        <f t="shared" si="44"/>
        <v>0</v>
      </c>
      <c r="BF248" s="165">
        <f t="shared" si="45"/>
        <v>0</v>
      </c>
      <c r="BG248" s="165">
        <f t="shared" si="46"/>
        <v>0</v>
      </c>
      <c r="BH248" s="165">
        <f t="shared" si="47"/>
        <v>0</v>
      </c>
      <c r="BI248" s="165">
        <f t="shared" si="48"/>
        <v>0</v>
      </c>
      <c r="BJ248" s="18" t="s">
        <v>87</v>
      </c>
      <c r="BK248" s="165">
        <f t="shared" si="49"/>
        <v>0</v>
      </c>
      <c r="BL248" s="18" t="s">
        <v>332</v>
      </c>
      <c r="BM248" s="164" t="s">
        <v>3349</v>
      </c>
    </row>
    <row r="249" spans="1:65" s="2" customFormat="1" ht="14.5" customHeight="1">
      <c r="A249" s="33"/>
      <c r="B249" s="151"/>
      <c r="C249" s="152" t="s">
        <v>1843</v>
      </c>
      <c r="D249" s="152" t="s">
        <v>178</v>
      </c>
      <c r="E249" s="153" t="s">
        <v>3194</v>
      </c>
      <c r="F249" s="154" t="s">
        <v>3195</v>
      </c>
      <c r="G249" s="155" t="s">
        <v>362</v>
      </c>
      <c r="H249" s="156">
        <v>4</v>
      </c>
      <c r="I249" s="157"/>
      <c r="J249" s="158">
        <f t="shared" si="40"/>
        <v>0</v>
      </c>
      <c r="K249" s="159"/>
      <c r="L249" s="34"/>
      <c r="M249" s="160" t="s">
        <v>1</v>
      </c>
      <c r="N249" s="161" t="s">
        <v>41</v>
      </c>
      <c r="O249" s="59"/>
      <c r="P249" s="162">
        <f t="shared" si="41"/>
        <v>0</v>
      </c>
      <c r="Q249" s="162">
        <v>0</v>
      </c>
      <c r="R249" s="162">
        <f t="shared" si="42"/>
        <v>0</v>
      </c>
      <c r="S249" s="162">
        <v>0</v>
      </c>
      <c r="T249" s="163">
        <f t="shared" si="4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4" t="s">
        <v>332</v>
      </c>
      <c r="AT249" s="164" t="s">
        <v>178</v>
      </c>
      <c r="AU249" s="164" t="s">
        <v>87</v>
      </c>
      <c r="AY249" s="18" t="s">
        <v>176</v>
      </c>
      <c r="BE249" s="165">
        <f t="shared" si="44"/>
        <v>0</v>
      </c>
      <c r="BF249" s="165">
        <f t="shared" si="45"/>
        <v>0</v>
      </c>
      <c r="BG249" s="165">
        <f t="shared" si="46"/>
        <v>0</v>
      </c>
      <c r="BH249" s="165">
        <f t="shared" si="47"/>
        <v>0</v>
      </c>
      <c r="BI249" s="165">
        <f t="shared" si="48"/>
        <v>0</v>
      </c>
      <c r="BJ249" s="18" t="s">
        <v>87</v>
      </c>
      <c r="BK249" s="165">
        <f t="shared" si="49"/>
        <v>0</v>
      </c>
      <c r="BL249" s="18" t="s">
        <v>332</v>
      </c>
      <c r="BM249" s="164" t="s">
        <v>3350</v>
      </c>
    </row>
    <row r="250" spans="1:65" s="2" customFormat="1" ht="24.25" customHeight="1">
      <c r="A250" s="33"/>
      <c r="B250" s="151"/>
      <c r="C250" s="203" t="s">
        <v>1847</v>
      </c>
      <c r="D250" s="203" t="s">
        <v>411</v>
      </c>
      <c r="E250" s="204" t="s">
        <v>3197</v>
      </c>
      <c r="F250" s="205" t="s">
        <v>3198</v>
      </c>
      <c r="G250" s="206" t="s">
        <v>362</v>
      </c>
      <c r="H250" s="207">
        <v>4</v>
      </c>
      <c r="I250" s="208"/>
      <c r="J250" s="209">
        <f t="shared" si="40"/>
        <v>0</v>
      </c>
      <c r="K250" s="210"/>
      <c r="L250" s="211"/>
      <c r="M250" s="212" t="s">
        <v>1</v>
      </c>
      <c r="N250" s="213" t="s">
        <v>41</v>
      </c>
      <c r="O250" s="59"/>
      <c r="P250" s="162">
        <f t="shared" si="41"/>
        <v>0</v>
      </c>
      <c r="Q250" s="162">
        <v>3.6999999999999999E-4</v>
      </c>
      <c r="R250" s="162">
        <f t="shared" si="42"/>
        <v>1.48E-3</v>
      </c>
      <c r="S250" s="162">
        <v>0</v>
      </c>
      <c r="T250" s="163">
        <f t="shared" si="4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615</v>
      </c>
      <c r="AT250" s="164" t="s">
        <v>411</v>
      </c>
      <c r="AU250" s="164" t="s">
        <v>87</v>
      </c>
      <c r="AY250" s="18" t="s">
        <v>176</v>
      </c>
      <c r="BE250" s="165">
        <f t="shared" si="44"/>
        <v>0</v>
      </c>
      <c r="BF250" s="165">
        <f t="shared" si="45"/>
        <v>0</v>
      </c>
      <c r="BG250" s="165">
        <f t="shared" si="46"/>
        <v>0</v>
      </c>
      <c r="BH250" s="165">
        <f t="shared" si="47"/>
        <v>0</v>
      </c>
      <c r="BI250" s="165">
        <f t="shared" si="48"/>
        <v>0</v>
      </c>
      <c r="BJ250" s="18" t="s">
        <v>87</v>
      </c>
      <c r="BK250" s="165">
        <f t="shared" si="49"/>
        <v>0</v>
      </c>
      <c r="BL250" s="18" t="s">
        <v>332</v>
      </c>
      <c r="BM250" s="164" t="s">
        <v>3351</v>
      </c>
    </row>
    <row r="251" spans="1:65" s="2" customFormat="1" ht="24.25" customHeight="1">
      <c r="A251" s="33"/>
      <c r="B251" s="151"/>
      <c r="C251" s="152" t="s">
        <v>1851</v>
      </c>
      <c r="D251" s="152" t="s">
        <v>178</v>
      </c>
      <c r="E251" s="153" t="s">
        <v>3204</v>
      </c>
      <c r="F251" s="154" t="s">
        <v>3205</v>
      </c>
      <c r="G251" s="155" t="s">
        <v>362</v>
      </c>
      <c r="H251" s="156">
        <v>2</v>
      </c>
      <c r="I251" s="157"/>
      <c r="J251" s="158">
        <f t="shared" si="40"/>
        <v>0</v>
      </c>
      <c r="K251" s="159"/>
      <c r="L251" s="34"/>
      <c r="M251" s="160" t="s">
        <v>1</v>
      </c>
      <c r="N251" s="161" t="s">
        <v>41</v>
      </c>
      <c r="O251" s="59"/>
      <c r="P251" s="162">
        <f t="shared" si="41"/>
        <v>0</v>
      </c>
      <c r="Q251" s="162">
        <v>0</v>
      </c>
      <c r="R251" s="162">
        <f t="shared" si="42"/>
        <v>0</v>
      </c>
      <c r="S251" s="162">
        <v>0</v>
      </c>
      <c r="T251" s="163">
        <f t="shared" si="4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4" t="s">
        <v>332</v>
      </c>
      <c r="AT251" s="164" t="s">
        <v>178</v>
      </c>
      <c r="AU251" s="164" t="s">
        <v>87</v>
      </c>
      <c r="AY251" s="18" t="s">
        <v>176</v>
      </c>
      <c r="BE251" s="165">
        <f t="shared" si="44"/>
        <v>0</v>
      </c>
      <c r="BF251" s="165">
        <f t="shared" si="45"/>
        <v>0</v>
      </c>
      <c r="BG251" s="165">
        <f t="shared" si="46"/>
        <v>0</v>
      </c>
      <c r="BH251" s="165">
        <f t="shared" si="47"/>
        <v>0</v>
      </c>
      <c r="BI251" s="165">
        <f t="shared" si="48"/>
        <v>0</v>
      </c>
      <c r="BJ251" s="18" t="s">
        <v>87</v>
      </c>
      <c r="BK251" s="165">
        <f t="shared" si="49"/>
        <v>0</v>
      </c>
      <c r="BL251" s="18" t="s">
        <v>332</v>
      </c>
      <c r="BM251" s="164" t="s">
        <v>3352</v>
      </c>
    </row>
    <row r="252" spans="1:65" s="2" customFormat="1" ht="14.5" customHeight="1">
      <c r="A252" s="33"/>
      <c r="B252" s="151"/>
      <c r="C252" s="203" t="s">
        <v>1855</v>
      </c>
      <c r="D252" s="203" t="s">
        <v>411</v>
      </c>
      <c r="E252" s="204" t="s">
        <v>3207</v>
      </c>
      <c r="F252" s="205" t="s">
        <v>3208</v>
      </c>
      <c r="G252" s="206" t="s">
        <v>362</v>
      </c>
      <c r="H252" s="207">
        <v>2</v>
      </c>
      <c r="I252" s="208"/>
      <c r="J252" s="209">
        <f t="shared" si="40"/>
        <v>0</v>
      </c>
      <c r="K252" s="210"/>
      <c r="L252" s="211"/>
      <c r="M252" s="212" t="s">
        <v>1</v>
      </c>
      <c r="N252" s="213" t="s">
        <v>41</v>
      </c>
      <c r="O252" s="59"/>
      <c r="P252" s="162">
        <f t="shared" si="41"/>
        <v>0</v>
      </c>
      <c r="Q252" s="162">
        <v>5.5999999999999995E-4</v>
      </c>
      <c r="R252" s="162">
        <f t="shared" si="42"/>
        <v>1.1199999999999999E-3</v>
      </c>
      <c r="S252" s="162">
        <v>0</v>
      </c>
      <c r="T252" s="163">
        <f t="shared" si="4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4" t="s">
        <v>615</v>
      </c>
      <c r="AT252" s="164" t="s">
        <v>411</v>
      </c>
      <c r="AU252" s="164" t="s">
        <v>87</v>
      </c>
      <c r="AY252" s="18" t="s">
        <v>176</v>
      </c>
      <c r="BE252" s="165">
        <f t="shared" si="44"/>
        <v>0</v>
      </c>
      <c r="BF252" s="165">
        <f t="shared" si="45"/>
        <v>0</v>
      </c>
      <c r="BG252" s="165">
        <f t="shared" si="46"/>
        <v>0</v>
      </c>
      <c r="BH252" s="165">
        <f t="shared" si="47"/>
        <v>0</v>
      </c>
      <c r="BI252" s="165">
        <f t="shared" si="48"/>
        <v>0</v>
      </c>
      <c r="BJ252" s="18" t="s">
        <v>87</v>
      </c>
      <c r="BK252" s="165">
        <f t="shared" si="49"/>
        <v>0</v>
      </c>
      <c r="BL252" s="18" t="s">
        <v>332</v>
      </c>
      <c r="BM252" s="164" t="s">
        <v>3353</v>
      </c>
    </row>
    <row r="253" spans="1:65" s="2" customFormat="1" ht="14.5" customHeight="1">
      <c r="A253" s="33"/>
      <c r="B253" s="151"/>
      <c r="C253" s="152" t="s">
        <v>1859</v>
      </c>
      <c r="D253" s="152" t="s">
        <v>178</v>
      </c>
      <c r="E253" s="153" t="s">
        <v>3210</v>
      </c>
      <c r="F253" s="154" t="s">
        <v>3211</v>
      </c>
      <c r="G253" s="155" t="s">
        <v>219</v>
      </c>
      <c r="H253" s="156">
        <v>17</v>
      </c>
      <c r="I253" s="157"/>
      <c r="J253" s="158">
        <f t="shared" si="40"/>
        <v>0</v>
      </c>
      <c r="K253" s="159"/>
      <c r="L253" s="34"/>
      <c r="M253" s="160" t="s">
        <v>1</v>
      </c>
      <c r="N253" s="161" t="s">
        <v>41</v>
      </c>
      <c r="O253" s="59"/>
      <c r="P253" s="162">
        <f t="shared" si="41"/>
        <v>0</v>
      </c>
      <c r="Q253" s="162">
        <v>0</v>
      </c>
      <c r="R253" s="162">
        <f t="shared" si="42"/>
        <v>0</v>
      </c>
      <c r="S253" s="162">
        <v>0</v>
      </c>
      <c r="T253" s="163">
        <f t="shared" si="4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332</v>
      </c>
      <c r="AT253" s="164" t="s">
        <v>178</v>
      </c>
      <c r="AU253" s="164" t="s">
        <v>87</v>
      </c>
      <c r="AY253" s="18" t="s">
        <v>176</v>
      </c>
      <c r="BE253" s="165">
        <f t="shared" si="44"/>
        <v>0</v>
      </c>
      <c r="BF253" s="165">
        <f t="shared" si="45"/>
        <v>0</v>
      </c>
      <c r="BG253" s="165">
        <f t="shared" si="46"/>
        <v>0</v>
      </c>
      <c r="BH253" s="165">
        <f t="shared" si="47"/>
        <v>0</v>
      </c>
      <c r="BI253" s="165">
        <f t="shared" si="48"/>
        <v>0</v>
      </c>
      <c r="BJ253" s="18" t="s">
        <v>87</v>
      </c>
      <c r="BK253" s="165">
        <f t="shared" si="49"/>
        <v>0</v>
      </c>
      <c r="BL253" s="18" t="s">
        <v>332</v>
      </c>
      <c r="BM253" s="164" t="s">
        <v>3354</v>
      </c>
    </row>
    <row r="254" spans="1:65" s="2" customFormat="1" ht="14.5" customHeight="1">
      <c r="A254" s="33"/>
      <c r="B254" s="151"/>
      <c r="C254" s="203" t="s">
        <v>1863</v>
      </c>
      <c r="D254" s="203" t="s">
        <v>411</v>
      </c>
      <c r="E254" s="204" t="s">
        <v>3213</v>
      </c>
      <c r="F254" s="205" t="s">
        <v>3214</v>
      </c>
      <c r="G254" s="206" t="s">
        <v>219</v>
      </c>
      <c r="H254" s="207">
        <v>17</v>
      </c>
      <c r="I254" s="208"/>
      <c r="J254" s="209">
        <f t="shared" si="40"/>
        <v>0</v>
      </c>
      <c r="K254" s="210"/>
      <c r="L254" s="211"/>
      <c r="M254" s="212" t="s">
        <v>1</v>
      </c>
      <c r="N254" s="213" t="s">
        <v>41</v>
      </c>
      <c r="O254" s="59"/>
      <c r="P254" s="162">
        <f t="shared" si="41"/>
        <v>0</v>
      </c>
      <c r="Q254" s="162">
        <v>6.9999999999999999E-4</v>
      </c>
      <c r="R254" s="162">
        <f t="shared" si="42"/>
        <v>1.1899999999999999E-2</v>
      </c>
      <c r="S254" s="162">
        <v>0</v>
      </c>
      <c r="T254" s="163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615</v>
      </c>
      <c r="AT254" s="164" t="s">
        <v>411</v>
      </c>
      <c r="AU254" s="164" t="s">
        <v>87</v>
      </c>
      <c r="AY254" s="18" t="s">
        <v>176</v>
      </c>
      <c r="BE254" s="165">
        <f t="shared" si="44"/>
        <v>0</v>
      </c>
      <c r="BF254" s="165">
        <f t="shared" si="45"/>
        <v>0</v>
      </c>
      <c r="BG254" s="165">
        <f t="shared" si="46"/>
        <v>0</v>
      </c>
      <c r="BH254" s="165">
        <f t="shared" si="47"/>
        <v>0</v>
      </c>
      <c r="BI254" s="165">
        <f t="shared" si="48"/>
        <v>0</v>
      </c>
      <c r="BJ254" s="18" t="s">
        <v>87</v>
      </c>
      <c r="BK254" s="165">
        <f t="shared" si="49"/>
        <v>0</v>
      </c>
      <c r="BL254" s="18" t="s">
        <v>332</v>
      </c>
      <c r="BM254" s="164" t="s">
        <v>3355</v>
      </c>
    </row>
    <row r="255" spans="1:65" s="2" customFormat="1" ht="14.5" customHeight="1">
      <c r="A255" s="33"/>
      <c r="B255" s="151"/>
      <c r="C255" s="152" t="s">
        <v>1868</v>
      </c>
      <c r="D255" s="152" t="s">
        <v>178</v>
      </c>
      <c r="E255" s="153" t="s">
        <v>3216</v>
      </c>
      <c r="F255" s="154" t="s">
        <v>3217</v>
      </c>
      <c r="G255" s="155" t="s">
        <v>219</v>
      </c>
      <c r="H255" s="156">
        <v>22</v>
      </c>
      <c r="I255" s="157"/>
      <c r="J255" s="158">
        <f t="shared" si="40"/>
        <v>0</v>
      </c>
      <c r="K255" s="159"/>
      <c r="L255" s="34"/>
      <c r="M255" s="160" t="s">
        <v>1</v>
      </c>
      <c r="N255" s="161" t="s">
        <v>41</v>
      </c>
      <c r="O255" s="59"/>
      <c r="P255" s="162">
        <f t="shared" si="41"/>
        <v>0</v>
      </c>
      <c r="Q255" s="162">
        <v>0</v>
      </c>
      <c r="R255" s="162">
        <f t="shared" si="42"/>
        <v>0</v>
      </c>
      <c r="S255" s="162">
        <v>0</v>
      </c>
      <c r="T255" s="163">
        <f t="shared" si="4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4" t="s">
        <v>332</v>
      </c>
      <c r="AT255" s="164" t="s">
        <v>178</v>
      </c>
      <c r="AU255" s="164" t="s">
        <v>87</v>
      </c>
      <c r="AY255" s="18" t="s">
        <v>176</v>
      </c>
      <c r="BE255" s="165">
        <f t="shared" si="44"/>
        <v>0</v>
      </c>
      <c r="BF255" s="165">
        <f t="shared" si="45"/>
        <v>0</v>
      </c>
      <c r="BG255" s="165">
        <f t="shared" si="46"/>
        <v>0</v>
      </c>
      <c r="BH255" s="165">
        <f t="shared" si="47"/>
        <v>0</v>
      </c>
      <c r="BI255" s="165">
        <f t="shared" si="48"/>
        <v>0</v>
      </c>
      <c r="BJ255" s="18" t="s">
        <v>87</v>
      </c>
      <c r="BK255" s="165">
        <f t="shared" si="49"/>
        <v>0</v>
      </c>
      <c r="BL255" s="18" t="s">
        <v>332</v>
      </c>
      <c r="BM255" s="164" t="s">
        <v>3356</v>
      </c>
    </row>
    <row r="256" spans="1:65" s="14" customFormat="1" ht="12">
      <c r="B256" s="174"/>
      <c r="D256" s="167" t="s">
        <v>182</v>
      </c>
      <c r="E256" s="175" t="s">
        <v>1</v>
      </c>
      <c r="F256" s="176" t="s">
        <v>276</v>
      </c>
      <c r="H256" s="177">
        <v>7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182</v>
      </c>
      <c r="AU256" s="175" t="s">
        <v>87</v>
      </c>
      <c r="AV256" s="14" t="s">
        <v>87</v>
      </c>
      <c r="AW256" s="14" t="s">
        <v>30</v>
      </c>
      <c r="AX256" s="14" t="s">
        <v>75</v>
      </c>
      <c r="AY256" s="175" t="s">
        <v>176</v>
      </c>
    </row>
    <row r="257" spans="1:65" s="14" customFormat="1" ht="12">
      <c r="B257" s="174"/>
      <c r="D257" s="167" t="s">
        <v>182</v>
      </c>
      <c r="E257" s="175" t="s">
        <v>1</v>
      </c>
      <c r="F257" s="176" t="s">
        <v>328</v>
      </c>
      <c r="H257" s="177">
        <v>15</v>
      </c>
      <c r="I257" s="178"/>
      <c r="L257" s="174"/>
      <c r="M257" s="179"/>
      <c r="N257" s="180"/>
      <c r="O257" s="180"/>
      <c r="P257" s="180"/>
      <c r="Q257" s="180"/>
      <c r="R257" s="180"/>
      <c r="S257" s="180"/>
      <c r="T257" s="181"/>
      <c r="AT257" s="175" t="s">
        <v>182</v>
      </c>
      <c r="AU257" s="175" t="s">
        <v>87</v>
      </c>
      <c r="AV257" s="14" t="s">
        <v>87</v>
      </c>
      <c r="AW257" s="14" t="s">
        <v>30</v>
      </c>
      <c r="AX257" s="14" t="s">
        <v>75</v>
      </c>
      <c r="AY257" s="175" t="s">
        <v>176</v>
      </c>
    </row>
    <row r="258" spans="1:65" s="16" customFormat="1" ht="12">
      <c r="B258" s="190"/>
      <c r="D258" s="167" t="s">
        <v>182</v>
      </c>
      <c r="E258" s="191" t="s">
        <v>1</v>
      </c>
      <c r="F258" s="192" t="s">
        <v>193</v>
      </c>
      <c r="H258" s="193">
        <v>22</v>
      </c>
      <c r="I258" s="194"/>
      <c r="L258" s="190"/>
      <c r="M258" s="195"/>
      <c r="N258" s="196"/>
      <c r="O258" s="196"/>
      <c r="P258" s="196"/>
      <c r="Q258" s="196"/>
      <c r="R258" s="196"/>
      <c r="S258" s="196"/>
      <c r="T258" s="197"/>
      <c r="AT258" s="191" t="s">
        <v>182</v>
      </c>
      <c r="AU258" s="191" t="s">
        <v>87</v>
      </c>
      <c r="AV258" s="16" t="s">
        <v>106</v>
      </c>
      <c r="AW258" s="16" t="s">
        <v>30</v>
      </c>
      <c r="AX258" s="16" t="s">
        <v>79</v>
      </c>
      <c r="AY258" s="191" t="s">
        <v>176</v>
      </c>
    </row>
    <row r="259" spans="1:65" s="2" customFormat="1" ht="14.5" customHeight="1">
      <c r="A259" s="33"/>
      <c r="B259" s="151"/>
      <c r="C259" s="203" t="s">
        <v>1872</v>
      </c>
      <c r="D259" s="203" t="s">
        <v>411</v>
      </c>
      <c r="E259" s="204" t="s">
        <v>3219</v>
      </c>
      <c r="F259" s="205" t="s">
        <v>3220</v>
      </c>
      <c r="G259" s="206" t="s">
        <v>219</v>
      </c>
      <c r="H259" s="207">
        <v>7</v>
      </c>
      <c r="I259" s="208"/>
      <c r="J259" s="209">
        <f t="shared" ref="J259:J267" si="50">ROUND(I259*H259,2)</f>
        <v>0</v>
      </c>
      <c r="K259" s="210"/>
      <c r="L259" s="211"/>
      <c r="M259" s="212" t="s">
        <v>1</v>
      </c>
      <c r="N259" s="213" t="s">
        <v>41</v>
      </c>
      <c r="O259" s="59"/>
      <c r="P259" s="162">
        <f t="shared" ref="P259:P267" si="51">O259*H259</f>
        <v>0</v>
      </c>
      <c r="Q259" s="162">
        <v>8.9999999999999998E-4</v>
      </c>
      <c r="R259" s="162">
        <f t="shared" ref="R259:R267" si="52">Q259*H259</f>
        <v>6.3E-3</v>
      </c>
      <c r="S259" s="162">
        <v>0</v>
      </c>
      <c r="T259" s="163">
        <f t="shared" ref="T259:T267" si="53"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615</v>
      </c>
      <c r="AT259" s="164" t="s">
        <v>411</v>
      </c>
      <c r="AU259" s="164" t="s">
        <v>87</v>
      </c>
      <c r="AY259" s="18" t="s">
        <v>176</v>
      </c>
      <c r="BE259" s="165">
        <f t="shared" ref="BE259:BE267" si="54">IF(N259="základná",J259,0)</f>
        <v>0</v>
      </c>
      <c r="BF259" s="165">
        <f t="shared" ref="BF259:BF267" si="55">IF(N259="znížená",J259,0)</f>
        <v>0</v>
      </c>
      <c r="BG259" s="165">
        <f t="shared" ref="BG259:BG267" si="56">IF(N259="zákl. prenesená",J259,0)</f>
        <v>0</v>
      </c>
      <c r="BH259" s="165">
        <f t="shared" ref="BH259:BH267" si="57">IF(N259="zníž. prenesená",J259,0)</f>
        <v>0</v>
      </c>
      <c r="BI259" s="165">
        <f t="shared" ref="BI259:BI267" si="58">IF(N259="nulová",J259,0)</f>
        <v>0</v>
      </c>
      <c r="BJ259" s="18" t="s">
        <v>87</v>
      </c>
      <c r="BK259" s="165">
        <f t="shared" ref="BK259:BK267" si="59">ROUND(I259*H259,2)</f>
        <v>0</v>
      </c>
      <c r="BL259" s="18" t="s">
        <v>332</v>
      </c>
      <c r="BM259" s="164" t="s">
        <v>3357</v>
      </c>
    </row>
    <row r="260" spans="1:65" s="2" customFormat="1" ht="14.5" customHeight="1">
      <c r="A260" s="33"/>
      <c r="B260" s="151"/>
      <c r="C260" s="203" t="s">
        <v>1876</v>
      </c>
      <c r="D260" s="203" t="s">
        <v>411</v>
      </c>
      <c r="E260" s="204" t="s">
        <v>3300</v>
      </c>
      <c r="F260" s="205" t="s">
        <v>3301</v>
      </c>
      <c r="G260" s="206" t="s">
        <v>219</v>
      </c>
      <c r="H260" s="207">
        <v>15</v>
      </c>
      <c r="I260" s="208"/>
      <c r="J260" s="209">
        <f t="shared" si="50"/>
        <v>0</v>
      </c>
      <c r="K260" s="210"/>
      <c r="L260" s="211"/>
      <c r="M260" s="212" t="s">
        <v>1</v>
      </c>
      <c r="N260" s="213" t="s">
        <v>41</v>
      </c>
      <c r="O260" s="59"/>
      <c r="P260" s="162">
        <f t="shared" si="51"/>
        <v>0</v>
      </c>
      <c r="Q260" s="162">
        <v>1.0300000000000001E-3</v>
      </c>
      <c r="R260" s="162">
        <f t="shared" si="52"/>
        <v>1.5450000000000002E-2</v>
      </c>
      <c r="S260" s="162">
        <v>0</v>
      </c>
      <c r="T260" s="163">
        <f t="shared" si="5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615</v>
      </c>
      <c r="AT260" s="164" t="s">
        <v>411</v>
      </c>
      <c r="AU260" s="164" t="s">
        <v>87</v>
      </c>
      <c r="AY260" s="18" t="s">
        <v>176</v>
      </c>
      <c r="BE260" s="165">
        <f t="shared" si="54"/>
        <v>0</v>
      </c>
      <c r="BF260" s="165">
        <f t="shared" si="55"/>
        <v>0</v>
      </c>
      <c r="BG260" s="165">
        <f t="shared" si="56"/>
        <v>0</v>
      </c>
      <c r="BH260" s="165">
        <f t="shared" si="57"/>
        <v>0</v>
      </c>
      <c r="BI260" s="165">
        <f t="shared" si="58"/>
        <v>0</v>
      </c>
      <c r="BJ260" s="18" t="s">
        <v>87</v>
      </c>
      <c r="BK260" s="165">
        <f t="shared" si="59"/>
        <v>0</v>
      </c>
      <c r="BL260" s="18" t="s">
        <v>332</v>
      </c>
      <c r="BM260" s="164" t="s">
        <v>3358</v>
      </c>
    </row>
    <row r="261" spans="1:65" s="2" customFormat="1" ht="14.5" customHeight="1">
      <c r="A261" s="33"/>
      <c r="B261" s="151"/>
      <c r="C261" s="152" t="s">
        <v>1880</v>
      </c>
      <c r="D261" s="152" t="s">
        <v>178</v>
      </c>
      <c r="E261" s="153" t="s">
        <v>3222</v>
      </c>
      <c r="F261" s="154" t="s">
        <v>3223</v>
      </c>
      <c r="G261" s="155" t="s">
        <v>362</v>
      </c>
      <c r="H261" s="156">
        <v>4</v>
      </c>
      <c r="I261" s="157"/>
      <c r="J261" s="158">
        <f t="shared" si="50"/>
        <v>0</v>
      </c>
      <c r="K261" s="159"/>
      <c r="L261" s="34"/>
      <c r="M261" s="160" t="s">
        <v>1</v>
      </c>
      <c r="N261" s="161" t="s">
        <v>41</v>
      </c>
      <c r="O261" s="59"/>
      <c r="P261" s="162">
        <f t="shared" si="51"/>
        <v>0</v>
      </c>
      <c r="Q261" s="162">
        <v>0</v>
      </c>
      <c r="R261" s="162">
        <f t="shared" si="52"/>
        <v>0</v>
      </c>
      <c r="S261" s="162">
        <v>0</v>
      </c>
      <c r="T261" s="163">
        <f t="shared" si="5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332</v>
      </c>
      <c r="AT261" s="164" t="s">
        <v>178</v>
      </c>
      <c r="AU261" s="164" t="s">
        <v>87</v>
      </c>
      <c r="AY261" s="18" t="s">
        <v>176</v>
      </c>
      <c r="BE261" s="165">
        <f t="shared" si="54"/>
        <v>0</v>
      </c>
      <c r="BF261" s="165">
        <f t="shared" si="55"/>
        <v>0</v>
      </c>
      <c r="BG261" s="165">
        <f t="shared" si="56"/>
        <v>0</v>
      </c>
      <c r="BH261" s="165">
        <f t="shared" si="57"/>
        <v>0</v>
      </c>
      <c r="BI261" s="165">
        <f t="shared" si="58"/>
        <v>0</v>
      </c>
      <c r="BJ261" s="18" t="s">
        <v>87</v>
      </c>
      <c r="BK261" s="165">
        <f t="shared" si="59"/>
        <v>0</v>
      </c>
      <c r="BL261" s="18" t="s">
        <v>332</v>
      </c>
      <c r="BM261" s="164" t="s">
        <v>3359</v>
      </c>
    </row>
    <row r="262" spans="1:65" s="2" customFormat="1" ht="14.5" customHeight="1">
      <c r="A262" s="33"/>
      <c r="B262" s="151"/>
      <c r="C262" s="203" t="s">
        <v>1884</v>
      </c>
      <c r="D262" s="203" t="s">
        <v>411</v>
      </c>
      <c r="E262" s="204" t="s">
        <v>3225</v>
      </c>
      <c r="F262" s="205" t="s">
        <v>3226</v>
      </c>
      <c r="G262" s="206" t="s">
        <v>362</v>
      </c>
      <c r="H262" s="207">
        <v>4</v>
      </c>
      <c r="I262" s="208"/>
      <c r="J262" s="209">
        <f t="shared" si="50"/>
        <v>0</v>
      </c>
      <c r="K262" s="210"/>
      <c r="L262" s="211"/>
      <c r="M262" s="212" t="s">
        <v>1</v>
      </c>
      <c r="N262" s="213" t="s">
        <v>41</v>
      </c>
      <c r="O262" s="59"/>
      <c r="P262" s="162">
        <f t="shared" si="51"/>
        <v>0</v>
      </c>
      <c r="Q262" s="162">
        <v>8.0000000000000004E-4</v>
      </c>
      <c r="R262" s="162">
        <f t="shared" si="52"/>
        <v>3.2000000000000002E-3</v>
      </c>
      <c r="S262" s="162">
        <v>0</v>
      </c>
      <c r="T262" s="163">
        <f t="shared" si="5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4" t="s">
        <v>615</v>
      </c>
      <c r="AT262" s="164" t="s">
        <v>411</v>
      </c>
      <c r="AU262" s="164" t="s">
        <v>87</v>
      </c>
      <c r="AY262" s="18" t="s">
        <v>176</v>
      </c>
      <c r="BE262" s="165">
        <f t="shared" si="54"/>
        <v>0</v>
      </c>
      <c r="BF262" s="165">
        <f t="shared" si="55"/>
        <v>0</v>
      </c>
      <c r="BG262" s="165">
        <f t="shared" si="56"/>
        <v>0</v>
      </c>
      <c r="BH262" s="165">
        <f t="shared" si="57"/>
        <v>0</v>
      </c>
      <c r="BI262" s="165">
        <f t="shared" si="58"/>
        <v>0</v>
      </c>
      <c r="BJ262" s="18" t="s">
        <v>87</v>
      </c>
      <c r="BK262" s="165">
        <f t="shared" si="59"/>
        <v>0</v>
      </c>
      <c r="BL262" s="18" t="s">
        <v>332</v>
      </c>
      <c r="BM262" s="164" t="s">
        <v>3360</v>
      </c>
    </row>
    <row r="263" spans="1:65" s="2" customFormat="1" ht="14.5" customHeight="1">
      <c r="A263" s="33"/>
      <c r="B263" s="151"/>
      <c r="C263" s="152" t="s">
        <v>1888</v>
      </c>
      <c r="D263" s="152" t="s">
        <v>178</v>
      </c>
      <c r="E263" s="153" t="s">
        <v>3240</v>
      </c>
      <c r="F263" s="154" t="s">
        <v>3241</v>
      </c>
      <c r="G263" s="155" t="s">
        <v>362</v>
      </c>
      <c r="H263" s="156">
        <v>2</v>
      </c>
      <c r="I263" s="157"/>
      <c r="J263" s="158">
        <f t="shared" si="50"/>
        <v>0</v>
      </c>
      <c r="K263" s="159"/>
      <c r="L263" s="34"/>
      <c r="M263" s="160" t="s">
        <v>1</v>
      </c>
      <c r="N263" s="161" t="s">
        <v>41</v>
      </c>
      <c r="O263" s="59"/>
      <c r="P263" s="162">
        <f t="shared" si="51"/>
        <v>0</v>
      </c>
      <c r="Q263" s="162">
        <v>0</v>
      </c>
      <c r="R263" s="162">
        <f t="shared" si="52"/>
        <v>0</v>
      </c>
      <c r="S263" s="162">
        <v>0</v>
      </c>
      <c r="T263" s="163">
        <f t="shared" si="5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4" t="s">
        <v>332</v>
      </c>
      <c r="AT263" s="164" t="s">
        <v>178</v>
      </c>
      <c r="AU263" s="164" t="s">
        <v>87</v>
      </c>
      <c r="AY263" s="18" t="s">
        <v>176</v>
      </c>
      <c r="BE263" s="165">
        <f t="shared" si="54"/>
        <v>0</v>
      </c>
      <c r="BF263" s="165">
        <f t="shared" si="55"/>
        <v>0</v>
      </c>
      <c r="BG263" s="165">
        <f t="shared" si="56"/>
        <v>0</v>
      </c>
      <c r="BH263" s="165">
        <f t="shared" si="57"/>
        <v>0</v>
      </c>
      <c r="BI263" s="165">
        <f t="shared" si="58"/>
        <v>0</v>
      </c>
      <c r="BJ263" s="18" t="s">
        <v>87</v>
      </c>
      <c r="BK263" s="165">
        <f t="shared" si="59"/>
        <v>0</v>
      </c>
      <c r="BL263" s="18" t="s">
        <v>332</v>
      </c>
      <c r="BM263" s="164" t="s">
        <v>3361</v>
      </c>
    </row>
    <row r="264" spans="1:65" s="2" customFormat="1" ht="14.5" customHeight="1">
      <c r="A264" s="33"/>
      <c r="B264" s="151"/>
      <c r="C264" s="203" t="s">
        <v>566</v>
      </c>
      <c r="D264" s="203" t="s">
        <v>411</v>
      </c>
      <c r="E264" s="204" t="s">
        <v>3306</v>
      </c>
      <c r="F264" s="205" t="s">
        <v>3307</v>
      </c>
      <c r="G264" s="206" t="s">
        <v>362</v>
      </c>
      <c r="H264" s="207">
        <v>2</v>
      </c>
      <c r="I264" s="208"/>
      <c r="J264" s="209">
        <f t="shared" si="50"/>
        <v>0</v>
      </c>
      <c r="K264" s="210"/>
      <c r="L264" s="211"/>
      <c r="M264" s="212" t="s">
        <v>1</v>
      </c>
      <c r="N264" s="213" t="s">
        <v>41</v>
      </c>
      <c r="O264" s="59"/>
      <c r="P264" s="162">
        <f t="shared" si="51"/>
        <v>0</v>
      </c>
      <c r="Q264" s="162">
        <v>1E-3</v>
      </c>
      <c r="R264" s="162">
        <f t="shared" si="52"/>
        <v>2E-3</v>
      </c>
      <c r="S264" s="162">
        <v>0</v>
      </c>
      <c r="T264" s="163">
        <f t="shared" si="5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615</v>
      </c>
      <c r="AT264" s="164" t="s">
        <v>411</v>
      </c>
      <c r="AU264" s="164" t="s">
        <v>87</v>
      </c>
      <c r="AY264" s="18" t="s">
        <v>176</v>
      </c>
      <c r="BE264" s="165">
        <f t="shared" si="54"/>
        <v>0</v>
      </c>
      <c r="BF264" s="165">
        <f t="shared" si="55"/>
        <v>0</v>
      </c>
      <c r="BG264" s="165">
        <f t="shared" si="56"/>
        <v>0</v>
      </c>
      <c r="BH264" s="165">
        <f t="shared" si="57"/>
        <v>0</v>
      </c>
      <c r="BI264" s="165">
        <f t="shared" si="58"/>
        <v>0</v>
      </c>
      <c r="BJ264" s="18" t="s">
        <v>87</v>
      </c>
      <c r="BK264" s="165">
        <f t="shared" si="59"/>
        <v>0</v>
      </c>
      <c r="BL264" s="18" t="s">
        <v>332</v>
      </c>
      <c r="BM264" s="164" t="s">
        <v>3362</v>
      </c>
    </row>
    <row r="265" spans="1:65" s="2" customFormat="1" ht="14.5" customHeight="1">
      <c r="A265" s="33"/>
      <c r="B265" s="151"/>
      <c r="C265" s="152" t="s">
        <v>1895</v>
      </c>
      <c r="D265" s="152" t="s">
        <v>178</v>
      </c>
      <c r="E265" s="153" t="s">
        <v>3234</v>
      </c>
      <c r="F265" s="154" t="s">
        <v>3235</v>
      </c>
      <c r="G265" s="155" t="s">
        <v>362</v>
      </c>
      <c r="H265" s="156">
        <v>4</v>
      </c>
      <c r="I265" s="157"/>
      <c r="J265" s="158">
        <f t="shared" si="50"/>
        <v>0</v>
      </c>
      <c r="K265" s="159"/>
      <c r="L265" s="34"/>
      <c r="M265" s="160" t="s">
        <v>1</v>
      </c>
      <c r="N265" s="161" t="s">
        <v>41</v>
      </c>
      <c r="O265" s="59"/>
      <c r="P265" s="162">
        <f t="shared" si="51"/>
        <v>0</v>
      </c>
      <c r="Q265" s="162">
        <v>0</v>
      </c>
      <c r="R265" s="162">
        <f t="shared" si="52"/>
        <v>0</v>
      </c>
      <c r="S265" s="162">
        <v>0</v>
      </c>
      <c r="T265" s="163">
        <f t="shared" si="5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332</v>
      </c>
      <c r="AT265" s="164" t="s">
        <v>178</v>
      </c>
      <c r="AU265" s="164" t="s">
        <v>87</v>
      </c>
      <c r="AY265" s="18" t="s">
        <v>176</v>
      </c>
      <c r="BE265" s="165">
        <f t="shared" si="54"/>
        <v>0</v>
      </c>
      <c r="BF265" s="165">
        <f t="shared" si="55"/>
        <v>0</v>
      </c>
      <c r="BG265" s="165">
        <f t="shared" si="56"/>
        <v>0</v>
      </c>
      <c r="BH265" s="165">
        <f t="shared" si="57"/>
        <v>0</v>
      </c>
      <c r="BI265" s="165">
        <f t="shared" si="58"/>
        <v>0</v>
      </c>
      <c r="BJ265" s="18" t="s">
        <v>87</v>
      </c>
      <c r="BK265" s="165">
        <f t="shared" si="59"/>
        <v>0</v>
      </c>
      <c r="BL265" s="18" t="s">
        <v>332</v>
      </c>
      <c r="BM265" s="164" t="s">
        <v>3363</v>
      </c>
    </row>
    <row r="266" spans="1:65" s="2" customFormat="1" ht="14.5" customHeight="1">
      <c r="A266" s="33"/>
      <c r="B266" s="151"/>
      <c r="C266" s="203" t="s">
        <v>1899</v>
      </c>
      <c r="D266" s="203" t="s">
        <v>411</v>
      </c>
      <c r="E266" s="204" t="s">
        <v>3237</v>
      </c>
      <c r="F266" s="205" t="s">
        <v>3238</v>
      </c>
      <c r="G266" s="206" t="s">
        <v>362</v>
      </c>
      <c r="H266" s="207">
        <v>4</v>
      </c>
      <c r="I266" s="208"/>
      <c r="J266" s="209">
        <f t="shared" si="50"/>
        <v>0</v>
      </c>
      <c r="K266" s="210"/>
      <c r="L266" s="211"/>
      <c r="M266" s="212" t="s">
        <v>1</v>
      </c>
      <c r="N266" s="213" t="s">
        <v>41</v>
      </c>
      <c r="O266" s="59"/>
      <c r="P266" s="162">
        <f t="shared" si="51"/>
        <v>0</v>
      </c>
      <c r="Q266" s="162">
        <v>1.4E-3</v>
      </c>
      <c r="R266" s="162">
        <f t="shared" si="52"/>
        <v>5.5999999999999999E-3</v>
      </c>
      <c r="S266" s="162">
        <v>0</v>
      </c>
      <c r="T266" s="163">
        <f t="shared" si="5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615</v>
      </c>
      <c r="AT266" s="164" t="s">
        <v>411</v>
      </c>
      <c r="AU266" s="164" t="s">
        <v>87</v>
      </c>
      <c r="AY266" s="18" t="s">
        <v>176</v>
      </c>
      <c r="BE266" s="165">
        <f t="shared" si="54"/>
        <v>0</v>
      </c>
      <c r="BF266" s="165">
        <f t="shared" si="55"/>
        <v>0</v>
      </c>
      <c r="BG266" s="165">
        <f t="shared" si="56"/>
        <v>0</v>
      </c>
      <c r="BH266" s="165">
        <f t="shared" si="57"/>
        <v>0</v>
      </c>
      <c r="BI266" s="165">
        <f t="shared" si="58"/>
        <v>0</v>
      </c>
      <c r="BJ266" s="18" t="s">
        <v>87</v>
      </c>
      <c r="BK266" s="165">
        <f t="shared" si="59"/>
        <v>0</v>
      </c>
      <c r="BL266" s="18" t="s">
        <v>332</v>
      </c>
      <c r="BM266" s="164" t="s">
        <v>3364</v>
      </c>
    </row>
    <row r="267" spans="1:65" s="2" customFormat="1" ht="24.25" customHeight="1">
      <c r="A267" s="33"/>
      <c r="B267" s="151"/>
      <c r="C267" s="152" t="s">
        <v>301</v>
      </c>
      <c r="D267" s="152" t="s">
        <v>178</v>
      </c>
      <c r="E267" s="153" t="s">
        <v>3312</v>
      </c>
      <c r="F267" s="154" t="s">
        <v>3313</v>
      </c>
      <c r="G267" s="155" t="s">
        <v>362</v>
      </c>
      <c r="H267" s="156">
        <v>7</v>
      </c>
      <c r="I267" s="157"/>
      <c r="J267" s="158">
        <f t="shared" si="50"/>
        <v>0</v>
      </c>
      <c r="K267" s="159"/>
      <c r="L267" s="34"/>
      <c r="M267" s="160" t="s">
        <v>1</v>
      </c>
      <c r="N267" s="161" t="s">
        <v>41</v>
      </c>
      <c r="O267" s="59"/>
      <c r="P267" s="162">
        <f t="shared" si="51"/>
        <v>0</v>
      </c>
      <c r="Q267" s="162">
        <v>0</v>
      </c>
      <c r="R267" s="162">
        <f t="shared" si="52"/>
        <v>0</v>
      </c>
      <c r="S267" s="162">
        <v>0</v>
      </c>
      <c r="T267" s="163">
        <f t="shared" si="5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4" t="s">
        <v>332</v>
      </c>
      <c r="AT267" s="164" t="s">
        <v>178</v>
      </c>
      <c r="AU267" s="164" t="s">
        <v>87</v>
      </c>
      <c r="AY267" s="18" t="s">
        <v>176</v>
      </c>
      <c r="BE267" s="165">
        <f t="shared" si="54"/>
        <v>0</v>
      </c>
      <c r="BF267" s="165">
        <f t="shared" si="55"/>
        <v>0</v>
      </c>
      <c r="BG267" s="165">
        <f t="shared" si="56"/>
        <v>0</v>
      </c>
      <c r="BH267" s="165">
        <f t="shared" si="57"/>
        <v>0</v>
      </c>
      <c r="BI267" s="165">
        <f t="shared" si="58"/>
        <v>0</v>
      </c>
      <c r="BJ267" s="18" t="s">
        <v>87</v>
      </c>
      <c r="BK267" s="165">
        <f t="shared" si="59"/>
        <v>0</v>
      </c>
      <c r="BL267" s="18" t="s">
        <v>332</v>
      </c>
      <c r="BM267" s="164" t="s">
        <v>3365</v>
      </c>
    </row>
    <row r="268" spans="1:65" s="14" customFormat="1" ht="12">
      <c r="B268" s="174"/>
      <c r="D268" s="167" t="s">
        <v>182</v>
      </c>
      <c r="E268" s="175" t="s">
        <v>1</v>
      </c>
      <c r="F268" s="176" t="s">
        <v>3366</v>
      </c>
      <c r="H268" s="177">
        <v>7</v>
      </c>
      <c r="I268" s="178"/>
      <c r="L268" s="174"/>
      <c r="M268" s="179"/>
      <c r="N268" s="180"/>
      <c r="O268" s="180"/>
      <c r="P268" s="180"/>
      <c r="Q268" s="180"/>
      <c r="R268" s="180"/>
      <c r="S268" s="180"/>
      <c r="T268" s="181"/>
      <c r="AT268" s="175" t="s">
        <v>182</v>
      </c>
      <c r="AU268" s="175" t="s">
        <v>87</v>
      </c>
      <c r="AV268" s="14" t="s">
        <v>87</v>
      </c>
      <c r="AW268" s="14" t="s">
        <v>30</v>
      </c>
      <c r="AX268" s="14" t="s">
        <v>75</v>
      </c>
      <c r="AY268" s="175" t="s">
        <v>176</v>
      </c>
    </row>
    <row r="269" spans="1:65" s="16" customFormat="1" ht="12">
      <c r="B269" s="190"/>
      <c r="D269" s="167" t="s">
        <v>182</v>
      </c>
      <c r="E269" s="191" t="s">
        <v>1</v>
      </c>
      <c r="F269" s="192" t="s">
        <v>193</v>
      </c>
      <c r="H269" s="193">
        <v>7</v>
      </c>
      <c r="I269" s="194"/>
      <c r="L269" s="190"/>
      <c r="M269" s="195"/>
      <c r="N269" s="196"/>
      <c r="O269" s="196"/>
      <c r="P269" s="196"/>
      <c r="Q269" s="196"/>
      <c r="R269" s="196"/>
      <c r="S269" s="196"/>
      <c r="T269" s="197"/>
      <c r="AT269" s="191" t="s">
        <v>182</v>
      </c>
      <c r="AU269" s="191" t="s">
        <v>87</v>
      </c>
      <c r="AV269" s="16" t="s">
        <v>106</v>
      </c>
      <c r="AW269" s="16" t="s">
        <v>30</v>
      </c>
      <c r="AX269" s="16" t="s">
        <v>79</v>
      </c>
      <c r="AY269" s="191" t="s">
        <v>176</v>
      </c>
    </row>
    <row r="270" spans="1:65" s="2" customFormat="1" ht="14.5" customHeight="1">
      <c r="A270" s="33"/>
      <c r="B270" s="151"/>
      <c r="C270" s="203" t="s">
        <v>1911</v>
      </c>
      <c r="D270" s="203" t="s">
        <v>411</v>
      </c>
      <c r="E270" s="204" t="s">
        <v>3249</v>
      </c>
      <c r="F270" s="205" t="s">
        <v>3250</v>
      </c>
      <c r="G270" s="206" t="s">
        <v>362</v>
      </c>
      <c r="H270" s="207">
        <v>2</v>
      </c>
      <c r="I270" s="208"/>
      <c r="J270" s="209">
        <f>ROUND(I270*H270,2)</f>
        <v>0</v>
      </c>
      <c r="K270" s="210"/>
      <c r="L270" s="211"/>
      <c r="M270" s="212" t="s">
        <v>1</v>
      </c>
      <c r="N270" s="213" t="s">
        <v>41</v>
      </c>
      <c r="O270" s="59"/>
      <c r="P270" s="162">
        <f>O270*H270</f>
        <v>0</v>
      </c>
      <c r="Q270" s="162">
        <v>2.0000000000000001E-4</v>
      </c>
      <c r="R270" s="162">
        <f>Q270*H270</f>
        <v>4.0000000000000002E-4</v>
      </c>
      <c r="S270" s="162">
        <v>0</v>
      </c>
      <c r="T270" s="163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4" t="s">
        <v>615</v>
      </c>
      <c r="AT270" s="164" t="s">
        <v>411</v>
      </c>
      <c r="AU270" s="164" t="s">
        <v>87</v>
      </c>
      <c r="AY270" s="18" t="s">
        <v>176</v>
      </c>
      <c r="BE270" s="165">
        <f>IF(N270="základná",J270,0)</f>
        <v>0</v>
      </c>
      <c r="BF270" s="165">
        <f>IF(N270="znížená",J270,0)</f>
        <v>0</v>
      </c>
      <c r="BG270" s="165">
        <f>IF(N270="zákl. prenesená",J270,0)</f>
        <v>0</v>
      </c>
      <c r="BH270" s="165">
        <f>IF(N270="zníž. prenesená",J270,0)</f>
        <v>0</v>
      </c>
      <c r="BI270" s="165">
        <f>IF(N270="nulová",J270,0)</f>
        <v>0</v>
      </c>
      <c r="BJ270" s="18" t="s">
        <v>87</v>
      </c>
      <c r="BK270" s="165">
        <f>ROUND(I270*H270,2)</f>
        <v>0</v>
      </c>
      <c r="BL270" s="18" t="s">
        <v>332</v>
      </c>
      <c r="BM270" s="164" t="s">
        <v>3367</v>
      </c>
    </row>
    <row r="271" spans="1:65" s="2" customFormat="1" ht="24.25" customHeight="1">
      <c r="A271" s="33"/>
      <c r="B271" s="151"/>
      <c r="C271" s="203" t="s">
        <v>350</v>
      </c>
      <c r="D271" s="203" t="s">
        <v>411</v>
      </c>
      <c r="E271" s="204" t="s">
        <v>3316</v>
      </c>
      <c r="F271" s="205" t="s">
        <v>3317</v>
      </c>
      <c r="G271" s="206" t="s">
        <v>362</v>
      </c>
      <c r="H271" s="207">
        <v>2</v>
      </c>
      <c r="I271" s="208"/>
      <c r="J271" s="209">
        <f>ROUND(I271*H271,2)</f>
        <v>0</v>
      </c>
      <c r="K271" s="210"/>
      <c r="L271" s="211"/>
      <c r="M271" s="212" t="s">
        <v>1</v>
      </c>
      <c r="N271" s="213" t="s">
        <v>41</v>
      </c>
      <c r="O271" s="59"/>
      <c r="P271" s="162">
        <f>O271*H271</f>
        <v>0</v>
      </c>
      <c r="Q271" s="162">
        <v>1.1999999999999999E-3</v>
      </c>
      <c r="R271" s="162">
        <f>Q271*H271</f>
        <v>2.3999999999999998E-3</v>
      </c>
      <c r="S271" s="162">
        <v>0</v>
      </c>
      <c r="T271" s="163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615</v>
      </c>
      <c r="AT271" s="164" t="s">
        <v>411</v>
      </c>
      <c r="AU271" s="164" t="s">
        <v>87</v>
      </c>
      <c r="AY271" s="18" t="s">
        <v>176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87</v>
      </c>
      <c r="BK271" s="165">
        <f>ROUND(I271*H271,2)</f>
        <v>0</v>
      </c>
      <c r="BL271" s="18" t="s">
        <v>332</v>
      </c>
      <c r="BM271" s="164" t="s">
        <v>3368</v>
      </c>
    </row>
    <row r="272" spans="1:65" s="2" customFormat="1" ht="24.25" customHeight="1">
      <c r="A272" s="33"/>
      <c r="B272" s="151"/>
      <c r="C272" s="203" t="s">
        <v>1920</v>
      </c>
      <c r="D272" s="203" t="s">
        <v>411</v>
      </c>
      <c r="E272" s="204" t="s">
        <v>3319</v>
      </c>
      <c r="F272" s="205" t="s">
        <v>3320</v>
      </c>
      <c r="G272" s="206" t="s">
        <v>362</v>
      </c>
      <c r="H272" s="207">
        <v>3</v>
      </c>
      <c r="I272" s="208"/>
      <c r="J272" s="209">
        <f>ROUND(I272*H272,2)</f>
        <v>0</v>
      </c>
      <c r="K272" s="210"/>
      <c r="L272" s="211"/>
      <c r="M272" s="212" t="s">
        <v>1</v>
      </c>
      <c r="N272" s="213" t="s">
        <v>41</v>
      </c>
      <c r="O272" s="59"/>
      <c r="P272" s="162">
        <f>O272*H272</f>
        <v>0</v>
      </c>
      <c r="Q272" s="162">
        <v>1.1999999999999999E-3</v>
      </c>
      <c r="R272" s="162">
        <f>Q272*H272</f>
        <v>3.5999999999999999E-3</v>
      </c>
      <c r="S272" s="162">
        <v>0</v>
      </c>
      <c r="T272" s="163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4" t="s">
        <v>615</v>
      </c>
      <c r="AT272" s="164" t="s">
        <v>411</v>
      </c>
      <c r="AU272" s="164" t="s">
        <v>87</v>
      </c>
      <c r="AY272" s="18" t="s">
        <v>176</v>
      </c>
      <c r="BE272" s="165">
        <f>IF(N272="základná",J272,0)</f>
        <v>0</v>
      </c>
      <c r="BF272" s="165">
        <f>IF(N272="znížená",J272,0)</f>
        <v>0</v>
      </c>
      <c r="BG272" s="165">
        <f>IF(N272="zákl. prenesená",J272,0)</f>
        <v>0</v>
      </c>
      <c r="BH272" s="165">
        <f>IF(N272="zníž. prenesená",J272,0)</f>
        <v>0</v>
      </c>
      <c r="BI272" s="165">
        <f>IF(N272="nulová",J272,0)</f>
        <v>0</v>
      </c>
      <c r="BJ272" s="18" t="s">
        <v>87</v>
      </c>
      <c r="BK272" s="165">
        <f>ROUND(I272*H272,2)</f>
        <v>0</v>
      </c>
      <c r="BL272" s="18" t="s">
        <v>332</v>
      </c>
      <c r="BM272" s="164" t="s">
        <v>3369</v>
      </c>
    </row>
    <row r="273" spans="1:65" s="2" customFormat="1" ht="24.25" customHeight="1">
      <c r="A273" s="33"/>
      <c r="B273" s="151"/>
      <c r="C273" s="152" t="s">
        <v>1926</v>
      </c>
      <c r="D273" s="152" t="s">
        <v>178</v>
      </c>
      <c r="E273" s="153" t="s">
        <v>3246</v>
      </c>
      <c r="F273" s="154" t="s">
        <v>3247</v>
      </c>
      <c r="G273" s="155" t="s">
        <v>362</v>
      </c>
      <c r="H273" s="156">
        <v>5</v>
      </c>
      <c r="I273" s="157"/>
      <c r="J273" s="158">
        <f>ROUND(I273*H273,2)</f>
        <v>0</v>
      </c>
      <c r="K273" s="159"/>
      <c r="L273" s="34"/>
      <c r="M273" s="160" t="s">
        <v>1</v>
      </c>
      <c r="N273" s="161" t="s">
        <v>41</v>
      </c>
      <c r="O273" s="59"/>
      <c r="P273" s="162">
        <f>O273*H273</f>
        <v>0</v>
      </c>
      <c r="Q273" s="162">
        <v>0</v>
      </c>
      <c r="R273" s="162">
        <f>Q273*H273</f>
        <v>0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332</v>
      </c>
      <c r="AT273" s="164" t="s">
        <v>178</v>
      </c>
      <c r="AU273" s="164" t="s">
        <v>87</v>
      </c>
      <c r="AY273" s="18" t="s">
        <v>176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8" t="s">
        <v>87</v>
      </c>
      <c r="BK273" s="165">
        <f>ROUND(I273*H273,2)</f>
        <v>0</v>
      </c>
      <c r="BL273" s="18" t="s">
        <v>332</v>
      </c>
      <c r="BM273" s="164" t="s">
        <v>3370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216</v>
      </c>
      <c r="H274" s="177">
        <v>5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75</v>
      </c>
      <c r="AY274" s="175" t="s">
        <v>176</v>
      </c>
    </row>
    <row r="275" spans="1:65" s="16" customFormat="1" ht="12">
      <c r="B275" s="190"/>
      <c r="D275" s="167" t="s">
        <v>182</v>
      </c>
      <c r="E275" s="191" t="s">
        <v>1</v>
      </c>
      <c r="F275" s="192" t="s">
        <v>193</v>
      </c>
      <c r="H275" s="193">
        <v>5</v>
      </c>
      <c r="I275" s="194"/>
      <c r="L275" s="190"/>
      <c r="M275" s="195"/>
      <c r="N275" s="196"/>
      <c r="O275" s="196"/>
      <c r="P275" s="196"/>
      <c r="Q275" s="196"/>
      <c r="R275" s="196"/>
      <c r="S275" s="196"/>
      <c r="T275" s="197"/>
      <c r="AT275" s="191" t="s">
        <v>182</v>
      </c>
      <c r="AU275" s="191" t="s">
        <v>87</v>
      </c>
      <c r="AV275" s="16" t="s">
        <v>106</v>
      </c>
      <c r="AW275" s="16" t="s">
        <v>30</v>
      </c>
      <c r="AX275" s="16" t="s">
        <v>79</v>
      </c>
      <c r="AY275" s="191" t="s">
        <v>176</v>
      </c>
    </row>
    <row r="276" spans="1:65" s="2" customFormat="1" ht="14.5" customHeight="1">
      <c r="A276" s="33"/>
      <c r="B276" s="151"/>
      <c r="C276" s="203" t="s">
        <v>1933</v>
      </c>
      <c r="D276" s="203" t="s">
        <v>411</v>
      </c>
      <c r="E276" s="204" t="s">
        <v>3326</v>
      </c>
      <c r="F276" s="205" t="s">
        <v>3327</v>
      </c>
      <c r="G276" s="206" t="s">
        <v>362</v>
      </c>
      <c r="H276" s="207">
        <v>2</v>
      </c>
      <c r="I276" s="208"/>
      <c r="J276" s="209">
        <f>ROUND(I276*H276,2)</f>
        <v>0</v>
      </c>
      <c r="K276" s="210"/>
      <c r="L276" s="211"/>
      <c r="M276" s="212" t="s">
        <v>1</v>
      </c>
      <c r="N276" s="213" t="s">
        <v>41</v>
      </c>
      <c r="O276" s="59"/>
      <c r="P276" s="162">
        <f>O276*H276</f>
        <v>0</v>
      </c>
      <c r="Q276" s="162">
        <v>2.0000000000000001E-4</v>
      </c>
      <c r="R276" s="162">
        <f>Q276*H276</f>
        <v>4.0000000000000002E-4</v>
      </c>
      <c r="S276" s="162">
        <v>0</v>
      </c>
      <c r="T276" s="16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4" t="s">
        <v>615</v>
      </c>
      <c r="AT276" s="164" t="s">
        <v>411</v>
      </c>
      <c r="AU276" s="164" t="s">
        <v>87</v>
      </c>
      <c r="AY276" s="18" t="s">
        <v>176</v>
      </c>
      <c r="BE276" s="165">
        <f>IF(N276="základná",J276,0)</f>
        <v>0</v>
      </c>
      <c r="BF276" s="165">
        <f>IF(N276="znížená",J276,0)</f>
        <v>0</v>
      </c>
      <c r="BG276" s="165">
        <f>IF(N276="zákl. prenesená",J276,0)</f>
        <v>0</v>
      </c>
      <c r="BH276" s="165">
        <f>IF(N276="zníž. prenesená",J276,0)</f>
        <v>0</v>
      </c>
      <c r="BI276" s="165">
        <f>IF(N276="nulová",J276,0)</f>
        <v>0</v>
      </c>
      <c r="BJ276" s="18" t="s">
        <v>87</v>
      </c>
      <c r="BK276" s="165">
        <f>ROUND(I276*H276,2)</f>
        <v>0</v>
      </c>
      <c r="BL276" s="18" t="s">
        <v>332</v>
      </c>
      <c r="BM276" s="164" t="s">
        <v>3371</v>
      </c>
    </row>
    <row r="277" spans="1:65" s="2" customFormat="1" ht="14.5" customHeight="1">
      <c r="A277" s="33"/>
      <c r="B277" s="151"/>
      <c r="C277" s="203" t="s">
        <v>1939</v>
      </c>
      <c r="D277" s="203" t="s">
        <v>411</v>
      </c>
      <c r="E277" s="204" t="s">
        <v>3329</v>
      </c>
      <c r="F277" s="205" t="s">
        <v>3330</v>
      </c>
      <c r="G277" s="206" t="s">
        <v>362</v>
      </c>
      <c r="H277" s="207">
        <v>1</v>
      </c>
      <c r="I277" s="208"/>
      <c r="J277" s="209">
        <f>ROUND(I277*H277,2)</f>
        <v>0</v>
      </c>
      <c r="K277" s="210"/>
      <c r="L277" s="211"/>
      <c r="M277" s="212" t="s">
        <v>1</v>
      </c>
      <c r="N277" s="213" t="s">
        <v>41</v>
      </c>
      <c r="O277" s="59"/>
      <c r="P277" s="162">
        <f>O277*H277</f>
        <v>0</v>
      </c>
      <c r="Q277" s="162">
        <v>2.0000000000000001E-4</v>
      </c>
      <c r="R277" s="162">
        <f>Q277*H277</f>
        <v>2.0000000000000001E-4</v>
      </c>
      <c r="S277" s="162">
        <v>0</v>
      </c>
      <c r="T277" s="163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615</v>
      </c>
      <c r="AT277" s="164" t="s">
        <v>411</v>
      </c>
      <c r="AU277" s="164" t="s">
        <v>87</v>
      </c>
      <c r="AY277" s="18" t="s">
        <v>176</v>
      </c>
      <c r="BE277" s="165">
        <f>IF(N277="základná",J277,0)</f>
        <v>0</v>
      </c>
      <c r="BF277" s="165">
        <f>IF(N277="znížená",J277,0)</f>
        <v>0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8" t="s">
        <v>87</v>
      </c>
      <c r="BK277" s="165">
        <f>ROUND(I277*H277,2)</f>
        <v>0</v>
      </c>
      <c r="BL277" s="18" t="s">
        <v>332</v>
      </c>
      <c r="BM277" s="164" t="s">
        <v>3372</v>
      </c>
    </row>
    <row r="278" spans="1:65" s="2" customFormat="1" ht="14.5" customHeight="1">
      <c r="A278" s="33"/>
      <c r="B278" s="151"/>
      <c r="C278" s="203" t="s">
        <v>1947</v>
      </c>
      <c r="D278" s="203" t="s">
        <v>411</v>
      </c>
      <c r="E278" s="204" t="s">
        <v>3373</v>
      </c>
      <c r="F278" s="205" t="s">
        <v>3374</v>
      </c>
      <c r="G278" s="206" t="s">
        <v>362</v>
      </c>
      <c r="H278" s="207">
        <v>2</v>
      </c>
      <c r="I278" s="208"/>
      <c r="J278" s="209">
        <f>ROUND(I278*H278,2)</f>
        <v>0</v>
      </c>
      <c r="K278" s="210"/>
      <c r="L278" s="211"/>
      <c r="M278" s="212" t="s">
        <v>1</v>
      </c>
      <c r="N278" s="213" t="s">
        <v>41</v>
      </c>
      <c r="O278" s="59"/>
      <c r="P278" s="162">
        <f>O278*H278</f>
        <v>0</v>
      </c>
      <c r="Q278" s="162">
        <v>2.0000000000000001E-4</v>
      </c>
      <c r="R278" s="162">
        <f>Q278*H278</f>
        <v>4.0000000000000002E-4</v>
      </c>
      <c r="S278" s="162">
        <v>0</v>
      </c>
      <c r="T278" s="163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615</v>
      </c>
      <c r="AT278" s="164" t="s">
        <v>411</v>
      </c>
      <c r="AU278" s="164" t="s">
        <v>87</v>
      </c>
      <c r="AY278" s="18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87</v>
      </c>
      <c r="BK278" s="165">
        <f>ROUND(I278*H278,2)</f>
        <v>0</v>
      </c>
      <c r="BL278" s="18" t="s">
        <v>332</v>
      </c>
      <c r="BM278" s="164" t="s">
        <v>3375</v>
      </c>
    </row>
    <row r="279" spans="1:65" s="2" customFormat="1" ht="24.25" customHeight="1">
      <c r="A279" s="33"/>
      <c r="B279" s="151"/>
      <c r="C279" s="152" t="s">
        <v>1953</v>
      </c>
      <c r="D279" s="152" t="s">
        <v>178</v>
      </c>
      <c r="E279" s="153" t="s">
        <v>3262</v>
      </c>
      <c r="F279" s="154" t="s">
        <v>3263</v>
      </c>
      <c r="G279" s="155" t="s">
        <v>138</v>
      </c>
      <c r="H279" s="156">
        <v>29</v>
      </c>
      <c r="I279" s="157"/>
      <c r="J279" s="158">
        <f>ROUND(I279*H279,2)</f>
        <v>0</v>
      </c>
      <c r="K279" s="159"/>
      <c r="L279" s="34"/>
      <c r="M279" s="160" t="s">
        <v>1</v>
      </c>
      <c r="N279" s="161" t="s">
        <v>41</v>
      </c>
      <c r="O279" s="59"/>
      <c r="P279" s="162">
        <f>O279*H279</f>
        <v>0</v>
      </c>
      <c r="Q279" s="162">
        <v>0</v>
      </c>
      <c r="R279" s="162">
        <f>Q279*H279</f>
        <v>0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332</v>
      </c>
      <c r="AT279" s="164" t="s">
        <v>178</v>
      </c>
      <c r="AU279" s="164" t="s">
        <v>87</v>
      </c>
      <c r="AY279" s="18" t="s">
        <v>176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87</v>
      </c>
      <c r="BK279" s="165">
        <f>ROUND(I279*H279,2)</f>
        <v>0</v>
      </c>
      <c r="BL279" s="18" t="s">
        <v>332</v>
      </c>
      <c r="BM279" s="164" t="s">
        <v>3376</v>
      </c>
    </row>
    <row r="280" spans="1:65" s="14" customFormat="1" ht="12">
      <c r="B280" s="174"/>
      <c r="D280" s="167" t="s">
        <v>182</v>
      </c>
      <c r="E280" s="175" t="s">
        <v>1</v>
      </c>
      <c r="F280" s="176" t="s">
        <v>3265</v>
      </c>
      <c r="H280" s="177">
        <v>29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30</v>
      </c>
      <c r="AX280" s="14" t="s">
        <v>75</v>
      </c>
      <c r="AY280" s="175" t="s">
        <v>176</v>
      </c>
    </row>
    <row r="281" spans="1:65" s="15" customFormat="1" ht="12">
      <c r="B281" s="182"/>
      <c r="D281" s="167" t="s">
        <v>182</v>
      </c>
      <c r="E281" s="183" t="s">
        <v>1</v>
      </c>
      <c r="F281" s="184" t="s">
        <v>3377</v>
      </c>
      <c r="H281" s="185">
        <v>29</v>
      </c>
      <c r="I281" s="186"/>
      <c r="L281" s="182"/>
      <c r="M281" s="187"/>
      <c r="N281" s="188"/>
      <c r="O281" s="188"/>
      <c r="P281" s="188"/>
      <c r="Q281" s="188"/>
      <c r="R281" s="188"/>
      <c r="S281" s="188"/>
      <c r="T281" s="189"/>
      <c r="AT281" s="183" t="s">
        <v>182</v>
      </c>
      <c r="AU281" s="183" t="s">
        <v>87</v>
      </c>
      <c r="AV281" s="15" t="s">
        <v>97</v>
      </c>
      <c r="AW281" s="15" t="s">
        <v>30</v>
      </c>
      <c r="AX281" s="15" t="s">
        <v>75</v>
      </c>
      <c r="AY281" s="183" t="s">
        <v>176</v>
      </c>
    </row>
    <row r="282" spans="1:65" s="16" customFormat="1" ht="12">
      <c r="B282" s="190"/>
      <c r="D282" s="167" t="s">
        <v>182</v>
      </c>
      <c r="E282" s="191" t="s">
        <v>1</v>
      </c>
      <c r="F282" s="192" t="s">
        <v>193</v>
      </c>
      <c r="H282" s="193">
        <v>29</v>
      </c>
      <c r="I282" s="194"/>
      <c r="L282" s="190"/>
      <c r="M282" s="195"/>
      <c r="N282" s="196"/>
      <c r="O282" s="196"/>
      <c r="P282" s="196"/>
      <c r="Q282" s="196"/>
      <c r="R282" s="196"/>
      <c r="S282" s="196"/>
      <c r="T282" s="197"/>
      <c r="AT282" s="191" t="s">
        <v>182</v>
      </c>
      <c r="AU282" s="191" t="s">
        <v>87</v>
      </c>
      <c r="AV282" s="16" t="s">
        <v>106</v>
      </c>
      <c r="AW282" s="16" t="s">
        <v>30</v>
      </c>
      <c r="AX282" s="16" t="s">
        <v>79</v>
      </c>
      <c r="AY282" s="191" t="s">
        <v>176</v>
      </c>
    </row>
    <row r="283" spans="1:65" s="2" customFormat="1" ht="14.5" customHeight="1">
      <c r="A283" s="33"/>
      <c r="B283" s="151"/>
      <c r="C283" s="203" t="s">
        <v>1960</v>
      </c>
      <c r="D283" s="203" t="s">
        <v>411</v>
      </c>
      <c r="E283" s="204" t="s">
        <v>3267</v>
      </c>
      <c r="F283" s="205" t="s">
        <v>3268</v>
      </c>
      <c r="G283" s="206" t="s">
        <v>138</v>
      </c>
      <c r="H283" s="207">
        <v>17</v>
      </c>
      <c r="I283" s="208"/>
      <c r="J283" s="209">
        <f>ROUND(I283*H283,2)</f>
        <v>0</v>
      </c>
      <c r="K283" s="210"/>
      <c r="L283" s="211"/>
      <c r="M283" s="212" t="s">
        <v>1</v>
      </c>
      <c r="N283" s="213" t="s">
        <v>41</v>
      </c>
      <c r="O283" s="59"/>
      <c r="P283" s="162">
        <f>O283*H283</f>
        <v>0</v>
      </c>
      <c r="Q283" s="162">
        <v>0</v>
      </c>
      <c r="R283" s="162">
        <f>Q283*H283</f>
        <v>0</v>
      </c>
      <c r="S283" s="162">
        <v>0</v>
      </c>
      <c r="T283" s="163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4" t="s">
        <v>615</v>
      </c>
      <c r="AT283" s="164" t="s">
        <v>411</v>
      </c>
      <c r="AU283" s="164" t="s">
        <v>87</v>
      </c>
      <c r="AY283" s="18" t="s">
        <v>176</v>
      </c>
      <c r="BE283" s="165">
        <f>IF(N283="základná",J283,0)</f>
        <v>0</v>
      </c>
      <c r="BF283" s="165">
        <f>IF(N283="znížená",J283,0)</f>
        <v>0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8" t="s">
        <v>87</v>
      </c>
      <c r="BK283" s="165">
        <f>ROUND(I283*H283,2)</f>
        <v>0</v>
      </c>
      <c r="BL283" s="18" t="s">
        <v>332</v>
      </c>
      <c r="BM283" s="164" t="s">
        <v>3378</v>
      </c>
    </row>
    <row r="284" spans="1:65" s="14" customFormat="1" ht="12">
      <c r="B284" s="174"/>
      <c r="D284" s="167" t="s">
        <v>182</v>
      </c>
      <c r="E284" s="175" t="s">
        <v>1</v>
      </c>
      <c r="F284" s="176" t="s">
        <v>337</v>
      </c>
      <c r="H284" s="177">
        <v>17</v>
      </c>
      <c r="I284" s="178"/>
      <c r="L284" s="174"/>
      <c r="M284" s="179"/>
      <c r="N284" s="180"/>
      <c r="O284" s="180"/>
      <c r="P284" s="180"/>
      <c r="Q284" s="180"/>
      <c r="R284" s="180"/>
      <c r="S284" s="180"/>
      <c r="T284" s="181"/>
      <c r="AT284" s="175" t="s">
        <v>182</v>
      </c>
      <c r="AU284" s="175" t="s">
        <v>87</v>
      </c>
      <c r="AV284" s="14" t="s">
        <v>87</v>
      </c>
      <c r="AW284" s="14" t="s">
        <v>30</v>
      </c>
      <c r="AX284" s="14" t="s">
        <v>75</v>
      </c>
      <c r="AY284" s="175" t="s">
        <v>176</v>
      </c>
    </row>
    <row r="285" spans="1:65" s="16" customFormat="1" ht="12">
      <c r="B285" s="190"/>
      <c r="D285" s="167" t="s">
        <v>182</v>
      </c>
      <c r="E285" s="191" t="s">
        <v>1</v>
      </c>
      <c r="F285" s="192" t="s">
        <v>193</v>
      </c>
      <c r="H285" s="193">
        <v>17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1" t="s">
        <v>182</v>
      </c>
      <c r="AU285" s="191" t="s">
        <v>87</v>
      </c>
      <c r="AV285" s="16" t="s">
        <v>106</v>
      </c>
      <c r="AW285" s="16" t="s">
        <v>30</v>
      </c>
      <c r="AX285" s="16" t="s">
        <v>79</v>
      </c>
      <c r="AY285" s="191" t="s">
        <v>176</v>
      </c>
    </row>
    <row r="286" spans="1:65" s="2" customFormat="1" ht="14.5" customHeight="1">
      <c r="A286" s="33"/>
      <c r="B286" s="151"/>
      <c r="C286" s="203" t="s">
        <v>1982</v>
      </c>
      <c r="D286" s="203" t="s">
        <v>411</v>
      </c>
      <c r="E286" s="204" t="s">
        <v>3270</v>
      </c>
      <c r="F286" s="205" t="s">
        <v>3271</v>
      </c>
      <c r="G286" s="206" t="s">
        <v>138</v>
      </c>
      <c r="H286" s="207">
        <v>12</v>
      </c>
      <c r="I286" s="208"/>
      <c r="J286" s="209">
        <f>ROUND(I286*H286,2)</f>
        <v>0</v>
      </c>
      <c r="K286" s="210"/>
      <c r="L286" s="211"/>
      <c r="M286" s="212" t="s">
        <v>1</v>
      </c>
      <c r="N286" s="213" t="s">
        <v>41</v>
      </c>
      <c r="O286" s="59"/>
      <c r="P286" s="162">
        <f>O286*H286</f>
        <v>0</v>
      </c>
      <c r="Q286" s="162">
        <v>0</v>
      </c>
      <c r="R286" s="162">
        <f>Q286*H286</f>
        <v>0</v>
      </c>
      <c r="S286" s="162">
        <v>0</v>
      </c>
      <c r="T286" s="16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615</v>
      </c>
      <c r="AT286" s="164" t="s">
        <v>411</v>
      </c>
      <c r="AU286" s="164" t="s">
        <v>87</v>
      </c>
      <c r="AY286" s="18" t="s">
        <v>176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8" t="s">
        <v>87</v>
      </c>
      <c r="BK286" s="165">
        <f>ROUND(I286*H286,2)</f>
        <v>0</v>
      </c>
      <c r="BL286" s="18" t="s">
        <v>332</v>
      </c>
      <c r="BM286" s="164" t="s">
        <v>3379</v>
      </c>
    </row>
    <row r="287" spans="1:65" s="14" customFormat="1" ht="12">
      <c r="B287" s="174"/>
      <c r="D287" s="167" t="s">
        <v>182</v>
      </c>
      <c r="E287" s="175" t="s">
        <v>1</v>
      </c>
      <c r="F287" s="176" t="s">
        <v>139</v>
      </c>
      <c r="H287" s="177">
        <v>12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182</v>
      </c>
      <c r="AU287" s="175" t="s">
        <v>87</v>
      </c>
      <c r="AV287" s="14" t="s">
        <v>87</v>
      </c>
      <c r="AW287" s="14" t="s">
        <v>30</v>
      </c>
      <c r="AX287" s="14" t="s">
        <v>75</v>
      </c>
      <c r="AY287" s="175" t="s">
        <v>176</v>
      </c>
    </row>
    <row r="288" spans="1:65" s="16" customFormat="1" ht="12">
      <c r="B288" s="190"/>
      <c r="D288" s="167" t="s">
        <v>182</v>
      </c>
      <c r="E288" s="191" t="s">
        <v>1</v>
      </c>
      <c r="F288" s="192" t="s">
        <v>193</v>
      </c>
      <c r="H288" s="193">
        <v>12</v>
      </c>
      <c r="I288" s="194"/>
      <c r="L288" s="190"/>
      <c r="M288" s="195"/>
      <c r="N288" s="196"/>
      <c r="O288" s="196"/>
      <c r="P288" s="196"/>
      <c r="Q288" s="196"/>
      <c r="R288" s="196"/>
      <c r="S288" s="196"/>
      <c r="T288" s="197"/>
      <c r="AT288" s="191" t="s">
        <v>182</v>
      </c>
      <c r="AU288" s="191" t="s">
        <v>87</v>
      </c>
      <c r="AV288" s="16" t="s">
        <v>106</v>
      </c>
      <c r="AW288" s="16" t="s">
        <v>30</v>
      </c>
      <c r="AX288" s="16" t="s">
        <v>79</v>
      </c>
      <c r="AY288" s="191" t="s">
        <v>176</v>
      </c>
    </row>
    <row r="289" spans="1:65" s="2" customFormat="1" ht="14.5" customHeight="1">
      <c r="A289" s="33"/>
      <c r="B289" s="151"/>
      <c r="C289" s="152" t="s">
        <v>1987</v>
      </c>
      <c r="D289" s="152" t="s">
        <v>178</v>
      </c>
      <c r="E289" s="153" t="s">
        <v>3273</v>
      </c>
      <c r="F289" s="154" t="s">
        <v>3274</v>
      </c>
      <c r="G289" s="155" t="s">
        <v>299</v>
      </c>
      <c r="H289" s="156">
        <v>1</v>
      </c>
      <c r="I289" s="157"/>
      <c r="J289" s="158">
        <f>ROUND(I289*H289,2)</f>
        <v>0</v>
      </c>
      <c r="K289" s="159"/>
      <c r="L289" s="34"/>
      <c r="M289" s="160" t="s">
        <v>1</v>
      </c>
      <c r="N289" s="161" t="s">
        <v>41</v>
      </c>
      <c r="O289" s="59"/>
      <c r="P289" s="162">
        <f>O289*H289</f>
        <v>0</v>
      </c>
      <c r="Q289" s="162">
        <v>1.2E-4</v>
      </c>
      <c r="R289" s="162">
        <f>Q289*H289</f>
        <v>1.2E-4</v>
      </c>
      <c r="S289" s="162">
        <v>0</v>
      </c>
      <c r="T289" s="163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4" t="s">
        <v>332</v>
      </c>
      <c r="AT289" s="164" t="s">
        <v>178</v>
      </c>
      <c r="AU289" s="164" t="s">
        <v>87</v>
      </c>
      <c r="AY289" s="18" t="s">
        <v>176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8" t="s">
        <v>87</v>
      </c>
      <c r="BK289" s="165">
        <f>ROUND(I289*H289,2)</f>
        <v>0</v>
      </c>
      <c r="BL289" s="18" t="s">
        <v>332</v>
      </c>
      <c r="BM289" s="164" t="s">
        <v>3380</v>
      </c>
    </row>
    <row r="290" spans="1:65" s="14" customFormat="1" ht="12">
      <c r="B290" s="174"/>
      <c r="D290" s="167" t="s">
        <v>182</v>
      </c>
      <c r="E290" s="175" t="s">
        <v>1</v>
      </c>
      <c r="F290" s="176" t="s">
        <v>79</v>
      </c>
      <c r="H290" s="177">
        <v>1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182</v>
      </c>
      <c r="AU290" s="175" t="s">
        <v>87</v>
      </c>
      <c r="AV290" s="14" t="s">
        <v>87</v>
      </c>
      <c r="AW290" s="14" t="s">
        <v>30</v>
      </c>
      <c r="AX290" s="14" t="s">
        <v>79</v>
      </c>
      <c r="AY290" s="175" t="s">
        <v>176</v>
      </c>
    </row>
    <row r="291" spans="1:65" s="2" customFormat="1" ht="24.25" customHeight="1">
      <c r="A291" s="33"/>
      <c r="B291" s="151"/>
      <c r="C291" s="203" t="s">
        <v>1991</v>
      </c>
      <c r="D291" s="203" t="s">
        <v>411</v>
      </c>
      <c r="E291" s="204" t="s">
        <v>3276</v>
      </c>
      <c r="F291" s="205" t="s">
        <v>3277</v>
      </c>
      <c r="G291" s="206" t="s">
        <v>315</v>
      </c>
      <c r="H291" s="207">
        <v>6.0000000000000001E-3</v>
      </c>
      <c r="I291" s="208"/>
      <c r="J291" s="209">
        <f>ROUND(I291*H291,2)</f>
        <v>0</v>
      </c>
      <c r="K291" s="210"/>
      <c r="L291" s="211"/>
      <c r="M291" s="212" t="s">
        <v>1</v>
      </c>
      <c r="N291" s="213" t="s">
        <v>41</v>
      </c>
      <c r="O291" s="59"/>
      <c r="P291" s="162">
        <f>O291*H291</f>
        <v>0</v>
      </c>
      <c r="Q291" s="162">
        <v>1</v>
      </c>
      <c r="R291" s="162">
        <f>Q291*H291</f>
        <v>6.0000000000000001E-3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615</v>
      </c>
      <c r="AT291" s="164" t="s">
        <v>411</v>
      </c>
      <c r="AU291" s="164" t="s">
        <v>87</v>
      </c>
      <c r="AY291" s="18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87</v>
      </c>
      <c r="BK291" s="165">
        <f>ROUND(I291*H291,2)</f>
        <v>0</v>
      </c>
      <c r="BL291" s="18" t="s">
        <v>332</v>
      </c>
      <c r="BM291" s="164" t="s">
        <v>3381</v>
      </c>
    </row>
    <row r="292" spans="1:65" s="14" customFormat="1" ht="12">
      <c r="B292" s="174"/>
      <c r="D292" s="167" t="s">
        <v>182</v>
      </c>
      <c r="E292" s="175" t="s">
        <v>1</v>
      </c>
      <c r="F292" s="176" t="s">
        <v>3279</v>
      </c>
      <c r="H292" s="177">
        <v>6.0000000000000001E-3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182</v>
      </c>
      <c r="AU292" s="175" t="s">
        <v>87</v>
      </c>
      <c r="AV292" s="14" t="s">
        <v>87</v>
      </c>
      <c r="AW292" s="14" t="s">
        <v>30</v>
      </c>
      <c r="AX292" s="14" t="s">
        <v>79</v>
      </c>
      <c r="AY292" s="175" t="s">
        <v>176</v>
      </c>
    </row>
    <row r="293" spans="1:65" s="12" customFormat="1" ht="23" customHeight="1">
      <c r="B293" s="138"/>
      <c r="D293" s="139" t="s">
        <v>74</v>
      </c>
      <c r="E293" s="149" t="s">
        <v>3382</v>
      </c>
      <c r="F293" s="149" t="s">
        <v>3383</v>
      </c>
      <c r="I293" s="141"/>
      <c r="J293" s="150">
        <f>BK293</f>
        <v>0</v>
      </c>
      <c r="L293" s="138"/>
      <c r="M293" s="143"/>
      <c r="N293" s="144"/>
      <c r="O293" s="144"/>
      <c r="P293" s="145">
        <f>SUM(P294:P375)</f>
        <v>0</v>
      </c>
      <c r="Q293" s="144"/>
      <c r="R293" s="145">
        <f>SUM(R294:R375)</f>
        <v>7.7050000000000035E-2</v>
      </c>
      <c r="S293" s="144"/>
      <c r="T293" s="146">
        <f>SUM(T294:T375)</f>
        <v>0</v>
      </c>
      <c r="AR293" s="139" t="s">
        <v>87</v>
      </c>
      <c r="AT293" s="147" t="s">
        <v>74</v>
      </c>
      <c r="AU293" s="147" t="s">
        <v>79</v>
      </c>
      <c r="AY293" s="139" t="s">
        <v>176</v>
      </c>
      <c r="BK293" s="148">
        <f>SUM(BK294:BK375)</f>
        <v>0</v>
      </c>
    </row>
    <row r="294" spans="1:65" s="2" customFormat="1" ht="24.25" customHeight="1">
      <c r="A294" s="33"/>
      <c r="B294" s="151"/>
      <c r="C294" s="152" t="s">
        <v>1997</v>
      </c>
      <c r="D294" s="152" t="s">
        <v>178</v>
      </c>
      <c r="E294" s="153" t="s">
        <v>3176</v>
      </c>
      <c r="F294" s="154" t="s">
        <v>3177</v>
      </c>
      <c r="G294" s="155" t="s">
        <v>362</v>
      </c>
      <c r="H294" s="156">
        <v>1</v>
      </c>
      <c r="I294" s="157"/>
      <c r="J294" s="158">
        <f t="shared" ref="J294:J305" si="60">ROUND(I294*H294,2)</f>
        <v>0</v>
      </c>
      <c r="K294" s="159"/>
      <c r="L294" s="34"/>
      <c r="M294" s="160" t="s">
        <v>1</v>
      </c>
      <c r="N294" s="161" t="s">
        <v>41</v>
      </c>
      <c r="O294" s="59"/>
      <c r="P294" s="162">
        <f t="shared" ref="P294:P305" si="61">O294*H294</f>
        <v>0</v>
      </c>
      <c r="Q294" s="162">
        <v>0</v>
      </c>
      <c r="R294" s="162">
        <f t="shared" ref="R294:R305" si="62">Q294*H294</f>
        <v>0</v>
      </c>
      <c r="S294" s="162">
        <v>0</v>
      </c>
      <c r="T294" s="163">
        <f t="shared" ref="T294:T305" si="63"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4" t="s">
        <v>332</v>
      </c>
      <c r="AT294" s="164" t="s">
        <v>178</v>
      </c>
      <c r="AU294" s="164" t="s">
        <v>87</v>
      </c>
      <c r="AY294" s="18" t="s">
        <v>176</v>
      </c>
      <c r="BE294" s="165">
        <f t="shared" ref="BE294:BE305" si="64">IF(N294="základná",J294,0)</f>
        <v>0</v>
      </c>
      <c r="BF294" s="165">
        <f t="shared" ref="BF294:BF305" si="65">IF(N294="znížená",J294,0)</f>
        <v>0</v>
      </c>
      <c r="BG294" s="165">
        <f t="shared" ref="BG294:BG305" si="66">IF(N294="zákl. prenesená",J294,0)</f>
        <v>0</v>
      </c>
      <c r="BH294" s="165">
        <f t="shared" ref="BH294:BH305" si="67">IF(N294="zníž. prenesená",J294,0)</f>
        <v>0</v>
      </c>
      <c r="BI294" s="165">
        <f t="shared" ref="BI294:BI305" si="68">IF(N294="nulová",J294,0)</f>
        <v>0</v>
      </c>
      <c r="BJ294" s="18" t="s">
        <v>87</v>
      </c>
      <c r="BK294" s="165">
        <f t="shared" ref="BK294:BK305" si="69">ROUND(I294*H294,2)</f>
        <v>0</v>
      </c>
      <c r="BL294" s="18" t="s">
        <v>332</v>
      </c>
      <c r="BM294" s="164" t="s">
        <v>3384</v>
      </c>
    </row>
    <row r="295" spans="1:65" s="2" customFormat="1" ht="38" customHeight="1">
      <c r="A295" s="33"/>
      <c r="B295" s="151"/>
      <c r="C295" s="203" t="s">
        <v>2003</v>
      </c>
      <c r="D295" s="203" t="s">
        <v>411</v>
      </c>
      <c r="E295" s="204" t="s">
        <v>3179</v>
      </c>
      <c r="F295" s="205" t="s">
        <v>3180</v>
      </c>
      <c r="G295" s="206" t="s">
        <v>362</v>
      </c>
      <c r="H295" s="207">
        <v>1</v>
      </c>
      <c r="I295" s="208"/>
      <c r="J295" s="209">
        <f t="shared" si="60"/>
        <v>0</v>
      </c>
      <c r="K295" s="210"/>
      <c r="L295" s="211"/>
      <c r="M295" s="212" t="s">
        <v>1</v>
      </c>
      <c r="N295" s="213" t="s">
        <v>41</v>
      </c>
      <c r="O295" s="59"/>
      <c r="P295" s="162">
        <f t="shared" si="61"/>
        <v>0</v>
      </c>
      <c r="Q295" s="162">
        <v>0</v>
      </c>
      <c r="R295" s="162">
        <f t="shared" si="62"/>
        <v>0</v>
      </c>
      <c r="S295" s="162">
        <v>0</v>
      </c>
      <c r="T295" s="163">
        <f t="shared" si="6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4" t="s">
        <v>615</v>
      </c>
      <c r="AT295" s="164" t="s">
        <v>411</v>
      </c>
      <c r="AU295" s="164" t="s">
        <v>87</v>
      </c>
      <c r="AY295" s="18" t="s">
        <v>176</v>
      </c>
      <c r="BE295" s="165">
        <f t="shared" si="64"/>
        <v>0</v>
      </c>
      <c r="BF295" s="165">
        <f t="shared" si="65"/>
        <v>0</v>
      </c>
      <c r="BG295" s="165">
        <f t="shared" si="66"/>
        <v>0</v>
      </c>
      <c r="BH295" s="165">
        <f t="shared" si="67"/>
        <v>0</v>
      </c>
      <c r="BI295" s="165">
        <f t="shared" si="68"/>
        <v>0</v>
      </c>
      <c r="BJ295" s="18" t="s">
        <v>87</v>
      </c>
      <c r="BK295" s="165">
        <f t="shared" si="69"/>
        <v>0</v>
      </c>
      <c r="BL295" s="18" t="s">
        <v>332</v>
      </c>
      <c r="BM295" s="164" t="s">
        <v>3385</v>
      </c>
    </row>
    <row r="296" spans="1:65" s="2" customFormat="1" ht="24.25" customHeight="1">
      <c r="A296" s="33"/>
      <c r="B296" s="151"/>
      <c r="C296" s="152" t="s">
        <v>2011</v>
      </c>
      <c r="D296" s="152" t="s">
        <v>178</v>
      </c>
      <c r="E296" s="153" t="s">
        <v>3182</v>
      </c>
      <c r="F296" s="154" t="s">
        <v>3183</v>
      </c>
      <c r="G296" s="155" t="s">
        <v>362</v>
      </c>
      <c r="H296" s="156">
        <v>1</v>
      </c>
      <c r="I296" s="157"/>
      <c r="J296" s="158">
        <f t="shared" si="60"/>
        <v>0</v>
      </c>
      <c r="K296" s="159"/>
      <c r="L296" s="34"/>
      <c r="M296" s="160" t="s">
        <v>1</v>
      </c>
      <c r="N296" s="161" t="s">
        <v>41</v>
      </c>
      <c r="O296" s="59"/>
      <c r="P296" s="162">
        <f t="shared" si="61"/>
        <v>0</v>
      </c>
      <c r="Q296" s="162">
        <v>0</v>
      </c>
      <c r="R296" s="162">
        <f t="shared" si="62"/>
        <v>0</v>
      </c>
      <c r="S296" s="162">
        <v>0</v>
      </c>
      <c r="T296" s="163">
        <f t="shared" si="6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332</v>
      </c>
      <c r="AT296" s="164" t="s">
        <v>178</v>
      </c>
      <c r="AU296" s="164" t="s">
        <v>87</v>
      </c>
      <c r="AY296" s="18" t="s">
        <v>176</v>
      </c>
      <c r="BE296" s="165">
        <f t="shared" si="64"/>
        <v>0</v>
      </c>
      <c r="BF296" s="165">
        <f t="shared" si="65"/>
        <v>0</v>
      </c>
      <c r="BG296" s="165">
        <f t="shared" si="66"/>
        <v>0</v>
      </c>
      <c r="BH296" s="165">
        <f t="shared" si="67"/>
        <v>0</v>
      </c>
      <c r="BI296" s="165">
        <f t="shared" si="68"/>
        <v>0</v>
      </c>
      <c r="BJ296" s="18" t="s">
        <v>87</v>
      </c>
      <c r="BK296" s="165">
        <f t="shared" si="69"/>
        <v>0</v>
      </c>
      <c r="BL296" s="18" t="s">
        <v>332</v>
      </c>
      <c r="BM296" s="164" t="s">
        <v>3386</v>
      </c>
    </row>
    <row r="297" spans="1:65" s="2" customFormat="1" ht="14.5" customHeight="1">
      <c r="A297" s="33"/>
      <c r="B297" s="151"/>
      <c r="C297" s="203" t="s">
        <v>2014</v>
      </c>
      <c r="D297" s="203" t="s">
        <v>411</v>
      </c>
      <c r="E297" s="204" t="s">
        <v>3185</v>
      </c>
      <c r="F297" s="205" t="s">
        <v>3186</v>
      </c>
      <c r="G297" s="206" t="s">
        <v>362</v>
      </c>
      <c r="H297" s="207">
        <v>1</v>
      </c>
      <c r="I297" s="208"/>
      <c r="J297" s="209">
        <f t="shared" si="60"/>
        <v>0</v>
      </c>
      <c r="K297" s="210"/>
      <c r="L297" s="211"/>
      <c r="M297" s="212" t="s">
        <v>1</v>
      </c>
      <c r="N297" s="213" t="s">
        <v>41</v>
      </c>
      <c r="O297" s="59"/>
      <c r="P297" s="162">
        <f t="shared" si="61"/>
        <v>0</v>
      </c>
      <c r="Q297" s="162">
        <v>0</v>
      </c>
      <c r="R297" s="162">
        <f t="shared" si="62"/>
        <v>0</v>
      </c>
      <c r="S297" s="162">
        <v>0</v>
      </c>
      <c r="T297" s="163">
        <f t="shared" si="6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615</v>
      </c>
      <c r="AT297" s="164" t="s">
        <v>411</v>
      </c>
      <c r="AU297" s="164" t="s">
        <v>87</v>
      </c>
      <c r="AY297" s="18" t="s">
        <v>176</v>
      </c>
      <c r="BE297" s="165">
        <f t="shared" si="64"/>
        <v>0</v>
      </c>
      <c r="BF297" s="165">
        <f t="shared" si="65"/>
        <v>0</v>
      </c>
      <c r="BG297" s="165">
        <f t="shared" si="66"/>
        <v>0</v>
      </c>
      <c r="BH297" s="165">
        <f t="shared" si="67"/>
        <v>0</v>
      </c>
      <c r="BI297" s="165">
        <f t="shared" si="68"/>
        <v>0</v>
      </c>
      <c r="BJ297" s="18" t="s">
        <v>87</v>
      </c>
      <c r="BK297" s="165">
        <f t="shared" si="69"/>
        <v>0</v>
      </c>
      <c r="BL297" s="18" t="s">
        <v>332</v>
      </c>
      <c r="BM297" s="164" t="s">
        <v>3387</v>
      </c>
    </row>
    <row r="298" spans="1:65" s="2" customFormat="1" ht="24.25" customHeight="1">
      <c r="A298" s="33"/>
      <c r="B298" s="151"/>
      <c r="C298" s="152" t="s">
        <v>2020</v>
      </c>
      <c r="D298" s="152" t="s">
        <v>178</v>
      </c>
      <c r="E298" s="153" t="s">
        <v>3188</v>
      </c>
      <c r="F298" s="154" t="s">
        <v>3189</v>
      </c>
      <c r="G298" s="155" t="s">
        <v>362</v>
      </c>
      <c r="H298" s="156">
        <v>1</v>
      </c>
      <c r="I298" s="157"/>
      <c r="J298" s="158">
        <f t="shared" si="60"/>
        <v>0</v>
      </c>
      <c r="K298" s="159"/>
      <c r="L298" s="34"/>
      <c r="M298" s="160" t="s">
        <v>1</v>
      </c>
      <c r="N298" s="161" t="s">
        <v>41</v>
      </c>
      <c r="O298" s="59"/>
      <c r="P298" s="162">
        <f t="shared" si="61"/>
        <v>0</v>
      </c>
      <c r="Q298" s="162">
        <v>0</v>
      </c>
      <c r="R298" s="162">
        <f t="shared" si="62"/>
        <v>0</v>
      </c>
      <c r="S298" s="162">
        <v>0</v>
      </c>
      <c r="T298" s="163">
        <f t="shared" si="6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4" t="s">
        <v>332</v>
      </c>
      <c r="AT298" s="164" t="s">
        <v>178</v>
      </c>
      <c r="AU298" s="164" t="s">
        <v>87</v>
      </c>
      <c r="AY298" s="18" t="s">
        <v>176</v>
      </c>
      <c r="BE298" s="165">
        <f t="shared" si="64"/>
        <v>0</v>
      </c>
      <c r="BF298" s="165">
        <f t="shared" si="65"/>
        <v>0</v>
      </c>
      <c r="BG298" s="165">
        <f t="shared" si="66"/>
        <v>0</v>
      </c>
      <c r="BH298" s="165">
        <f t="shared" si="67"/>
        <v>0</v>
      </c>
      <c r="BI298" s="165">
        <f t="shared" si="68"/>
        <v>0</v>
      </c>
      <c r="BJ298" s="18" t="s">
        <v>87</v>
      </c>
      <c r="BK298" s="165">
        <f t="shared" si="69"/>
        <v>0</v>
      </c>
      <c r="BL298" s="18" t="s">
        <v>332</v>
      </c>
      <c r="BM298" s="164" t="s">
        <v>3388</v>
      </c>
    </row>
    <row r="299" spans="1:65" s="2" customFormat="1" ht="14.5" customHeight="1">
      <c r="A299" s="33"/>
      <c r="B299" s="151"/>
      <c r="C299" s="203" t="s">
        <v>2025</v>
      </c>
      <c r="D299" s="203" t="s">
        <v>411</v>
      </c>
      <c r="E299" s="204" t="s">
        <v>3191</v>
      </c>
      <c r="F299" s="205" t="s">
        <v>3192</v>
      </c>
      <c r="G299" s="206" t="s">
        <v>362</v>
      </c>
      <c r="H299" s="207">
        <v>1</v>
      </c>
      <c r="I299" s="208"/>
      <c r="J299" s="209">
        <f t="shared" si="60"/>
        <v>0</v>
      </c>
      <c r="K299" s="210"/>
      <c r="L299" s="211"/>
      <c r="M299" s="212" t="s">
        <v>1</v>
      </c>
      <c r="N299" s="213" t="s">
        <v>41</v>
      </c>
      <c r="O299" s="59"/>
      <c r="P299" s="162">
        <f t="shared" si="61"/>
        <v>0</v>
      </c>
      <c r="Q299" s="162">
        <v>8.9999999999999998E-4</v>
      </c>
      <c r="R299" s="162">
        <f t="shared" si="62"/>
        <v>8.9999999999999998E-4</v>
      </c>
      <c r="S299" s="162">
        <v>0</v>
      </c>
      <c r="T299" s="163">
        <f t="shared" si="6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4" t="s">
        <v>615</v>
      </c>
      <c r="AT299" s="164" t="s">
        <v>411</v>
      </c>
      <c r="AU299" s="164" t="s">
        <v>87</v>
      </c>
      <c r="AY299" s="18" t="s">
        <v>176</v>
      </c>
      <c r="BE299" s="165">
        <f t="shared" si="64"/>
        <v>0</v>
      </c>
      <c r="BF299" s="165">
        <f t="shared" si="65"/>
        <v>0</v>
      </c>
      <c r="BG299" s="165">
        <f t="shared" si="66"/>
        <v>0</v>
      </c>
      <c r="BH299" s="165">
        <f t="shared" si="67"/>
        <v>0</v>
      </c>
      <c r="BI299" s="165">
        <f t="shared" si="68"/>
        <v>0</v>
      </c>
      <c r="BJ299" s="18" t="s">
        <v>87</v>
      </c>
      <c r="BK299" s="165">
        <f t="shared" si="69"/>
        <v>0</v>
      </c>
      <c r="BL299" s="18" t="s">
        <v>332</v>
      </c>
      <c r="BM299" s="164" t="s">
        <v>3389</v>
      </c>
    </row>
    <row r="300" spans="1:65" s="2" customFormat="1" ht="24.25" customHeight="1">
      <c r="A300" s="33"/>
      <c r="B300" s="151"/>
      <c r="C300" s="152" t="s">
        <v>2029</v>
      </c>
      <c r="D300" s="152" t="s">
        <v>178</v>
      </c>
      <c r="E300" s="153" t="s">
        <v>3204</v>
      </c>
      <c r="F300" s="154" t="s">
        <v>3205</v>
      </c>
      <c r="G300" s="155" t="s">
        <v>362</v>
      </c>
      <c r="H300" s="156">
        <v>5</v>
      </c>
      <c r="I300" s="157"/>
      <c r="J300" s="158">
        <f t="shared" si="60"/>
        <v>0</v>
      </c>
      <c r="K300" s="159"/>
      <c r="L300" s="34"/>
      <c r="M300" s="160" t="s">
        <v>1</v>
      </c>
      <c r="N300" s="161" t="s">
        <v>41</v>
      </c>
      <c r="O300" s="59"/>
      <c r="P300" s="162">
        <f t="shared" si="61"/>
        <v>0</v>
      </c>
      <c r="Q300" s="162">
        <v>0</v>
      </c>
      <c r="R300" s="162">
        <f t="shared" si="62"/>
        <v>0</v>
      </c>
      <c r="S300" s="162">
        <v>0</v>
      </c>
      <c r="T300" s="163">
        <f t="shared" si="6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4" t="s">
        <v>332</v>
      </c>
      <c r="AT300" s="164" t="s">
        <v>178</v>
      </c>
      <c r="AU300" s="164" t="s">
        <v>87</v>
      </c>
      <c r="AY300" s="18" t="s">
        <v>176</v>
      </c>
      <c r="BE300" s="165">
        <f t="shared" si="64"/>
        <v>0</v>
      </c>
      <c r="BF300" s="165">
        <f t="shared" si="65"/>
        <v>0</v>
      </c>
      <c r="BG300" s="165">
        <f t="shared" si="66"/>
        <v>0</v>
      </c>
      <c r="BH300" s="165">
        <f t="shared" si="67"/>
        <v>0</v>
      </c>
      <c r="BI300" s="165">
        <f t="shared" si="68"/>
        <v>0</v>
      </c>
      <c r="BJ300" s="18" t="s">
        <v>87</v>
      </c>
      <c r="BK300" s="165">
        <f t="shared" si="69"/>
        <v>0</v>
      </c>
      <c r="BL300" s="18" t="s">
        <v>332</v>
      </c>
      <c r="BM300" s="164" t="s">
        <v>3390</v>
      </c>
    </row>
    <row r="301" spans="1:65" s="2" customFormat="1" ht="14.5" customHeight="1">
      <c r="A301" s="33"/>
      <c r="B301" s="151"/>
      <c r="C301" s="203" t="s">
        <v>2036</v>
      </c>
      <c r="D301" s="203" t="s">
        <v>411</v>
      </c>
      <c r="E301" s="204" t="s">
        <v>3207</v>
      </c>
      <c r="F301" s="205" t="s">
        <v>3208</v>
      </c>
      <c r="G301" s="206" t="s">
        <v>362</v>
      </c>
      <c r="H301" s="207">
        <v>5</v>
      </c>
      <c r="I301" s="208"/>
      <c r="J301" s="209">
        <f t="shared" si="60"/>
        <v>0</v>
      </c>
      <c r="K301" s="210"/>
      <c r="L301" s="211"/>
      <c r="M301" s="212" t="s">
        <v>1</v>
      </c>
      <c r="N301" s="213" t="s">
        <v>41</v>
      </c>
      <c r="O301" s="59"/>
      <c r="P301" s="162">
        <f t="shared" si="61"/>
        <v>0</v>
      </c>
      <c r="Q301" s="162">
        <v>5.5999999999999995E-4</v>
      </c>
      <c r="R301" s="162">
        <f t="shared" si="62"/>
        <v>2.7999999999999995E-3</v>
      </c>
      <c r="S301" s="162">
        <v>0</v>
      </c>
      <c r="T301" s="163">
        <f t="shared" si="6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615</v>
      </c>
      <c r="AT301" s="164" t="s">
        <v>411</v>
      </c>
      <c r="AU301" s="164" t="s">
        <v>87</v>
      </c>
      <c r="AY301" s="18" t="s">
        <v>176</v>
      </c>
      <c r="BE301" s="165">
        <f t="shared" si="64"/>
        <v>0</v>
      </c>
      <c r="BF301" s="165">
        <f t="shared" si="65"/>
        <v>0</v>
      </c>
      <c r="BG301" s="165">
        <f t="shared" si="66"/>
        <v>0</v>
      </c>
      <c r="BH301" s="165">
        <f t="shared" si="67"/>
        <v>0</v>
      </c>
      <c r="BI301" s="165">
        <f t="shared" si="68"/>
        <v>0</v>
      </c>
      <c r="BJ301" s="18" t="s">
        <v>87</v>
      </c>
      <c r="BK301" s="165">
        <f t="shared" si="69"/>
        <v>0</v>
      </c>
      <c r="BL301" s="18" t="s">
        <v>332</v>
      </c>
      <c r="BM301" s="164" t="s">
        <v>3391</v>
      </c>
    </row>
    <row r="302" spans="1:65" s="2" customFormat="1" ht="14.5" customHeight="1">
      <c r="A302" s="33"/>
      <c r="B302" s="151"/>
      <c r="C302" s="152" t="s">
        <v>674</v>
      </c>
      <c r="D302" s="152" t="s">
        <v>178</v>
      </c>
      <c r="E302" s="153" t="s">
        <v>3392</v>
      </c>
      <c r="F302" s="154" t="s">
        <v>3393</v>
      </c>
      <c r="G302" s="155" t="s">
        <v>362</v>
      </c>
      <c r="H302" s="156">
        <v>1</v>
      </c>
      <c r="I302" s="157"/>
      <c r="J302" s="158">
        <f t="shared" si="60"/>
        <v>0</v>
      </c>
      <c r="K302" s="159"/>
      <c r="L302" s="34"/>
      <c r="M302" s="160" t="s">
        <v>1</v>
      </c>
      <c r="N302" s="161" t="s">
        <v>41</v>
      </c>
      <c r="O302" s="59"/>
      <c r="P302" s="162">
        <f t="shared" si="61"/>
        <v>0</v>
      </c>
      <c r="Q302" s="162">
        <v>0</v>
      </c>
      <c r="R302" s="162">
        <f t="shared" si="62"/>
        <v>0</v>
      </c>
      <c r="S302" s="162">
        <v>0</v>
      </c>
      <c r="T302" s="163">
        <f t="shared" si="6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4" t="s">
        <v>332</v>
      </c>
      <c r="AT302" s="164" t="s">
        <v>178</v>
      </c>
      <c r="AU302" s="164" t="s">
        <v>87</v>
      </c>
      <c r="AY302" s="18" t="s">
        <v>176</v>
      </c>
      <c r="BE302" s="165">
        <f t="shared" si="64"/>
        <v>0</v>
      </c>
      <c r="BF302" s="165">
        <f t="shared" si="65"/>
        <v>0</v>
      </c>
      <c r="BG302" s="165">
        <f t="shared" si="66"/>
        <v>0</v>
      </c>
      <c r="BH302" s="165">
        <f t="shared" si="67"/>
        <v>0</v>
      </c>
      <c r="BI302" s="165">
        <f t="shared" si="68"/>
        <v>0</v>
      </c>
      <c r="BJ302" s="18" t="s">
        <v>87</v>
      </c>
      <c r="BK302" s="165">
        <f t="shared" si="69"/>
        <v>0</v>
      </c>
      <c r="BL302" s="18" t="s">
        <v>332</v>
      </c>
      <c r="BM302" s="164" t="s">
        <v>3394</v>
      </c>
    </row>
    <row r="303" spans="1:65" s="2" customFormat="1" ht="24.25" customHeight="1">
      <c r="A303" s="33"/>
      <c r="B303" s="151"/>
      <c r="C303" s="203" t="s">
        <v>2048</v>
      </c>
      <c r="D303" s="203" t="s">
        <v>411</v>
      </c>
      <c r="E303" s="204" t="s">
        <v>3395</v>
      </c>
      <c r="F303" s="205" t="s">
        <v>3396</v>
      </c>
      <c r="G303" s="206" t="s">
        <v>362</v>
      </c>
      <c r="H303" s="207">
        <v>1</v>
      </c>
      <c r="I303" s="208"/>
      <c r="J303" s="209">
        <f t="shared" si="60"/>
        <v>0</v>
      </c>
      <c r="K303" s="210"/>
      <c r="L303" s="211"/>
      <c r="M303" s="212" t="s">
        <v>1</v>
      </c>
      <c r="N303" s="213" t="s">
        <v>41</v>
      </c>
      <c r="O303" s="59"/>
      <c r="P303" s="162">
        <f t="shared" si="61"/>
        <v>0</v>
      </c>
      <c r="Q303" s="162">
        <v>3.6999999999999999E-4</v>
      </c>
      <c r="R303" s="162">
        <f t="shared" si="62"/>
        <v>3.6999999999999999E-4</v>
      </c>
      <c r="S303" s="162">
        <v>0</v>
      </c>
      <c r="T303" s="163">
        <f t="shared" si="6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4" t="s">
        <v>615</v>
      </c>
      <c r="AT303" s="164" t="s">
        <v>411</v>
      </c>
      <c r="AU303" s="164" t="s">
        <v>87</v>
      </c>
      <c r="AY303" s="18" t="s">
        <v>176</v>
      </c>
      <c r="BE303" s="165">
        <f t="shared" si="64"/>
        <v>0</v>
      </c>
      <c r="BF303" s="165">
        <f t="shared" si="65"/>
        <v>0</v>
      </c>
      <c r="BG303" s="165">
        <f t="shared" si="66"/>
        <v>0</v>
      </c>
      <c r="BH303" s="165">
        <f t="shared" si="67"/>
        <v>0</v>
      </c>
      <c r="BI303" s="165">
        <f t="shared" si="68"/>
        <v>0</v>
      </c>
      <c r="BJ303" s="18" t="s">
        <v>87</v>
      </c>
      <c r="BK303" s="165">
        <f t="shared" si="69"/>
        <v>0</v>
      </c>
      <c r="BL303" s="18" t="s">
        <v>332</v>
      </c>
      <c r="BM303" s="164" t="s">
        <v>3397</v>
      </c>
    </row>
    <row r="304" spans="1:65" s="2" customFormat="1" ht="14.5" customHeight="1">
      <c r="A304" s="33"/>
      <c r="B304" s="151"/>
      <c r="C304" s="152" t="s">
        <v>651</v>
      </c>
      <c r="D304" s="152" t="s">
        <v>178</v>
      </c>
      <c r="E304" s="153" t="s">
        <v>3392</v>
      </c>
      <c r="F304" s="154" t="s">
        <v>3393</v>
      </c>
      <c r="G304" s="155" t="s">
        <v>362</v>
      </c>
      <c r="H304" s="156">
        <v>3</v>
      </c>
      <c r="I304" s="157"/>
      <c r="J304" s="158">
        <f t="shared" si="60"/>
        <v>0</v>
      </c>
      <c r="K304" s="159"/>
      <c r="L304" s="34"/>
      <c r="M304" s="160" t="s">
        <v>1</v>
      </c>
      <c r="N304" s="161" t="s">
        <v>41</v>
      </c>
      <c r="O304" s="59"/>
      <c r="P304" s="162">
        <f t="shared" si="61"/>
        <v>0</v>
      </c>
      <c r="Q304" s="162">
        <v>0</v>
      </c>
      <c r="R304" s="162">
        <f t="shared" si="62"/>
        <v>0</v>
      </c>
      <c r="S304" s="162">
        <v>0</v>
      </c>
      <c r="T304" s="163">
        <f t="shared" si="63"/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4" t="s">
        <v>332</v>
      </c>
      <c r="AT304" s="164" t="s">
        <v>178</v>
      </c>
      <c r="AU304" s="164" t="s">
        <v>87</v>
      </c>
      <c r="AY304" s="18" t="s">
        <v>176</v>
      </c>
      <c r="BE304" s="165">
        <f t="shared" si="64"/>
        <v>0</v>
      </c>
      <c r="BF304" s="165">
        <f t="shared" si="65"/>
        <v>0</v>
      </c>
      <c r="BG304" s="165">
        <f t="shared" si="66"/>
        <v>0</v>
      </c>
      <c r="BH304" s="165">
        <f t="shared" si="67"/>
        <v>0</v>
      </c>
      <c r="BI304" s="165">
        <f t="shared" si="68"/>
        <v>0</v>
      </c>
      <c r="BJ304" s="18" t="s">
        <v>87</v>
      </c>
      <c r="BK304" s="165">
        <f t="shared" si="69"/>
        <v>0</v>
      </c>
      <c r="BL304" s="18" t="s">
        <v>332</v>
      </c>
      <c r="BM304" s="164" t="s">
        <v>3398</v>
      </c>
    </row>
    <row r="305" spans="1:65" s="2" customFormat="1" ht="24.25" customHeight="1">
      <c r="A305" s="33"/>
      <c r="B305" s="151"/>
      <c r="C305" s="203" t="s">
        <v>2064</v>
      </c>
      <c r="D305" s="203" t="s">
        <v>411</v>
      </c>
      <c r="E305" s="204" t="s">
        <v>3399</v>
      </c>
      <c r="F305" s="205" t="s">
        <v>3198</v>
      </c>
      <c r="G305" s="206" t="s">
        <v>362</v>
      </c>
      <c r="H305" s="207">
        <v>3</v>
      </c>
      <c r="I305" s="208"/>
      <c r="J305" s="209">
        <f t="shared" si="60"/>
        <v>0</v>
      </c>
      <c r="K305" s="210"/>
      <c r="L305" s="211"/>
      <c r="M305" s="212" t="s">
        <v>1</v>
      </c>
      <c r="N305" s="213" t="s">
        <v>41</v>
      </c>
      <c r="O305" s="59"/>
      <c r="P305" s="162">
        <f t="shared" si="61"/>
        <v>0</v>
      </c>
      <c r="Q305" s="162">
        <v>4.0000000000000002E-4</v>
      </c>
      <c r="R305" s="162">
        <f t="shared" si="62"/>
        <v>1.2000000000000001E-3</v>
      </c>
      <c r="S305" s="162">
        <v>0</v>
      </c>
      <c r="T305" s="163">
        <f t="shared" si="63"/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4" t="s">
        <v>615</v>
      </c>
      <c r="AT305" s="164" t="s">
        <v>411</v>
      </c>
      <c r="AU305" s="164" t="s">
        <v>87</v>
      </c>
      <c r="AY305" s="18" t="s">
        <v>176</v>
      </c>
      <c r="BE305" s="165">
        <f t="shared" si="64"/>
        <v>0</v>
      </c>
      <c r="BF305" s="165">
        <f t="shared" si="65"/>
        <v>0</v>
      </c>
      <c r="BG305" s="165">
        <f t="shared" si="66"/>
        <v>0</v>
      </c>
      <c r="BH305" s="165">
        <f t="shared" si="67"/>
        <v>0</v>
      </c>
      <c r="BI305" s="165">
        <f t="shared" si="68"/>
        <v>0</v>
      </c>
      <c r="BJ305" s="18" t="s">
        <v>87</v>
      </c>
      <c r="BK305" s="165">
        <f t="shared" si="69"/>
        <v>0</v>
      </c>
      <c r="BL305" s="18" t="s">
        <v>332</v>
      </c>
      <c r="BM305" s="164" t="s">
        <v>3400</v>
      </c>
    </row>
    <row r="306" spans="1:65" s="14" customFormat="1" ht="12">
      <c r="B306" s="174"/>
      <c r="D306" s="167" t="s">
        <v>182</v>
      </c>
      <c r="E306" s="175" t="s">
        <v>1</v>
      </c>
      <c r="F306" s="176" t="s">
        <v>97</v>
      </c>
      <c r="H306" s="177">
        <v>3</v>
      </c>
      <c r="I306" s="178"/>
      <c r="L306" s="174"/>
      <c r="M306" s="179"/>
      <c r="N306" s="180"/>
      <c r="O306" s="180"/>
      <c r="P306" s="180"/>
      <c r="Q306" s="180"/>
      <c r="R306" s="180"/>
      <c r="S306" s="180"/>
      <c r="T306" s="181"/>
      <c r="AT306" s="175" t="s">
        <v>182</v>
      </c>
      <c r="AU306" s="175" t="s">
        <v>87</v>
      </c>
      <c r="AV306" s="14" t="s">
        <v>87</v>
      </c>
      <c r="AW306" s="14" t="s">
        <v>30</v>
      </c>
      <c r="AX306" s="14" t="s">
        <v>75</v>
      </c>
      <c r="AY306" s="175" t="s">
        <v>176</v>
      </c>
    </row>
    <row r="307" spans="1:65" s="16" customFormat="1" ht="12">
      <c r="B307" s="190"/>
      <c r="D307" s="167" t="s">
        <v>182</v>
      </c>
      <c r="E307" s="191" t="s">
        <v>1</v>
      </c>
      <c r="F307" s="192" t="s">
        <v>193</v>
      </c>
      <c r="H307" s="193">
        <v>3</v>
      </c>
      <c r="I307" s="194"/>
      <c r="L307" s="190"/>
      <c r="M307" s="195"/>
      <c r="N307" s="196"/>
      <c r="O307" s="196"/>
      <c r="P307" s="196"/>
      <c r="Q307" s="196"/>
      <c r="R307" s="196"/>
      <c r="S307" s="196"/>
      <c r="T307" s="197"/>
      <c r="AT307" s="191" t="s">
        <v>182</v>
      </c>
      <c r="AU307" s="191" t="s">
        <v>87</v>
      </c>
      <c r="AV307" s="16" t="s">
        <v>106</v>
      </c>
      <c r="AW307" s="16" t="s">
        <v>30</v>
      </c>
      <c r="AX307" s="16" t="s">
        <v>79</v>
      </c>
      <c r="AY307" s="191" t="s">
        <v>176</v>
      </c>
    </row>
    <row r="308" spans="1:65" s="2" customFormat="1" ht="14.5" customHeight="1">
      <c r="A308" s="33"/>
      <c r="B308" s="151"/>
      <c r="C308" s="152" t="s">
        <v>1579</v>
      </c>
      <c r="D308" s="152" t="s">
        <v>178</v>
      </c>
      <c r="E308" s="153" t="s">
        <v>3194</v>
      </c>
      <c r="F308" s="154" t="s">
        <v>3195</v>
      </c>
      <c r="G308" s="155" t="s">
        <v>362</v>
      </c>
      <c r="H308" s="156">
        <v>4</v>
      </c>
      <c r="I308" s="157"/>
      <c r="J308" s="158">
        <f>ROUND(I308*H308,2)</f>
        <v>0</v>
      </c>
      <c r="K308" s="159"/>
      <c r="L308" s="34"/>
      <c r="M308" s="160" t="s">
        <v>1</v>
      </c>
      <c r="N308" s="161" t="s">
        <v>41</v>
      </c>
      <c r="O308" s="59"/>
      <c r="P308" s="162">
        <f>O308*H308</f>
        <v>0</v>
      </c>
      <c r="Q308" s="162">
        <v>0</v>
      </c>
      <c r="R308" s="162">
        <f>Q308*H308</f>
        <v>0</v>
      </c>
      <c r="S308" s="162">
        <v>0</v>
      </c>
      <c r="T308" s="163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4" t="s">
        <v>332</v>
      </c>
      <c r="AT308" s="164" t="s">
        <v>178</v>
      </c>
      <c r="AU308" s="164" t="s">
        <v>87</v>
      </c>
      <c r="AY308" s="18" t="s">
        <v>176</v>
      </c>
      <c r="BE308" s="165">
        <f>IF(N308="základná",J308,0)</f>
        <v>0</v>
      </c>
      <c r="BF308" s="165">
        <f>IF(N308="znížená",J308,0)</f>
        <v>0</v>
      </c>
      <c r="BG308" s="165">
        <f>IF(N308="zákl. prenesená",J308,0)</f>
        <v>0</v>
      </c>
      <c r="BH308" s="165">
        <f>IF(N308="zníž. prenesená",J308,0)</f>
        <v>0</v>
      </c>
      <c r="BI308" s="165">
        <f>IF(N308="nulová",J308,0)</f>
        <v>0</v>
      </c>
      <c r="BJ308" s="18" t="s">
        <v>87</v>
      </c>
      <c r="BK308" s="165">
        <f>ROUND(I308*H308,2)</f>
        <v>0</v>
      </c>
      <c r="BL308" s="18" t="s">
        <v>332</v>
      </c>
      <c r="BM308" s="164" t="s">
        <v>3401</v>
      </c>
    </row>
    <row r="309" spans="1:65" s="2" customFormat="1" ht="24.25" customHeight="1">
      <c r="A309" s="33"/>
      <c r="B309" s="151"/>
      <c r="C309" s="203" t="s">
        <v>2074</v>
      </c>
      <c r="D309" s="203" t="s">
        <v>411</v>
      </c>
      <c r="E309" s="204" t="s">
        <v>3197</v>
      </c>
      <c r="F309" s="205" t="s">
        <v>3198</v>
      </c>
      <c r="G309" s="206" t="s">
        <v>362</v>
      </c>
      <c r="H309" s="207">
        <v>4</v>
      </c>
      <c r="I309" s="208"/>
      <c r="J309" s="209">
        <f>ROUND(I309*H309,2)</f>
        <v>0</v>
      </c>
      <c r="K309" s="210"/>
      <c r="L309" s="211"/>
      <c r="M309" s="212" t="s">
        <v>1</v>
      </c>
      <c r="N309" s="213" t="s">
        <v>41</v>
      </c>
      <c r="O309" s="59"/>
      <c r="P309" s="162">
        <f>O309*H309</f>
        <v>0</v>
      </c>
      <c r="Q309" s="162">
        <v>3.6999999999999999E-4</v>
      </c>
      <c r="R309" s="162">
        <f>Q309*H309</f>
        <v>1.48E-3</v>
      </c>
      <c r="S309" s="162">
        <v>0</v>
      </c>
      <c r="T309" s="163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4" t="s">
        <v>615</v>
      </c>
      <c r="AT309" s="164" t="s">
        <v>411</v>
      </c>
      <c r="AU309" s="164" t="s">
        <v>87</v>
      </c>
      <c r="AY309" s="18" t="s">
        <v>176</v>
      </c>
      <c r="BE309" s="165">
        <f>IF(N309="základná",J309,0)</f>
        <v>0</v>
      </c>
      <c r="BF309" s="165">
        <f>IF(N309="znížená",J309,0)</f>
        <v>0</v>
      </c>
      <c r="BG309" s="165">
        <f>IF(N309="zákl. prenesená",J309,0)</f>
        <v>0</v>
      </c>
      <c r="BH309" s="165">
        <f>IF(N309="zníž. prenesená",J309,0)</f>
        <v>0</v>
      </c>
      <c r="BI309" s="165">
        <f>IF(N309="nulová",J309,0)</f>
        <v>0</v>
      </c>
      <c r="BJ309" s="18" t="s">
        <v>87</v>
      </c>
      <c r="BK309" s="165">
        <f>ROUND(I309*H309,2)</f>
        <v>0</v>
      </c>
      <c r="BL309" s="18" t="s">
        <v>332</v>
      </c>
      <c r="BM309" s="164" t="s">
        <v>3402</v>
      </c>
    </row>
    <row r="310" spans="1:65" s="2" customFormat="1" ht="14.5" customHeight="1">
      <c r="A310" s="33"/>
      <c r="B310" s="151"/>
      <c r="C310" s="152" t="s">
        <v>2079</v>
      </c>
      <c r="D310" s="152" t="s">
        <v>178</v>
      </c>
      <c r="E310" s="153" t="s">
        <v>3403</v>
      </c>
      <c r="F310" s="154" t="s">
        <v>3404</v>
      </c>
      <c r="G310" s="155" t="s">
        <v>219</v>
      </c>
      <c r="H310" s="156">
        <v>16</v>
      </c>
      <c r="I310" s="157"/>
      <c r="J310" s="158">
        <f>ROUND(I310*H310,2)</f>
        <v>0</v>
      </c>
      <c r="K310" s="159"/>
      <c r="L310" s="34"/>
      <c r="M310" s="160" t="s">
        <v>1</v>
      </c>
      <c r="N310" s="161" t="s">
        <v>41</v>
      </c>
      <c r="O310" s="59"/>
      <c r="P310" s="162">
        <f>O310*H310</f>
        <v>0</v>
      </c>
      <c r="Q310" s="162">
        <v>0</v>
      </c>
      <c r="R310" s="162">
        <f>Q310*H310</f>
        <v>0</v>
      </c>
      <c r="S310" s="162">
        <v>0</v>
      </c>
      <c r="T310" s="163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4" t="s">
        <v>332</v>
      </c>
      <c r="AT310" s="164" t="s">
        <v>178</v>
      </c>
      <c r="AU310" s="164" t="s">
        <v>87</v>
      </c>
      <c r="AY310" s="18" t="s">
        <v>176</v>
      </c>
      <c r="BE310" s="165">
        <f>IF(N310="základná",J310,0)</f>
        <v>0</v>
      </c>
      <c r="BF310" s="165">
        <f>IF(N310="znížená",J310,0)</f>
        <v>0</v>
      </c>
      <c r="BG310" s="165">
        <f>IF(N310="zákl. prenesená",J310,0)</f>
        <v>0</v>
      </c>
      <c r="BH310" s="165">
        <f>IF(N310="zníž. prenesená",J310,0)</f>
        <v>0</v>
      </c>
      <c r="BI310" s="165">
        <f>IF(N310="nulová",J310,0)</f>
        <v>0</v>
      </c>
      <c r="BJ310" s="18" t="s">
        <v>87</v>
      </c>
      <c r="BK310" s="165">
        <f>ROUND(I310*H310,2)</f>
        <v>0</v>
      </c>
      <c r="BL310" s="18" t="s">
        <v>332</v>
      </c>
      <c r="BM310" s="164" t="s">
        <v>3405</v>
      </c>
    </row>
    <row r="311" spans="1:65" s="14" customFormat="1" ht="12">
      <c r="B311" s="174"/>
      <c r="D311" s="167" t="s">
        <v>182</v>
      </c>
      <c r="E311" s="175" t="s">
        <v>1</v>
      </c>
      <c r="F311" s="176" t="s">
        <v>332</v>
      </c>
      <c r="H311" s="177">
        <v>16</v>
      </c>
      <c r="I311" s="178"/>
      <c r="L311" s="174"/>
      <c r="M311" s="179"/>
      <c r="N311" s="180"/>
      <c r="O311" s="180"/>
      <c r="P311" s="180"/>
      <c r="Q311" s="180"/>
      <c r="R311" s="180"/>
      <c r="S311" s="180"/>
      <c r="T311" s="181"/>
      <c r="AT311" s="175" t="s">
        <v>182</v>
      </c>
      <c r="AU311" s="175" t="s">
        <v>87</v>
      </c>
      <c r="AV311" s="14" t="s">
        <v>87</v>
      </c>
      <c r="AW311" s="14" t="s">
        <v>30</v>
      </c>
      <c r="AX311" s="14" t="s">
        <v>75</v>
      </c>
      <c r="AY311" s="175" t="s">
        <v>176</v>
      </c>
    </row>
    <row r="312" spans="1:65" s="16" customFormat="1" ht="12">
      <c r="B312" s="190"/>
      <c r="D312" s="167" t="s">
        <v>182</v>
      </c>
      <c r="E312" s="191" t="s">
        <v>1</v>
      </c>
      <c r="F312" s="192" t="s">
        <v>193</v>
      </c>
      <c r="H312" s="193">
        <v>16</v>
      </c>
      <c r="I312" s="194"/>
      <c r="L312" s="190"/>
      <c r="M312" s="195"/>
      <c r="N312" s="196"/>
      <c r="O312" s="196"/>
      <c r="P312" s="196"/>
      <c r="Q312" s="196"/>
      <c r="R312" s="196"/>
      <c r="S312" s="196"/>
      <c r="T312" s="197"/>
      <c r="AT312" s="191" t="s">
        <v>182</v>
      </c>
      <c r="AU312" s="191" t="s">
        <v>87</v>
      </c>
      <c r="AV312" s="16" t="s">
        <v>106</v>
      </c>
      <c r="AW312" s="16" t="s">
        <v>30</v>
      </c>
      <c r="AX312" s="16" t="s">
        <v>79</v>
      </c>
      <c r="AY312" s="191" t="s">
        <v>176</v>
      </c>
    </row>
    <row r="313" spans="1:65" s="2" customFormat="1" ht="14.5" customHeight="1">
      <c r="A313" s="33"/>
      <c r="B313" s="151"/>
      <c r="C313" s="203" t="s">
        <v>1787</v>
      </c>
      <c r="D313" s="203" t="s">
        <v>411</v>
      </c>
      <c r="E313" s="204" t="s">
        <v>3406</v>
      </c>
      <c r="F313" s="205" t="s">
        <v>3407</v>
      </c>
      <c r="G313" s="206" t="s">
        <v>219</v>
      </c>
      <c r="H313" s="207">
        <v>16</v>
      </c>
      <c r="I313" s="208"/>
      <c r="J313" s="209">
        <f>ROUND(I313*H313,2)</f>
        <v>0</v>
      </c>
      <c r="K313" s="210"/>
      <c r="L313" s="211"/>
      <c r="M313" s="212" t="s">
        <v>1</v>
      </c>
      <c r="N313" s="213" t="s">
        <v>41</v>
      </c>
      <c r="O313" s="59"/>
      <c r="P313" s="162">
        <f>O313*H313</f>
        <v>0</v>
      </c>
      <c r="Q313" s="162">
        <v>5.2999999999999998E-4</v>
      </c>
      <c r="R313" s="162">
        <f>Q313*H313</f>
        <v>8.4799999999999997E-3</v>
      </c>
      <c r="S313" s="162">
        <v>0</v>
      </c>
      <c r="T313" s="163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4" t="s">
        <v>615</v>
      </c>
      <c r="AT313" s="164" t="s">
        <v>411</v>
      </c>
      <c r="AU313" s="164" t="s">
        <v>87</v>
      </c>
      <c r="AY313" s="18" t="s">
        <v>176</v>
      </c>
      <c r="BE313" s="165">
        <f>IF(N313="základná",J313,0)</f>
        <v>0</v>
      </c>
      <c r="BF313" s="165">
        <f>IF(N313="znížená",J313,0)</f>
        <v>0</v>
      </c>
      <c r="BG313" s="165">
        <f>IF(N313="zákl. prenesená",J313,0)</f>
        <v>0</v>
      </c>
      <c r="BH313" s="165">
        <f>IF(N313="zníž. prenesená",J313,0)</f>
        <v>0</v>
      </c>
      <c r="BI313" s="165">
        <f>IF(N313="nulová",J313,0)</f>
        <v>0</v>
      </c>
      <c r="BJ313" s="18" t="s">
        <v>87</v>
      </c>
      <c r="BK313" s="165">
        <f>ROUND(I313*H313,2)</f>
        <v>0</v>
      </c>
      <c r="BL313" s="18" t="s">
        <v>332</v>
      </c>
      <c r="BM313" s="164" t="s">
        <v>3408</v>
      </c>
    </row>
    <row r="314" spans="1:65" s="2" customFormat="1" ht="14.5" customHeight="1">
      <c r="A314" s="33"/>
      <c r="B314" s="151"/>
      <c r="C314" s="152" t="s">
        <v>1349</v>
      </c>
      <c r="D314" s="152" t="s">
        <v>178</v>
      </c>
      <c r="E314" s="153" t="s">
        <v>3210</v>
      </c>
      <c r="F314" s="154" t="s">
        <v>3211</v>
      </c>
      <c r="G314" s="155" t="s">
        <v>219</v>
      </c>
      <c r="H314" s="156">
        <v>5</v>
      </c>
      <c r="I314" s="157"/>
      <c r="J314" s="158">
        <f>ROUND(I314*H314,2)</f>
        <v>0</v>
      </c>
      <c r="K314" s="159"/>
      <c r="L314" s="34"/>
      <c r="M314" s="160" t="s">
        <v>1</v>
      </c>
      <c r="N314" s="161" t="s">
        <v>41</v>
      </c>
      <c r="O314" s="59"/>
      <c r="P314" s="162">
        <f>O314*H314</f>
        <v>0</v>
      </c>
      <c r="Q314" s="162">
        <v>0</v>
      </c>
      <c r="R314" s="162">
        <f>Q314*H314</f>
        <v>0</v>
      </c>
      <c r="S314" s="162">
        <v>0</v>
      </c>
      <c r="T314" s="163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4" t="s">
        <v>332</v>
      </c>
      <c r="AT314" s="164" t="s">
        <v>178</v>
      </c>
      <c r="AU314" s="164" t="s">
        <v>87</v>
      </c>
      <c r="AY314" s="18" t="s">
        <v>176</v>
      </c>
      <c r="BE314" s="165">
        <f>IF(N314="základná",J314,0)</f>
        <v>0</v>
      </c>
      <c r="BF314" s="165">
        <f>IF(N314="znížená",J314,0)</f>
        <v>0</v>
      </c>
      <c r="BG314" s="165">
        <f>IF(N314="zákl. prenesená",J314,0)</f>
        <v>0</v>
      </c>
      <c r="BH314" s="165">
        <f>IF(N314="zníž. prenesená",J314,0)</f>
        <v>0</v>
      </c>
      <c r="BI314" s="165">
        <f>IF(N314="nulová",J314,0)</f>
        <v>0</v>
      </c>
      <c r="BJ314" s="18" t="s">
        <v>87</v>
      </c>
      <c r="BK314" s="165">
        <f>ROUND(I314*H314,2)</f>
        <v>0</v>
      </c>
      <c r="BL314" s="18" t="s">
        <v>332</v>
      </c>
      <c r="BM314" s="164" t="s">
        <v>3409</v>
      </c>
    </row>
    <row r="315" spans="1:65" s="2" customFormat="1" ht="14.5" customHeight="1">
      <c r="A315" s="33"/>
      <c r="B315" s="151"/>
      <c r="C315" s="203" t="s">
        <v>2093</v>
      </c>
      <c r="D315" s="203" t="s">
        <v>411</v>
      </c>
      <c r="E315" s="204" t="s">
        <v>3213</v>
      </c>
      <c r="F315" s="205" t="s">
        <v>3214</v>
      </c>
      <c r="G315" s="206" t="s">
        <v>219</v>
      </c>
      <c r="H315" s="207">
        <v>5</v>
      </c>
      <c r="I315" s="208"/>
      <c r="J315" s="209">
        <f>ROUND(I315*H315,2)</f>
        <v>0</v>
      </c>
      <c r="K315" s="210"/>
      <c r="L315" s="211"/>
      <c r="M315" s="212" t="s">
        <v>1</v>
      </c>
      <c r="N315" s="213" t="s">
        <v>41</v>
      </c>
      <c r="O315" s="59"/>
      <c r="P315" s="162">
        <f>O315*H315</f>
        <v>0</v>
      </c>
      <c r="Q315" s="162">
        <v>6.9999999999999999E-4</v>
      </c>
      <c r="R315" s="162">
        <f>Q315*H315</f>
        <v>3.5000000000000001E-3</v>
      </c>
      <c r="S315" s="162">
        <v>0</v>
      </c>
      <c r="T315" s="163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4" t="s">
        <v>615</v>
      </c>
      <c r="AT315" s="164" t="s">
        <v>411</v>
      </c>
      <c r="AU315" s="164" t="s">
        <v>87</v>
      </c>
      <c r="AY315" s="18" t="s">
        <v>176</v>
      </c>
      <c r="BE315" s="165">
        <f>IF(N315="základná",J315,0)</f>
        <v>0</v>
      </c>
      <c r="BF315" s="165">
        <f>IF(N315="znížená",J315,0)</f>
        <v>0</v>
      </c>
      <c r="BG315" s="165">
        <f>IF(N315="zákl. prenesená",J315,0)</f>
        <v>0</v>
      </c>
      <c r="BH315" s="165">
        <f>IF(N315="zníž. prenesená",J315,0)</f>
        <v>0</v>
      </c>
      <c r="BI315" s="165">
        <f>IF(N315="nulová",J315,0)</f>
        <v>0</v>
      </c>
      <c r="BJ315" s="18" t="s">
        <v>87</v>
      </c>
      <c r="BK315" s="165">
        <f>ROUND(I315*H315,2)</f>
        <v>0</v>
      </c>
      <c r="BL315" s="18" t="s">
        <v>332</v>
      </c>
      <c r="BM315" s="164" t="s">
        <v>3410</v>
      </c>
    </row>
    <row r="316" spans="1:65" s="2" customFormat="1" ht="14.5" customHeight="1">
      <c r="A316" s="33"/>
      <c r="B316" s="151"/>
      <c r="C316" s="152" t="s">
        <v>2119</v>
      </c>
      <c r="D316" s="152" t="s">
        <v>178</v>
      </c>
      <c r="E316" s="153" t="s">
        <v>3216</v>
      </c>
      <c r="F316" s="154" t="s">
        <v>3217</v>
      </c>
      <c r="G316" s="155" t="s">
        <v>219</v>
      </c>
      <c r="H316" s="156">
        <v>31</v>
      </c>
      <c r="I316" s="157"/>
      <c r="J316" s="158">
        <f>ROUND(I316*H316,2)</f>
        <v>0</v>
      </c>
      <c r="K316" s="159"/>
      <c r="L316" s="34"/>
      <c r="M316" s="160" t="s">
        <v>1</v>
      </c>
      <c r="N316" s="161" t="s">
        <v>41</v>
      </c>
      <c r="O316" s="59"/>
      <c r="P316" s="162">
        <f>O316*H316</f>
        <v>0</v>
      </c>
      <c r="Q316" s="162">
        <v>0</v>
      </c>
      <c r="R316" s="162">
        <f>Q316*H316</f>
        <v>0</v>
      </c>
      <c r="S316" s="162">
        <v>0</v>
      </c>
      <c r="T316" s="163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4" t="s">
        <v>332</v>
      </c>
      <c r="AT316" s="164" t="s">
        <v>178</v>
      </c>
      <c r="AU316" s="164" t="s">
        <v>87</v>
      </c>
      <c r="AY316" s="18" t="s">
        <v>176</v>
      </c>
      <c r="BE316" s="165">
        <f>IF(N316="základná",J316,0)</f>
        <v>0</v>
      </c>
      <c r="BF316" s="165">
        <f>IF(N316="znížená",J316,0)</f>
        <v>0</v>
      </c>
      <c r="BG316" s="165">
        <f>IF(N316="zákl. prenesená",J316,0)</f>
        <v>0</v>
      </c>
      <c r="BH316" s="165">
        <f>IF(N316="zníž. prenesená",J316,0)</f>
        <v>0</v>
      </c>
      <c r="BI316" s="165">
        <f>IF(N316="nulová",J316,0)</f>
        <v>0</v>
      </c>
      <c r="BJ316" s="18" t="s">
        <v>87</v>
      </c>
      <c r="BK316" s="165">
        <f>ROUND(I316*H316,2)</f>
        <v>0</v>
      </c>
      <c r="BL316" s="18" t="s">
        <v>332</v>
      </c>
      <c r="BM316" s="164" t="s">
        <v>3411</v>
      </c>
    </row>
    <row r="317" spans="1:65" s="14" customFormat="1" ht="12">
      <c r="B317" s="174"/>
      <c r="D317" s="167" t="s">
        <v>182</v>
      </c>
      <c r="E317" s="175" t="s">
        <v>1</v>
      </c>
      <c r="F317" s="176" t="s">
        <v>3412</v>
      </c>
      <c r="H317" s="177">
        <v>31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182</v>
      </c>
      <c r="AU317" s="175" t="s">
        <v>87</v>
      </c>
      <c r="AV317" s="14" t="s">
        <v>87</v>
      </c>
      <c r="AW317" s="14" t="s">
        <v>30</v>
      </c>
      <c r="AX317" s="14" t="s">
        <v>75</v>
      </c>
      <c r="AY317" s="175" t="s">
        <v>176</v>
      </c>
    </row>
    <row r="318" spans="1:65" s="16" customFormat="1" ht="12">
      <c r="B318" s="190"/>
      <c r="D318" s="167" t="s">
        <v>182</v>
      </c>
      <c r="E318" s="191" t="s">
        <v>1</v>
      </c>
      <c r="F318" s="192" t="s">
        <v>193</v>
      </c>
      <c r="H318" s="193">
        <v>31</v>
      </c>
      <c r="I318" s="194"/>
      <c r="L318" s="190"/>
      <c r="M318" s="195"/>
      <c r="N318" s="196"/>
      <c r="O318" s="196"/>
      <c r="P318" s="196"/>
      <c r="Q318" s="196"/>
      <c r="R318" s="196"/>
      <c r="S318" s="196"/>
      <c r="T318" s="197"/>
      <c r="AT318" s="191" t="s">
        <v>182</v>
      </c>
      <c r="AU318" s="191" t="s">
        <v>87</v>
      </c>
      <c r="AV318" s="16" t="s">
        <v>106</v>
      </c>
      <c r="AW318" s="16" t="s">
        <v>30</v>
      </c>
      <c r="AX318" s="16" t="s">
        <v>79</v>
      </c>
      <c r="AY318" s="191" t="s">
        <v>176</v>
      </c>
    </row>
    <row r="319" spans="1:65" s="2" customFormat="1" ht="14.5" customHeight="1">
      <c r="A319" s="33"/>
      <c r="B319" s="151"/>
      <c r="C319" s="203" t="s">
        <v>2123</v>
      </c>
      <c r="D319" s="203" t="s">
        <v>411</v>
      </c>
      <c r="E319" s="204" t="s">
        <v>3219</v>
      </c>
      <c r="F319" s="205" t="s">
        <v>3220</v>
      </c>
      <c r="G319" s="206" t="s">
        <v>219</v>
      </c>
      <c r="H319" s="207">
        <v>11</v>
      </c>
      <c r="I319" s="208"/>
      <c r="J319" s="209">
        <f>ROUND(I319*H319,2)</f>
        <v>0</v>
      </c>
      <c r="K319" s="210"/>
      <c r="L319" s="211"/>
      <c r="M319" s="212" t="s">
        <v>1</v>
      </c>
      <c r="N319" s="213" t="s">
        <v>41</v>
      </c>
      <c r="O319" s="59"/>
      <c r="P319" s="162">
        <f>O319*H319</f>
        <v>0</v>
      </c>
      <c r="Q319" s="162">
        <v>8.9999999999999998E-4</v>
      </c>
      <c r="R319" s="162">
        <f>Q319*H319</f>
        <v>9.8999999999999991E-3</v>
      </c>
      <c r="S319" s="162">
        <v>0</v>
      </c>
      <c r="T319" s="163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4" t="s">
        <v>615</v>
      </c>
      <c r="AT319" s="164" t="s">
        <v>411</v>
      </c>
      <c r="AU319" s="164" t="s">
        <v>87</v>
      </c>
      <c r="AY319" s="18" t="s">
        <v>176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8" t="s">
        <v>87</v>
      </c>
      <c r="BK319" s="165">
        <f>ROUND(I319*H319,2)</f>
        <v>0</v>
      </c>
      <c r="BL319" s="18" t="s">
        <v>332</v>
      </c>
      <c r="BM319" s="164" t="s">
        <v>3413</v>
      </c>
    </row>
    <row r="320" spans="1:65" s="14" customFormat="1" ht="12">
      <c r="B320" s="174"/>
      <c r="D320" s="167" t="s">
        <v>182</v>
      </c>
      <c r="E320" s="175" t="s">
        <v>1</v>
      </c>
      <c r="F320" s="176" t="s">
        <v>312</v>
      </c>
      <c r="H320" s="177">
        <v>11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182</v>
      </c>
      <c r="AU320" s="175" t="s">
        <v>87</v>
      </c>
      <c r="AV320" s="14" t="s">
        <v>87</v>
      </c>
      <c r="AW320" s="14" t="s">
        <v>30</v>
      </c>
      <c r="AX320" s="14" t="s">
        <v>79</v>
      </c>
      <c r="AY320" s="175" t="s">
        <v>176</v>
      </c>
    </row>
    <row r="321" spans="1:65" s="2" customFormat="1" ht="14.5" customHeight="1">
      <c r="A321" s="33"/>
      <c r="B321" s="151"/>
      <c r="C321" s="203" t="s">
        <v>2129</v>
      </c>
      <c r="D321" s="203" t="s">
        <v>411</v>
      </c>
      <c r="E321" s="204" t="s">
        <v>3300</v>
      </c>
      <c r="F321" s="205" t="s">
        <v>3301</v>
      </c>
      <c r="G321" s="206" t="s">
        <v>219</v>
      </c>
      <c r="H321" s="207">
        <v>20</v>
      </c>
      <c r="I321" s="208"/>
      <c r="J321" s="209">
        <f>ROUND(I321*H321,2)</f>
        <v>0</v>
      </c>
      <c r="K321" s="210"/>
      <c r="L321" s="211"/>
      <c r="M321" s="212" t="s">
        <v>1</v>
      </c>
      <c r="N321" s="213" t="s">
        <v>41</v>
      </c>
      <c r="O321" s="59"/>
      <c r="P321" s="162">
        <f>O321*H321</f>
        <v>0</v>
      </c>
      <c r="Q321" s="162">
        <v>1.0300000000000001E-3</v>
      </c>
      <c r="R321" s="162">
        <f>Q321*H321</f>
        <v>2.06E-2</v>
      </c>
      <c r="S321" s="162">
        <v>0</v>
      </c>
      <c r="T321" s="163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4" t="s">
        <v>615</v>
      </c>
      <c r="AT321" s="164" t="s">
        <v>411</v>
      </c>
      <c r="AU321" s="164" t="s">
        <v>87</v>
      </c>
      <c r="AY321" s="18" t="s">
        <v>176</v>
      </c>
      <c r="BE321" s="165">
        <f>IF(N321="základná",J321,0)</f>
        <v>0</v>
      </c>
      <c r="BF321" s="165">
        <f>IF(N321="znížená",J321,0)</f>
        <v>0</v>
      </c>
      <c r="BG321" s="165">
        <f>IF(N321="zákl. prenesená",J321,0)</f>
        <v>0</v>
      </c>
      <c r="BH321" s="165">
        <f>IF(N321="zníž. prenesená",J321,0)</f>
        <v>0</v>
      </c>
      <c r="BI321" s="165">
        <f>IF(N321="nulová",J321,0)</f>
        <v>0</v>
      </c>
      <c r="BJ321" s="18" t="s">
        <v>87</v>
      </c>
      <c r="BK321" s="165">
        <f>ROUND(I321*H321,2)</f>
        <v>0</v>
      </c>
      <c r="BL321" s="18" t="s">
        <v>332</v>
      </c>
      <c r="BM321" s="164" t="s">
        <v>3414</v>
      </c>
    </row>
    <row r="322" spans="1:65" s="14" customFormat="1" ht="12">
      <c r="B322" s="174"/>
      <c r="D322" s="167" t="s">
        <v>182</v>
      </c>
      <c r="E322" s="175" t="s">
        <v>1</v>
      </c>
      <c r="F322" s="176" t="s">
        <v>7</v>
      </c>
      <c r="H322" s="177">
        <v>20</v>
      </c>
      <c r="I322" s="178"/>
      <c r="L322" s="174"/>
      <c r="M322" s="179"/>
      <c r="N322" s="180"/>
      <c r="O322" s="180"/>
      <c r="P322" s="180"/>
      <c r="Q322" s="180"/>
      <c r="R322" s="180"/>
      <c r="S322" s="180"/>
      <c r="T322" s="181"/>
      <c r="AT322" s="175" t="s">
        <v>182</v>
      </c>
      <c r="AU322" s="175" t="s">
        <v>87</v>
      </c>
      <c r="AV322" s="14" t="s">
        <v>87</v>
      </c>
      <c r="AW322" s="14" t="s">
        <v>30</v>
      </c>
      <c r="AX322" s="14" t="s">
        <v>79</v>
      </c>
      <c r="AY322" s="175" t="s">
        <v>176</v>
      </c>
    </row>
    <row r="323" spans="1:65" s="2" customFormat="1" ht="14.5" customHeight="1">
      <c r="A323" s="33"/>
      <c r="B323" s="151"/>
      <c r="C323" s="152" t="s">
        <v>2134</v>
      </c>
      <c r="D323" s="152" t="s">
        <v>178</v>
      </c>
      <c r="E323" s="153" t="s">
        <v>3222</v>
      </c>
      <c r="F323" s="154" t="s">
        <v>3223</v>
      </c>
      <c r="G323" s="155" t="s">
        <v>362</v>
      </c>
      <c r="H323" s="156">
        <v>4</v>
      </c>
      <c r="I323" s="157"/>
      <c r="J323" s="158">
        <f>ROUND(I323*H323,2)</f>
        <v>0</v>
      </c>
      <c r="K323" s="159"/>
      <c r="L323" s="34"/>
      <c r="M323" s="160" t="s">
        <v>1</v>
      </c>
      <c r="N323" s="161" t="s">
        <v>41</v>
      </c>
      <c r="O323" s="59"/>
      <c r="P323" s="162">
        <f>O323*H323</f>
        <v>0</v>
      </c>
      <c r="Q323" s="162">
        <v>0</v>
      </c>
      <c r="R323" s="162">
        <f>Q323*H323</f>
        <v>0</v>
      </c>
      <c r="S323" s="162">
        <v>0</v>
      </c>
      <c r="T323" s="16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4" t="s">
        <v>332</v>
      </c>
      <c r="AT323" s="164" t="s">
        <v>178</v>
      </c>
      <c r="AU323" s="164" t="s">
        <v>87</v>
      </c>
      <c r="AY323" s="18" t="s">
        <v>176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8" t="s">
        <v>87</v>
      </c>
      <c r="BK323" s="165">
        <f>ROUND(I323*H323,2)</f>
        <v>0</v>
      </c>
      <c r="BL323" s="18" t="s">
        <v>332</v>
      </c>
      <c r="BM323" s="164" t="s">
        <v>3415</v>
      </c>
    </row>
    <row r="324" spans="1:65" s="2" customFormat="1" ht="14.5" customHeight="1">
      <c r="A324" s="33"/>
      <c r="B324" s="151"/>
      <c r="C324" s="203" t="s">
        <v>2138</v>
      </c>
      <c r="D324" s="203" t="s">
        <v>411</v>
      </c>
      <c r="E324" s="204" t="s">
        <v>3416</v>
      </c>
      <c r="F324" s="205" t="s">
        <v>3417</v>
      </c>
      <c r="G324" s="206" t="s">
        <v>362</v>
      </c>
      <c r="H324" s="207">
        <v>4</v>
      </c>
      <c r="I324" s="208"/>
      <c r="J324" s="209">
        <f>ROUND(I324*H324,2)</f>
        <v>0</v>
      </c>
      <c r="K324" s="210"/>
      <c r="L324" s="211"/>
      <c r="M324" s="212" t="s">
        <v>1</v>
      </c>
      <c r="N324" s="213" t="s">
        <v>41</v>
      </c>
      <c r="O324" s="59"/>
      <c r="P324" s="162">
        <f>O324*H324</f>
        <v>0</v>
      </c>
      <c r="Q324" s="162">
        <v>6.9999999999999999E-4</v>
      </c>
      <c r="R324" s="162">
        <f>Q324*H324</f>
        <v>2.8E-3</v>
      </c>
      <c r="S324" s="162">
        <v>0</v>
      </c>
      <c r="T324" s="163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4" t="s">
        <v>615</v>
      </c>
      <c r="AT324" s="164" t="s">
        <v>411</v>
      </c>
      <c r="AU324" s="164" t="s">
        <v>87</v>
      </c>
      <c r="AY324" s="18" t="s">
        <v>176</v>
      </c>
      <c r="BE324" s="165">
        <f>IF(N324="základná",J324,0)</f>
        <v>0</v>
      </c>
      <c r="BF324" s="165">
        <f>IF(N324="znížená",J324,0)</f>
        <v>0</v>
      </c>
      <c r="BG324" s="165">
        <f>IF(N324="zákl. prenesená",J324,0)</f>
        <v>0</v>
      </c>
      <c r="BH324" s="165">
        <f>IF(N324="zníž. prenesená",J324,0)</f>
        <v>0</v>
      </c>
      <c r="BI324" s="165">
        <f>IF(N324="nulová",J324,0)</f>
        <v>0</v>
      </c>
      <c r="BJ324" s="18" t="s">
        <v>87</v>
      </c>
      <c r="BK324" s="165">
        <f>ROUND(I324*H324,2)</f>
        <v>0</v>
      </c>
      <c r="BL324" s="18" t="s">
        <v>332</v>
      </c>
      <c r="BM324" s="164" t="s">
        <v>3418</v>
      </c>
    </row>
    <row r="325" spans="1:65" s="2" customFormat="1" ht="14.5" customHeight="1">
      <c r="A325" s="33"/>
      <c r="B325" s="151"/>
      <c r="C325" s="152" t="s">
        <v>2142</v>
      </c>
      <c r="D325" s="152" t="s">
        <v>178</v>
      </c>
      <c r="E325" s="153" t="s">
        <v>3222</v>
      </c>
      <c r="F325" s="154" t="s">
        <v>3223</v>
      </c>
      <c r="G325" s="155" t="s">
        <v>362</v>
      </c>
      <c r="H325" s="156">
        <v>2</v>
      </c>
      <c r="I325" s="157"/>
      <c r="J325" s="158">
        <f>ROUND(I325*H325,2)</f>
        <v>0</v>
      </c>
      <c r="K325" s="159"/>
      <c r="L325" s="34"/>
      <c r="M325" s="160" t="s">
        <v>1</v>
      </c>
      <c r="N325" s="161" t="s">
        <v>41</v>
      </c>
      <c r="O325" s="59"/>
      <c r="P325" s="162">
        <f>O325*H325</f>
        <v>0</v>
      </c>
      <c r="Q325" s="162">
        <v>0</v>
      </c>
      <c r="R325" s="162">
        <f>Q325*H325</f>
        <v>0</v>
      </c>
      <c r="S325" s="162">
        <v>0</v>
      </c>
      <c r="T325" s="163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4" t="s">
        <v>332</v>
      </c>
      <c r="AT325" s="164" t="s">
        <v>178</v>
      </c>
      <c r="AU325" s="164" t="s">
        <v>87</v>
      </c>
      <c r="AY325" s="18" t="s">
        <v>176</v>
      </c>
      <c r="BE325" s="165">
        <f>IF(N325="základná",J325,0)</f>
        <v>0</v>
      </c>
      <c r="BF325" s="165">
        <f>IF(N325="znížená",J325,0)</f>
        <v>0</v>
      </c>
      <c r="BG325" s="165">
        <f>IF(N325="zákl. prenesená",J325,0)</f>
        <v>0</v>
      </c>
      <c r="BH325" s="165">
        <f>IF(N325="zníž. prenesená",J325,0)</f>
        <v>0</v>
      </c>
      <c r="BI325" s="165">
        <f>IF(N325="nulová",J325,0)</f>
        <v>0</v>
      </c>
      <c r="BJ325" s="18" t="s">
        <v>87</v>
      </c>
      <c r="BK325" s="165">
        <f>ROUND(I325*H325,2)</f>
        <v>0</v>
      </c>
      <c r="BL325" s="18" t="s">
        <v>332</v>
      </c>
      <c r="BM325" s="164" t="s">
        <v>3419</v>
      </c>
    </row>
    <row r="326" spans="1:65" s="2" customFormat="1" ht="14.5" customHeight="1">
      <c r="A326" s="33"/>
      <c r="B326" s="151"/>
      <c r="C326" s="203" t="s">
        <v>3019</v>
      </c>
      <c r="D326" s="203" t="s">
        <v>411</v>
      </c>
      <c r="E326" s="204" t="s">
        <v>3225</v>
      </c>
      <c r="F326" s="205" t="s">
        <v>3226</v>
      </c>
      <c r="G326" s="206" t="s">
        <v>362</v>
      </c>
      <c r="H326" s="207">
        <v>2</v>
      </c>
      <c r="I326" s="208"/>
      <c r="J326" s="209">
        <f>ROUND(I326*H326,2)</f>
        <v>0</v>
      </c>
      <c r="K326" s="210"/>
      <c r="L326" s="211"/>
      <c r="M326" s="212" t="s">
        <v>1</v>
      </c>
      <c r="N326" s="213" t="s">
        <v>41</v>
      </c>
      <c r="O326" s="59"/>
      <c r="P326" s="162">
        <f>O326*H326</f>
        <v>0</v>
      </c>
      <c r="Q326" s="162">
        <v>8.0000000000000004E-4</v>
      </c>
      <c r="R326" s="162">
        <f>Q326*H326</f>
        <v>1.6000000000000001E-3</v>
      </c>
      <c r="S326" s="162">
        <v>0</v>
      </c>
      <c r="T326" s="163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4" t="s">
        <v>615</v>
      </c>
      <c r="AT326" s="164" t="s">
        <v>411</v>
      </c>
      <c r="AU326" s="164" t="s">
        <v>87</v>
      </c>
      <c r="AY326" s="18" t="s">
        <v>176</v>
      </c>
      <c r="BE326" s="165">
        <f>IF(N326="základná",J326,0)</f>
        <v>0</v>
      </c>
      <c r="BF326" s="165">
        <f>IF(N326="znížená",J326,0)</f>
        <v>0</v>
      </c>
      <c r="BG326" s="165">
        <f>IF(N326="zákl. prenesená",J326,0)</f>
        <v>0</v>
      </c>
      <c r="BH326" s="165">
        <f>IF(N326="zníž. prenesená",J326,0)</f>
        <v>0</v>
      </c>
      <c r="BI326" s="165">
        <f>IF(N326="nulová",J326,0)</f>
        <v>0</v>
      </c>
      <c r="BJ326" s="18" t="s">
        <v>87</v>
      </c>
      <c r="BK326" s="165">
        <f>ROUND(I326*H326,2)</f>
        <v>0</v>
      </c>
      <c r="BL326" s="18" t="s">
        <v>332</v>
      </c>
      <c r="BM326" s="164" t="s">
        <v>3420</v>
      </c>
    </row>
    <row r="327" spans="1:65" s="2" customFormat="1" ht="14.5" customHeight="1">
      <c r="A327" s="33"/>
      <c r="B327" s="151"/>
      <c r="C327" s="152" t="s">
        <v>3023</v>
      </c>
      <c r="D327" s="152" t="s">
        <v>178</v>
      </c>
      <c r="E327" s="153" t="s">
        <v>3234</v>
      </c>
      <c r="F327" s="154" t="s">
        <v>3235</v>
      </c>
      <c r="G327" s="155" t="s">
        <v>362</v>
      </c>
      <c r="H327" s="156">
        <v>8</v>
      </c>
      <c r="I327" s="157"/>
      <c r="J327" s="158">
        <f>ROUND(I327*H327,2)</f>
        <v>0</v>
      </c>
      <c r="K327" s="159"/>
      <c r="L327" s="34"/>
      <c r="M327" s="160" t="s">
        <v>1</v>
      </c>
      <c r="N327" s="161" t="s">
        <v>41</v>
      </c>
      <c r="O327" s="59"/>
      <c r="P327" s="162">
        <f>O327*H327</f>
        <v>0</v>
      </c>
      <c r="Q327" s="162">
        <v>0</v>
      </c>
      <c r="R327" s="162">
        <f>Q327*H327</f>
        <v>0</v>
      </c>
      <c r="S327" s="162">
        <v>0</v>
      </c>
      <c r="T327" s="163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4" t="s">
        <v>332</v>
      </c>
      <c r="AT327" s="164" t="s">
        <v>178</v>
      </c>
      <c r="AU327" s="164" t="s">
        <v>87</v>
      </c>
      <c r="AY327" s="18" t="s">
        <v>176</v>
      </c>
      <c r="BE327" s="165">
        <f>IF(N327="základná",J327,0)</f>
        <v>0</v>
      </c>
      <c r="BF327" s="165">
        <f>IF(N327="znížená",J327,0)</f>
        <v>0</v>
      </c>
      <c r="BG327" s="165">
        <f>IF(N327="zákl. prenesená",J327,0)</f>
        <v>0</v>
      </c>
      <c r="BH327" s="165">
        <f>IF(N327="zníž. prenesená",J327,0)</f>
        <v>0</v>
      </c>
      <c r="BI327" s="165">
        <f>IF(N327="nulová",J327,0)</f>
        <v>0</v>
      </c>
      <c r="BJ327" s="18" t="s">
        <v>87</v>
      </c>
      <c r="BK327" s="165">
        <f>ROUND(I327*H327,2)</f>
        <v>0</v>
      </c>
      <c r="BL327" s="18" t="s">
        <v>332</v>
      </c>
      <c r="BM327" s="164" t="s">
        <v>3421</v>
      </c>
    </row>
    <row r="328" spans="1:65" s="14" customFormat="1" ht="12">
      <c r="B328" s="174"/>
      <c r="D328" s="167" t="s">
        <v>182</v>
      </c>
      <c r="E328" s="175" t="s">
        <v>1</v>
      </c>
      <c r="F328" s="176" t="s">
        <v>3422</v>
      </c>
      <c r="H328" s="177">
        <v>8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182</v>
      </c>
      <c r="AU328" s="175" t="s">
        <v>87</v>
      </c>
      <c r="AV328" s="14" t="s">
        <v>87</v>
      </c>
      <c r="AW328" s="14" t="s">
        <v>30</v>
      </c>
      <c r="AX328" s="14" t="s">
        <v>75</v>
      </c>
      <c r="AY328" s="175" t="s">
        <v>176</v>
      </c>
    </row>
    <row r="329" spans="1:65" s="16" customFormat="1" ht="12">
      <c r="B329" s="190"/>
      <c r="D329" s="167" t="s">
        <v>182</v>
      </c>
      <c r="E329" s="191" t="s">
        <v>1</v>
      </c>
      <c r="F329" s="192" t="s">
        <v>193</v>
      </c>
      <c r="H329" s="193">
        <v>8</v>
      </c>
      <c r="I329" s="194"/>
      <c r="L329" s="190"/>
      <c r="M329" s="195"/>
      <c r="N329" s="196"/>
      <c r="O329" s="196"/>
      <c r="P329" s="196"/>
      <c r="Q329" s="196"/>
      <c r="R329" s="196"/>
      <c r="S329" s="196"/>
      <c r="T329" s="197"/>
      <c r="AT329" s="191" t="s">
        <v>182</v>
      </c>
      <c r="AU329" s="191" t="s">
        <v>87</v>
      </c>
      <c r="AV329" s="16" t="s">
        <v>106</v>
      </c>
      <c r="AW329" s="16" t="s">
        <v>30</v>
      </c>
      <c r="AX329" s="16" t="s">
        <v>79</v>
      </c>
      <c r="AY329" s="191" t="s">
        <v>176</v>
      </c>
    </row>
    <row r="330" spans="1:65" s="2" customFormat="1" ht="14.5" customHeight="1">
      <c r="A330" s="33"/>
      <c r="B330" s="151"/>
      <c r="C330" s="203" t="s">
        <v>3028</v>
      </c>
      <c r="D330" s="203" t="s">
        <v>411</v>
      </c>
      <c r="E330" s="204" t="s">
        <v>3237</v>
      </c>
      <c r="F330" s="205" t="s">
        <v>3238</v>
      </c>
      <c r="G330" s="206" t="s">
        <v>362</v>
      </c>
      <c r="H330" s="207">
        <v>4</v>
      </c>
      <c r="I330" s="208"/>
      <c r="J330" s="209">
        <f>ROUND(I330*H330,2)</f>
        <v>0</v>
      </c>
      <c r="K330" s="210"/>
      <c r="L330" s="211"/>
      <c r="M330" s="212" t="s">
        <v>1</v>
      </c>
      <c r="N330" s="213" t="s">
        <v>41</v>
      </c>
      <c r="O330" s="59"/>
      <c r="P330" s="162">
        <f>O330*H330</f>
        <v>0</v>
      </c>
      <c r="Q330" s="162">
        <v>1.4E-3</v>
      </c>
      <c r="R330" s="162">
        <f>Q330*H330</f>
        <v>5.5999999999999999E-3</v>
      </c>
      <c r="S330" s="162">
        <v>0</v>
      </c>
      <c r="T330" s="163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4" t="s">
        <v>615</v>
      </c>
      <c r="AT330" s="164" t="s">
        <v>411</v>
      </c>
      <c r="AU330" s="164" t="s">
        <v>87</v>
      </c>
      <c r="AY330" s="18" t="s">
        <v>176</v>
      </c>
      <c r="BE330" s="165">
        <f>IF(N330="základná",J330,0)</f>
        <v>0</v>
      </c>
      <c r="BF330" s="165">
        <f>IF(N330="znížená",J330,0)</f>
        <v>0</v>
      </c>
      <c r="BG330" s="165">
        <f>IF(N330="zákl. prenesená",J330,0)</f>
        <v>0</v>
      </c>
      <c r="BH330" s="165">
        <f>IF(N330="zníž. prenesená",J330,0)</f>
        <v>0</v>
      </c>
      <c r="BI330" s="165">
        <f>IF(N330="nulová",J330,0)</f>
        <v>0</v>
      </c>
      <c r="BJ330" s="18" t="s">
        <v>87</v>
      </c>
      <c r="BK330" s="165">
        <f>ROUND(I330*H330,2)</f>
        <v>0</v>
      </c>
      <c r="BL330" s="18" t="s">
        <v>332</v>
      </c>
      <c r="BM330" s="164" t="s">
        <v>3423</v>
      </c>
    </row>
    <row r="331" spans="1:65" s="2" customFormat="1" ht="14.5" customHeight="1">
      <c r="A331" s="33"/>
      <c r="B331" s="151"/>
      <c r="C331" s="203" t="s">
        <v>3032</v>
      </c>
      <c r="D331" s="203" t="s">
        <v>411</v>
      </c>
      <c r="E331" s="204" t="s">
        <v>3243</v>
      </c>
      <c r="F331" s="205" t="s">
        <v>3244</v>
      </c>
      <c r="G331" s="206" t="s">
        <v>362</v>
      </c>
      <c r="H331" s="207">
        <v>2</v>
      </c>
      <c r="I331" s="208"/>
      <c r="J331" s="209">
        <f>ROUND(I331*H331,2)</f>
        <v>0</v>
      </c>
      <c r="K331" s="210"/>
      <c r="L331" s="211"/>
      <c r="M331" s="212" t="s">
        <v>1</v>
      </c>
      <c r="N331" s="213" t="s">
        <v>41</v>
      </c>
      <c r="O331" s="59"/>
      <c r="P331" s="162">
        <f>O331*H331</f>
        <v>0</v>
      </c>
      <c r="Q331" s="162">
        <v>8.9999999999999998E-4</v>
      </c>
      <c r="R331" s="162">
        <f>Q331*H331</f>
        <v>1.8E-3</v>
      </c>
      <c r="S331" s="162">
        <v>0</v>
      </c>
      <c r="T331" s="163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4" t="s">
        <v>615</v>
      </c>
      <c r="AT331" s="164" t="s">
        <v>411</v>
      </c>
      <c r="AU331" s="164" t="s">
        <v>87</v>
      </c>
      <c r="AY331" s="18" t="s">
        <v>176</v>
      </c>
      <c r="BE331" s="165">
        <f>IF(N331="základná",J331,0)</f>
        <v>0</v>
      </c>
      <c r="BF331" s="165">
        <f>IF(N331="znížená",J331,0)</f>
        <v>0</v>
      </c>
      <c r="BG331" s="165">
        <f>IF(N331="zákl. prenesená",J331,0)</f>
        <v>0</v>
      </c>
      <c r="BH331" s="165">
        <f>IF(N331="zníž. prenesená",J331,0)</f>
        <v>0</v>
      </c>
      <c r="BI331" s="165">
        <f>IF(N331="nulová",J331,0)</f>
        <v>0</v>
      </c>
      <c r="BJ331" s="18" t="s">
        <v>87</v>
      </c>
      <c r="BK331" s="165">
        <f>ROUND(I331*H331,2)</f>
        <v>0</v>
      </c>
      <c r="BL331" s="18" t="s">
        <v>332</v>
      </c>
      <c r="BM331" s="164" t="s">
        <v>3424</v>
      </c>
    </row>
    <row r="332" spans="1:65" s="2" customFormat="1" ht="14.5" customHeight="1">
      <c r="A332" s="33"/>
      <c r="B332" s="151"/>
      <c r="C332" s="203" t="s">
        <v>3036</v>
      </c>
      <c r="D332" s="203" t="s">
        <v>411</v>
      </c>
      <c r="E332" s="204" t="s">
        <v>3425</v>
      </c>
      <c r="F332" s="205" t="s">
        <v>3426</v>
      </c>
      <c r="G332" s="206" t="s">
        <v>362</v>
      </c>
      <c r="H332" s="207">
        <v>2</v>
      </c>
      <c r="I332" s="208"/>
      <c r="J332" s="209">
        <f>ROUND(I332*H332,2)</f>
        <v>0</v>
      </c>
      <c r="K332" s="210"/>
      <c r="L332" s="211"/>
      <c r="M332" s="212" t="s">
        <v>1</v>
      </c>
      <c r="N332" s="213" t="s">
        <v>41</v>
      </c>
      <c r="O332" s="59"/>
      <c r="P332" s="162">
        <f>O332*H332</f>
        <v>0</v>
      </c>
      <c r="Q332" s="162">
        <v>1.1999999999999999E-3</v>
      </c>
      <c r="R332" s="162">
        <f>Q332*H332</f>
        <v>2.3999999999999998E-3</v>
      </c>
      <c r="S332" s="162">
        <v>0</v>
      </c>
      <c r="T332" s="163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4" t="s">
        <v>615</v>
      </c>
      <c r="AT332" s="164" t="s">
        <v>411</v>
      </c>
      <c r="AU332" s="164" t="s">
        <v>87</v>
      </c>
      <c r="AY332" s="18" t="s">
        <v>176</v>
      </c>
      <c r="BE332" s="165">
        <f>IF(N332="základná",J332,0)</f>
        <v>0</v>
      </c>
      <c r="BF332" s="165">
        <f>IF(N332="znížená",J332,0)</f>
        <v>0</v>
      </c>
      <c r="BG332" s="165">
        <f>IF(N332="zákl. prenesená",J332,0)</f>
        <v>0</v>
      </c>
      <c r="BH332" s="165">
        <f>IF(N332="zníž. prenesená",J332,0)</f>
        <v>0</v>
      </c>
      <c r="BI332" s="165">
        <f>IF(N332="nulová",J332,0)</f>
        <v>0</v>
      </c>
      <c r="BJ332" s="18" t="s">
        <v>87</v>
      </c>
      <c r="BK332" s="165">
        <f>ROUND(I332*H332,2)</f>
        <v>0</v>
      </c>
      <c r="BL332" s="18" t="s">
        <v>332</v>
      </c>
      <c r="BM332" s="164" t="s">
        <v>3427</v>
      </c>
    </row>
    <row r="333" spans="1:65" s="2" customFormat="1" ht="24.25" customHeight="1">
      <c r="A333" s="33"/>
      <c r="B333" s="151"/>
      <c r="C333" s="152" t="s">
        <v>3040</v>
      </c>
      <c r="D333" s="152" t="s">
        <v>178</v>
      </c>
      <c r="E333" s="153" t="s">
        <v>3252</v>
      </c>
      <c r="F333" s="154" t="s">
        <v>3253</v>
      </c>
      <c r="G333" s="155" t="s">
        <v>362</v>
      </c>
      <c r="H333" s="156">
        <v>1</v>
      </c>
      <c r="I333" s="157"/>
      <c r="J333" s="158">
        <f>ROUND(I333*H333,2)</f>
        <v>0</v>
      </c>
      <c r="K333" s="159"/>
      <c r="L333" s="34"/>
      <c r="M333" s="160" t="s">
        <v>1</v>
      </c>
      <c r="N333" s="161" t="s">
        <v>41</v>
      </c>
      <c r="O333" s="59"/>
      <c r="P333" s="162">
        <f>O333*H333</f>
        <v>0</v>
      </c>
      <c r="Q333" s="162">
        <v>0</v>
      </c>
      <c r="R333" s="162">
        <f>Q333*H333</f>
        <v>0</v>
      </c>
      <c r="S333" s="162">
        <v>0</v>
      </c>
      <c r="T333" s="163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4" t="s">
        <v>332</v>
      </c>
      <c r="AT333" s="164" t="s">
        <v>178</v>
      </c>
      <c r="AU333" s="164" t="s">
        <v>87</v>
      </c>
      <c r="AY333" s="18" t="s">
        <v>176</v>
      </c>
      <c r="BE333" s="165">
        <f>IF(N333="základná",J333,0)</f>
        <v>0</v>
      </c>
      <c r="BF333" s="165">
        <f>IF(N333="znížená",J333,0)</f>
        <v>0</v>
      </c>
      <c r="BG333" s="165">
        <f>IF(N333="zákl. prenesená",J333,0)</f>
        <v>0</v>
      </c>
      <c r="BH333" s="165">
        <f>IF(N333="zníž. prenesená",J333,0)</f>
        <v>0</v>
      </c>
      <c r="BI333" s="165">
        <f>IF(N333="nulová",J333,0)</f>
        <v>0</v>
      </c>
      <c r="BJ333" s="18" t="s">
        <v>87</v>
      </c>
      <c r="BK333" s="165">
        <f>ROUND(I333*H333,2)</f>
        <v>0</v>
      </c>
      <c r="BL333" s="18" t="s">
        <v>332</v>
      </c>
      <c r="BM333" s="164" t="s">
        <v>3428</v>
      </c>
    </row>
    <row r="334" spans="1:65" s="14" customFormat="1" ht="12">
      <c r="B334" s="174"/>
      <c r="D334" s="167" t="s">
        <v>182</v>
      </c>
      <c r="E334" s="175" t="s">
        <v>1</v>
      </c>
      <c r="F334" s="176" t="s">
        <v>79</v>
      </c>
      <c r="H334" s="177">
        <v>1</v>
      </c>
      <c r="I334" s="178"/>
      <c r="L334" s="174"/>
      <c r="M334" s="179"/>
      <c r="N334" s="180"/>
      <c r="O334" s="180"/>
      <c r="P334" s="180"/>
      <c r="Q334" s="180"/>
      <c r="R334" s="180"/>
      <c r="S334" s="180"/>
      <c r="T334" s="181"/>
      <c r="AT334" s="175" t="s">
        <v>182</v>
      </c>
      <c r="AU334" s="175" t="s">
        <v>87</v>
      </c>
      <c r="AV334" s="14" t="s">
        <v>87</v>
      </c>
      <c r="AW334" s="14" t="s">
        <v>30</v>
      </c>
      <c r="AX334" s="14" t="s">
        <v>75</v>
      </c>
      <c r="AY334" s="175" t="s">
        <v>176</v>
      </c>
    </row>
    <row r="335" spans="1:65" s="16" customFormat="1" ht="12">
      <c r="B335" s="190"/>
      <c r="D335" s="167" t="s">
        <v>182</v>
      </c>
      <c r="E335" s="191" t="s">
        <v>1</v>
      </c>
      <c r="F335" s="192" t="s">
        <v>193</v>
      </c>
      <c r="H335" s="193">
        <v>1</v>
      </c>
      <c r="I335" s="194"/>
      <c r="L335" s="190"/>
      <c r="M335" s="195"/>
      <c r="N335" s="196"/>
      <c r="O335" s="196"/>
      <c r="P335" s="196"/>
      <c r="Q335" s="196"/>
      <c r="R335" s="196"/>
      <c r="S335" s="196"/>
      <c r="T335" s="197"/>
      <c r="AT335" s="191" t="s">
        <v>182</v>
      </c>
      <c r="AU335" s="191" t="s">
        <v>87</v>
      </c>
      <c r="AV335" s="16" t="s">
        <v>106</v>
      </c>
      <c r="AW335" s="16" t="s">
        <v>30</v>
      </c>
      <c r="AX335" s="16" t="s">
        <v>79</v>
      </c>
      <c r="AY335" s="191" t="s">
        <v>176</v>
      </c>
    </row>
    <row r="336" spans="1:65" s="2" customFormat="1" ht="14.5" customHeight="1">
      <c r="A336" s="33"/>
      <c r="B336" s="151"/>
      <c r="C336" s="203" t="s">
        <v>1867</v>
      </c>
      <c r="D336" s="203" t="s">
        <v>411</v>
      </c>
      <c r="E336" s="204" t="s">
        <v>3255</v>
      </c>
      <c r="F336" s="205" t="s">
        <v>3256</v>
      </c>
      <c r="G336" s="206" t="s">
        <v>362</v>
      </c>
      <c r="H336" s="207">
        <v>1</v>
      </c>
      <c r="I336" s="208"/>
      <c r="J336" s="209">
        <f>ROUND(I336*H336,2)</f>
        <v>0</v>
      </c>
      <c r="K336" s="210"/>
      <c r="L336" s="211"/>
      <c r="M336" s="212" t="s">
        <v>1</v>
      </c>
      <c r="N336" s="213" t="s">
        <v>41</v>
      </c>
      <c r="O336" s="59"/>
      <c r="P336" s="162">
        <f>O336*H336</f>
        <v>0</v>
      </c>
      <c r="Q336" s="162">
        <v>1E-4</v>
      </c>
      <c r="R336" s="162">
        <f>Q336*H336</f>
        <v>1E-4</v>
      </c>
      <c r="S336" s="162">
        <v>0</v>
      </c>
      <c r="T336" s="163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4" t="s">
        <v>615</v>
      </c>
      <c r="AT336" s="164" t="s">
        <v>411</v>
      </c>
      <c r="AU336" s="164" t="s">
        <v>87</v>
      </c>
      <c r="AY336" s="18" t="s">
        <v>176</v>
      </c>
      <c r="BE336" s="165">
        <f>IF(N336="základná",J336,0)</f>
        <v>0</v>
      </c>
      <c r="BF336" s="165">
        <f>IF(N336="znížená",J336,0)</f>
        <v>0</v>
      </c>
      <c r="BG336" s="165">
        <f>IF(N336="zákl. prenesená",J336,0)</f>
        <v>0</v>
      </c>
      <c r="BH336" s="165">
        <f>IF(N336="zníž. prenesená",J336,0)</f>
        <v>0</v>
      </c>
      <c r="BI336" s="165">
        <f>IF(N336="nulová",J336,0)</f>
        <v>0</v>
      </c>
      <c r="BJ336" s="18" t="s">
        <v>87</v>
      </c>
      <c r="BK336" s="165">
        <f>ROUND(I336*H336,2)</f>
        <v>0</v>
      </c>
      <c r="BL336" s="18" t="s">
        <v>332</v>
      </c>
      <c r="BM336" s="164" t="s">
        <v>3429</v>
      </c>
    </row>
    <row r="337" spans="1:65" s="14" customFormat="1" ht="12">
      <c r="B337" s="174"/>
      <c r="D337" s="167" t="s">
        <v>182</v>
      </c>
      <c r="E337" s="175" t="s">
        <v>1</v>
      </c>
      <c r="F337" s="176" t="s">
        <v>79</v>
      </c>
      <c r="H337" s="177">
        <v>1</v>
      </c>
      <c r="I337" s="178"/>
      <c r="L337" s="174"/>
      <c r="M337" s="179"/>
      <c r="N337" s="180"/>
      <c r="O337" s="180"/>
      <c r="P337" s="180"/>
      <c r="Q337" s="180"/>
      <c r="R337" s="180"/>
      <c r="S337" s="180"/>
      <c r="T337" s="181"/>
      <c r="AT337" s="175" t="s">
        <v>182</v>
      </c>
      <c r="AU337" s="175" t="s">
        <v>87</v>
      </c>
      <c r="AV337" s="14" t="s">
        <v>87</v>
      </c>
      <c r="AW337" s="14" t="s">
        <v>30</v>
      </c>
      <c r="AX337" s="14" t="s">
        <v>75</v>
      </c>
      <c r="AY337" s="175" t="s">
        <v>176</v>
      </c>
    </row>
    <row r="338" spans="1:65" s="16" customFormat="1" ht="12">
      <c r="B338" s="190"/>
      <c r="D338" s="167" t="s">
        <v>182</v>
      </c>
      <c r="E338" s="191" t="s">
        <v>1</v>
      </c>
      <c r="F338" s="192" t="s">
        <v>193</v>
      </c>
      <c r="H338" s="193">
        <v>1</v>
      </c>
      <c r="I338" s="194"/>
      <c r="L338" s="190"/>
      <c r="M338" s="195"/>
      <c r="N338" s="196"/>
      <c r="O338" s="196"/>
      <c r="P338" s="196"/>
      <c r="Q338" s="196"/>
      <c r="R338" s="196"/>
      <c r="S338" s="196"/>
      <c r="T338" s="197"/>
      <c r="AT338" s="191" t="s">
        <v>182</v>
      </c>
      <c r="AU338" s="191" t="s">
        <v>87</v>
      </c>
      <c r="AV338" s="16" t="s">
        <v>106</v>
      </c>
      <c r="AW338" s="16" t="s">
        <v>30</v>
      </c>
      <c r="AX338" s="16" t="s">
        <v>79</v>
      </c>
      <c r="AY338" s="191" t="s">
        <v>176</v>
      </c>
    </row>
    <row r="339" spans="1:65" s="2" customFormat="1" ht="24.25" customHeight="1">
      <c r="A339" s="33"/>
      <c r="B339" s="151"/>
      <c r="C339" s="152" t="s">
        <v>3049</v>
      </c>
      <c r="D339" s="152" t="s">
        <v>178</v>
      </c>
      <c r="E339" s="153" t="s">
        <v>3430</v>
      </c>
      <c r="F339" s="154" t="s">
        <v>3431</v>
      </c>
      <c r="G339" s="155" t="s">
        <v>362</v>
      </c>
      <c r="H339" s="156">
        <v>1</v>
      </c>
      <c r="I339" s="157"/>
      <c r="J339" s="158">
        <f>ROUND(I339*H339,2)</f>
        <v>0</v>
      </c>
      <c r="K339" s="159"/>
      <c r="L339" s="34"/>
      <c r="M339" s="160" t="s">
        <v>1</v>
      </c>
      <c r="N339" s="161" t="s">
        <v>41</v>
      </c>
      <c r="O339" s="59"/>
      <c r="P339" s="162">
        <f>O339*H339</f>
        <v>0</v>
      </c>
      <c r="Q339" s="162">
        <v>0</v>
      </c>
      <c r="R339" s="162">
        <f>Q339*H339</f>
        <v>0</v>
      </c>
      <c r="S339" s="162">
        <v>0</v>
      </c>
      <c r="T339" s="163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4" t="s">
        <v>332</v>
      </c>
      <c r="AT339" s="164" t="s">
        <v>178</v>
      </c>
      <c r="AU339" s="164" t="s">
        <v>87</v>
      </c>
      <c r="AY339" s="18" t="s">
        <v>176</v>
      </c>
      <c r="BE339" s="165">
        <f>IF(N339="základná",J339,0)</f>
        <v>0</v>
      </c>
      <c r="BF339" s="165">
        <f>IF(N339="znížená",J339,0)</f>
        <v>0</v>
      </c>
      <c r="BG339" s="165">
        <f>IF(N339="zákl. prenesená",J339,0)</f>
        <v>0</v>
      </c>
      <c r="BH339" s="165">
        <f>IF(N339="zníž. prenesená",J339,0)</f>
        <v>0</v>
      </c>
      <c r="BI339" s="165">
        <f>IF(N339="nulová",J339,0)</f>
        <v>0</v>
      </c>
      <c r="BJ339" s="18" t="s">
        <v>87</v>
      </c>
      <c r="BK339" s="165">
        <f>ROUND(I339*H339,2)</f>
        <v>0</v>
      </c>
      <c r="BL339" s="18" t="s">
        <v>332</v>
      </c>
      <c r="BM339" s="164" t="s">
        <v>3432</v>
      </c>
    </row>
    <row r="340" spans="1:65" s="2" customFormat="1" ht="24.25" customHeight="1">
      <c r="A340" s="33"/>
      <c r="B340" s="151"/>
      <c r="C340" s="203" t="s">
        <v>3053</v>
      </c>
      <c r="D340" s="203" t="s">
        <v>411</v>
      </c>
      <c r="E340" s="204" t="s">
        <v>3433</v>
      </c>
      <c r="F340" s="205" t="s">
        <v>3434</v>
      </c>
      <c r="G340" s="206" t="s">
        <v>362</v>
      </c>
      <c r="H340" s="207">
        <v>1</v>
      </c>
      <c r="I340" s="208"/>
      <c r="J340" s="209">
        <f>ROUND(I340*H340,2)</f>
        <v>0</v>
      </c>
      <c r="K340" s="210"/>
      <c r="L340" s="211"/>
      <c r="M340" s="212" t="s">
        <v>1</v>
      </c>
      <c r="N340" s="213" t="s">
        <v>41</v>
      </c>
      <c r="O340" s="59"/>
      <c r="P340" s="162">
        <f>O340*H340</f>
        <v>0</v>
      </c>
      <c r="Q340" s="162">
        <v>1E-3</v>
      </c>
      <c r="R340" s="162">
        <f>Q340*H340</f>
        <v>1E-3</v>
      </c>
      <c r="S340" s="162">
        <v>0</v>
      </c>
      <c r="T340" s="163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4" t="s">
        <v>615</v>
      </c>
      <c r="AT340" s="164" t="s">
        <v>411</v>
      </c>
      <c r="AU340" s="164" t="s">
        <v>87</v>
      </c>
      <c r="AY340" s="18" t="s">
        <v>176</v>
      </c>
      <c r="BE340" s="165">
        <f>IF(N340="základná",J340,0)</f>
        <v>0</v>
      </c>
      <c r="BF340" s="165">
        <f>IF(N340="znížená",J340,0)</f>
        <v>0</v>
      </c>
      <c r="BG340" s="165">
        <f>IF(N340="zákl. prenesená",J340,0)</f>
        <v>0</v>
      </c>
      <c r="BH340" s="165">
        <f>IF(N340="zníž. prenesená",J340,0)</f>
        <v>0</v>
      </c>
      <c r="BI340" s="165">
        <f>IF(N340="nulová",J340,0)</f>
        <v>0</v>
      </c>
      <c r="BJ340" s="18" t="s">
        <v>87</v>
      </c>
      <c r="BK340" s="165">
        <f>ROUND(I340*H340,2)</f>
        <v>0</v>
      </c>
      <c r="BL340" s="18" t="s">
        <v>332</v>
      </c>
      <c r="BM340" s="164" t="s">
        <v>3435</v>
      </c>
    </row>
    <row r="341" spans="1:65" s="2" customFormat="1" ht="24.25" customHeight="1">
      <c r="A341" s="33"/>
      <c r="B341" s="151"/>
      <c r="C341" s="152" t="s">
        <v>3057</v>
      </c>
      <c r="D341" s="152" t="s">
        <v>178</v>
      </c>
      <c r="E341" s="153" t="s">
        <v>3312</v>
      </c>
      <c r="F341" s="154" t="s">
        <v>3313</v>
      </c>
      <c r="G341" s="155" t="s">
        <v>362</v>
      </c>
      <c r="H341" s="156">
        <v>4</v>
      </c>
      <c r="I341" s="157"/>
      <c r="J341" s="158">
        <f>ROUND(I341*H341,2)</f>
        <v>0</v>
      </c>
      <c r="K341" s="159"/>
      <c r="L341" s="34"/>
      <c r="M341" s="160" t="s">
        <v>1</v>
      </c>
      <c r="N341" s="161" t="s">
        <v>41</v>
      </c>
      <c r="O341" s="59"/>
      <c r="P341" s="162">
        <f>O341*H341</f>
        <v>0</v>
      </c>
      <c r="Q341" s="162">
        <v>0</v>
      </c>
      <c r="R341" s="162">
        <f>Q341*H341</f>
        <v>0</v>
      </c>
      <c r="S341" s="162">
        <v>0</v>
      </c>
      <c r="T341" s="163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4" t="s">
        <v>332</v>
      </c>
      <c r="AT341" s="164" t="s">
        <v>178</v>
      </c>
      <c r="AU341" s="164" t="s">
        <v>87</v>
      </c>
      <c r="AY341" s="18" t="s">
        <v>176</v>
      </c>
      <c r="BE341" s="165">
        <f>IF(N341="základná",J341,0)</f>
        <v>0</v>
      </c>
      <c r="BF341" s="165">
        <f>IF(N341="znížená",J341,0)</f>
        <v>0</v>
      </c>
      <c r="BG341" s="165">
        <f>IF(N341="zákl. prenesená",J341,0)</f>
        <v>0</v>
      </c>
      <c r="BH341" s="165">
        <f>IF(N341="zníž. prenesená",J341,0)</f>
        <v>0</v>
      </c>
      <c r="BI341" s="165">
        <f>IF(N341="nulová",J341,0)</f>
        <v>0</v>
      </c>
      <c r="BJ341" s="18" t="s">
        <v>87</v>
      </c>
      <c r="BK341" s="165">
        <f>ROUND(I341*H341,2)</f>
        <v>0</v>
      </c>
      <c r="BL341" s="18" t="s">
        <v>332</v>
      </c>
      <c r="BM341" s="164" t="s">
        <v>3436</v>
      </c>
    </row>
    <row r="342" spans="1:65" s="14" customFormat="1" ht="12">
      <c r="B342" s="174"/>
      <c r="D342" s="167" t="s">
        <v>182</v>
      </c>
      <c r="E342" s="175" t="s">
        <v>1</v>
      </c>
      <c r="F342" s="176" t="s">
        <v>106</v>
      </c>
      <c r="H342" s="177">
        <v>4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182</v>
      </c>
      <c r="AU342" s="175" t="s">
        <v>87</v>
      </c>
      <c r="AV342" s="14" t="s">
        <v>87</v>
      </c>
      <c r="AW342" s="14" t="s">
        <v>30</v>
      </c>
      <c r="AX342" s="14" t="s">
        <v>75</v>
      </c>
      <c r="AY342" s="175" t="s">
        <v>176</v>
      </c>
    </row>
    <row r="343" spans="1:65" s="16" customFormat="1" ht="12">
      <c r="B343" s="190"/>
      <c r="D343" s="167" t="s">
        <v>182</v>
      </c>
      <c r="E343" s="191" t="s">
        <v>1</v>
      </c>
      <c r="F343" s="192" t="s">
        <v>193</v>
      </c>
      <c r="H343" s="193">
        <v>4</v>
      </c>
      <c r="I343" s="194"/>
      <c r="L343" s="190"/>
      <c r="M343" s="195"/>
      <c r="N343" s="196"/>
      <c r="O343" s="196"/>
      <c r="P343" s="196"/>
      <c r="Q343" s="196"/>
      <c r="R343" s="196"/>
      <c r="S343" s="196"/>
      <c r="T343" s="197"/>
      <c r="AT343" s="191" t="s">
        <v>182</v>
      </c>
      <c r="AU343" s="191" t="s">
        <v>87</v>
      </c>
      <c r="AV343" s="16" t="s">
        <v>106</v>
      </c>
      <c r="AW343" s="16" t="s">
        <v>30</v>
      </c>
      <c r="AX343" s="16" t="s">
        <v>79</v>
      </c>
      <c r="AY343" s="191" t="s">
        <v>176</v>
      </c>
    </row>
    <row r="344" spans="1:65" s="2" customFormat="1" ht="24.25" customHeight="1">
      <c r="A344" s="33"/>
      <c r="B344" s="151"/>
      <c r="C344" s="203" t="s">
        <v>3061</v>
      </c>
      <c r="D344" s="203" t="s">
        <v>411</v>
      </c>
      <c r="E344" s="204" t="s">
        <v>3437</v>
      </c>
      <c r="F344" s="205" t="s">
        <v>3438</v>
      </c>
      <c r="G344" s="206" t="s">
        <v>362</v>
      </c>
      <c r="H344" s="207">
        <v>1</v>
      </c>
      <c r="I344" s="208"/>
      <c r="J344" s="209">
        <f>ROUND(I344*H344,2)</f>
        <v>0</v>
      </c>
      <c r="K344" s="210"/>
      <c r="L344" s="211"/>
      <c r="M344" s="212" t="s">
        <v>1</v>
      </c>
      <c r="N344" s="213" t="s">
        <v>41</v>
      </c>
      <c r="O344" s="59"/>
      <c r="P344" s="162">
        <f>O344*H344</f>
        <v>0</v>
      </c>
      <c r="Q344" s="162">
        <v>1.1999999999999999E-3</v>
      </c>
      <c r="R344" s="162">
        <f>Q344*H344</f>
        <v>1.1999999999999999E-3</v>
      </c>
      <c r="S344" s="162">
        <v>0</v>
      </c>
      <c r="T344" s="163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4" t="s">
        <v>615</v>
      </c>
      <c r="AT344" s="164" t="s">
        <v>411</v>
      </c>
      <c r="AU344" s="164" t="s">
        <v>87</v>
      </c>
      <c r="AY344" s="18" t="s">
        <v>176</v>
      </c>
      <c r="BE344" s="165">
        <f>IF(N344="základná",J344,0)</f>
        <v>0</v>
      </c>
      <c r="BF344" s="165">
        <f>IF(N344="znížená",J344,0)</f>
        <v>0</v>
      </c>
      <c r="BG344" s="165">
        <f>IF(N344="zákl. prenesená",J344,0)</f>
        <v>0</v>
      </c>
      <c r="BH344" s="165">
        <f>IF(N344="zníž. prenesená",J344,0)</f>
        <v>0</v>
      </c>
      <c r="BI344" s="165">
        <f>IF(N344="nulová",J344,0)</f>
        <v>0</v>
      </c>
      <c r="BJ344" s="18" t="s">
        <v>87</v>
      </c>
      <c r="BK344" s="165">
        <f>ROUND(I344*H344,2)</f>
        <v>0</v>
      </c>
      <c r="BL344" s="18" t="s">
        <v>332</v>
      </c>
      <c r="BM344" s="164" t="s">
        <v>3439</v>
      </c>
    </row>
    <row r="345" spans="1:65" s="2" customFormat="1" ht="14.5" customHeight="1">
      <c r="A345" s="33"/>
      <c r="B345" s="151"/>
      <c r="C345" s="203" t="s">
        <v>3065</v>
      </c>
      <c r="D345" s="203" t="s">
        <v>411</v>
      </c>
      <c r="E345" s="204" t="s">
        <v>3249</v>
      </c>
      <c r="F345" s="205" t="s">
        <v>3250</v>
      </c>
      <c r="G345" s="206" t="s">
        <v>362</v>
      </c>
      <c r="H345" s="207">
        <v>1</v>
      </c>
      <c r="I345" s="208"/>
      <c r="J345" s="209">
        <f>ROUND(I345*H345,2)</f>
        <v>0</v>
      </c>
      <c r="K345" s="210"/>
      <c r="L345" s="211"/>
      <c r="M345" s="212" t="s">
        <v>1</v>
      </c>
      <c r="N345" s="213" t="s">
        <v>41</v>
      </c>
      <c r="O345" s="59"/>
      <c r="P345" s="162">
        <f>O345*H345</f>
        <v>0</v>
      </c>
      <c r="Q345" s="162">
        <v>2.0000000000000001E-4</v>
      </c>
      <c r="R345" s="162">
        <f>Q345*H345</f>
        <v>2.0000000000000001E-4</v>
      </c>
      <c r="S345" s="162">
        <v>0</v>
      </c>
      <c r="T345" s="163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4" t="s">
        <v>615</v>
      </c>
      <c r="AT345" s="164" t="s">
        <v>411</v>
      </c>
      <c r="AU345" s="164" t="s">
        <v>87</v>
      </c>
      <c r="AY345" s="18" t="s">
        <v>176</v>
      </c>
      <c r="BE345" s="165">
        <f>IF(N345="základná",J345,0)</f>
        <v>0</v>
      </c>
      <c r="BF345" s="165">
        <f>IF(N345="znížená",J345,0)</f>
        <v>0</v>
      </c>
      <c r="BG345" s="165">
        <f>IF(N345="zákl. prenesená",J345,0)</f>
        <v>0</v>
      </c>
      <c r="BH345" s="165">
        <f>IF(N345="zníž. prenesená",J345,0)</f>
        <v>0</v>
      </c>
      <c r="BI345" s="165">
        <f>IF(N345="nulová",J345,0)</f>
        <v>0</v>
      </c>
      <c r="BJ345" s="18" t="s">
        <v>87</v>
      </c>
      <c r="BK345" s="165">
        <f>ROUND(I345*H345,2)</f>
        <v>0</v>
      </c>
      <c r="BL345" s="18" t="s">
        <v>332</v>
      </c>
      <c r="BM345" s="164" t="s">
        <v>3440</v>
      </c>
    </row>
    <row r="346" spans="1:65" s="2" customFormat="1" ht="24.25" customHeight="1">
      <c r="A346" s="33"/>
      <c r="B346" s="151"/>
      <c r="C346" s="203" t="s">
        <v>3068</v>
      </c>
      <c r="D346" s="203" t="s">
        <v>411</v>
      </c>
      <c r="E346" s="204" t="s">
        <v>3316</v>
      </c>
      <c r="F346" s="205" t="s">
        <v>3317</v>
      </c>
      <c r="G346" s="206" t="s">
        <v>362</v>
      </c>
      <c r="H346" s="207">
        <v>2</v>
      </c>
      <c r="I346" s="208"/>
      <c r="J346" s="209">
        <f>ROUND(I346*H346,2)</f>
        <v>0</v>
      </c>
      <c r="K346" s="210"/>
      <c r="L346" s="211"/>
      <c r="M346" s="212" t="s">
        <v>1</v>
      </c>
      <c r="N346" s="213" t="s">
        <v>41</v>
      </c>
      <c r="O346" s="59"/>
      <c r="P346" s="162">
        <f>O346*H346</f>
        <v>0</v>
      </c>
      <c r="Q346" s="162">
        <v>1.1999999999999999E-3</v>
      </c>
      <c r="R346" s="162">
        <f>Q346*H346</f>
        <v>2.3999999999999998E-3</v>
      </c>
      <c r="S346" s="162">
        <v>0</v>
      </c>
      <c r="T346" s="163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4" t="s">
        <v>615</v>
      </c>
      <c r="AT346" s="164" t="s">
        <v>411</v>
      </c>
      <c r="AU346" s="164" t="s">
        <v>87</v>
      </c>
      <c r="AY346" s="18" t="s">
        <v>176</v>
      </c>
      <c r="BE346" s="165">
        <f>IF(N346="základná",J346,0)</f>
        <v>0</v>
      </c>
      <c r="BF346" s="165">
        <f>IF(N346="znížená",J346,0)</f>
        <v>0</v>
      </c>
      <c r="BG346" s="165">
        <f>IF(N346="zákl. prenesená",J346,0)</f>
        <v>0</v>
      </c>
      <c r="BH346" s="165">
        <f>IF(N346="zníž. prenesená",J346,0)</f>
        <v>0</v>
      </c>
      <c r="BI346" s="165">
        <f>IF(N346="nulová",J346,0)</f>
        <v>0</v>
      </c>
      <c r="BJ346" s="18" t="s">
        <v>87</v>
      </c>
      <c r="BK346" s="165">
        <f>ROUND(I346*H346,2)</f>
        <v>0</v>
      </c>
      <c r="BL346" s="18" t="s">
        <v>332</v>
      </c>
      <c r="BM346" s="164" t="s">
        <v>3441</v>
      </c>
    </row>
    <row r="347" spans="1:65" s="2" customFormat="1" ht="24.25" customHeight="1">
      <c r="A347" s="33"/>
      <c r="B347" s="151"/>
      <c r="C347" s="152" t="s">
        <v>3073</v>
      </c>
      <c r="D347" s="152" t="s">
        <v>178</v>
      </c>
      <c r="E347" s="153" t="s">
        <v>3246</v>
      </c>
      <c r="F347" s="154" t="s">
        <v>3247</v>
      </c>
      <c r="G347" s="155" t="s">
        <v>362</v>
      </c>
      <c r="H347" s="156">
        <v>7</v>
      </c>
      <c r="I347" s="157"/>
      <c r="J347" s="158">
        <f>ROUND(I347*H347,2)</f>
        <v>0</v>
      </c>
      <c r="K347" s="159"/>
      <c r="L347" s="34"/>
      <c r="M347" s="160" t="s">
        <v>1</v>
      </c>
      <c r="N347" s="161" t="s">
        <v>41</v>
      </c>
      <c r="O347" s="59"/>
      <c r="P347" s="162">
        <f>O347*H347</f>
        <v>0</v>
      </c>
      <c r="Q347" s="162">
        <v>0</v>
      </c>
      <c r="R347" s="162">
        <f>Q347*H347</f>
        <v>0</v>
      </c>
      <c r="S347" s="162">
        <v>0</v>
      </c>
      <c r="T347" s="163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4" t="s">
        <v>332</v>
      </c>
      <c r="AT347" s="164" t="s">
        <v>178</v>
      </c>
      <c r="AU347" s="164" t="s">
        <v>87</v>
      </c>
      <c r="AY347" s="18" t="s">
        <v>176</v>
      </c>
      <c r="BE347" s="165">
        <f>IF(N347="základná",J347,0)</f>
        <v>0</v>
      </c>
      <c r="BF347" s="165">
        <f>IF(N347="znížená",J347,0)</f>
        <v>0</v>
      </c>
      <c r="BG347" s="165">
        <f>IF(N347="zákl. prenesená",J347,0)</f>
        <v>0</v>
      </c>
      <c r="BH347" s="165">
        <f>IF(N347="zníž. prenesená",J347,0)</f>
        <v>0</v>
      </c>
      <c r="BI347" s="165">
        <f>IF(N347="nulová",J347,0)</f>
        <v>0</v>
      </c>
      <c r="BJ347" s="18" t="s">
        <v>87</v>
      </c>
      <c r="BK347" s="165">
        <f>ROUND(I347*H347,2)</f>
        <v>0</v>
      </c>
      <c r="BL347" s="18" t="s">
        <v>332</v>
      </c>
      <c r="BM347" s="164" t="s">
        <v>3442</v>
      </c>
    </row>
    <row r="348" spans="1:65" s="14" customFormat="1" ht="12">
      <c r="B348" s="174"/>
      <c r="D348" s="167" t="s">
        <v>182</v>
      </c>
      <c r="E348" s="175" t="s">
        <v>1</v>
      </c>
      <c r="F348" s="176" t="s">
        <v>276</v>
      </c>
      <c r="H348" s="177">
        <v>7</v>
      </c>
      <c r="I348" s="178"/>
      <c r="L348" s="174"/>
      <c r="M348" s="179"/>
      <c r="N348" s="180"/>
      <c r="O348" s="180"/>
      <c r="P348" s="180"/>
      <c r="Q348" s="180"/>
      <c r="R348" s="180"/>
      <c r="S348" s="180"/>
      <c r="T348" s="181"/>
      <c r="AT348" s="175" t="s">
        <v>182</v>
      </c>
      <c r="AU348" s="175" t="s">
        <v>87</v>
      </c>
      <c r="AV348" s="14" t="s">
        <v>87</v>
      </c>
      <c r="AW348" s="14" t="s">
        <v>30</v>
      </c>
      <c r="AX348" s="14" t="s">
        <v>75</v>
      </c>
      <c r="AY348" s="175" t="s">
        <v>176</v>
      </c>
    </row>
    <row r="349" spans="1:65" s="16" customFormat="1" ht="12">
      <c r="B349" s="190"/>
      <c r="D349" s="167" t="s">
        <v>182</v>
      </c>
      <c r="E349" s="191" t="s">
        <v>1</v>
      </c>
      <c r="F349" s="192" t="s">
        <v>193</v>
      </c>
      <c r="H349" s="193">
        <v>7</v>
      </c>
      <c r="I349" s="194"/>
      <c r="L349" s="190"/>
      <c r="M349" s="195"/>
      <c r="N349" s="196"/>
      <c r="O349" s="196"/>
      <c r="P349" s="196"/>
      <c r="Q349" s="196"/>
      <c r="R349" s="196"/>
      <c r="S349" s="196"/>
      <c r="T349" s="197"/>
      <c r="AT349" s="191" t="s">
        <v>182</v>
      </c>
      <c r="AU349" s="191" t="s">
        <v>87</v>
      </c>
      <c r="AV349" s="16" t="s">
        <v>106</v>
      </c>
      <c r="AW349" s="16" t="s">
        <v>30</v>
      </c>
      <c r="AX349" s="16" t="s">
        <v>79</v>
      </c>
      <c r="AY349" s="191" t="s">
        <v>176</v>
      </c>
    </row>
    <row r="350" spans="1:65" s="2" customFormat="1" ht="14.5" customHeight="1">
      <c r="A350" s="33"/>
      <c r="B350" s="151"/>
      <c r="C350" s="203" t="s">
        <v>3077</v>
      </c>
      <c r="D350" s="203" t="s">
        <v>411</v>
      </c>
      <c r="E350" s="204" t="s">
        <v>3259</v>
      </c>
      <c r="F350" s="205" t="s">
        <v>3260</v>
      </c>
      <c r="G350" s="206" t="s">
        <v>362</v>
      </c>
      <c r="H350" s="207">
        <v>7</v>
      </c>
      <c r="I350" s="208"/>
      <c r="J350" s="209">
        <f>ROUND(I350*H350,2)</f>
        <v>0</v>
      </c>
      <c r="K350" s="210"/>
      <c r="L350" s="211"/>
      <c r="M350" s="212" t="s">
        <v>1</v>
      </c>
      <c r="N350" s="213" t="s">
        <v>41</v>
      </c>
      <c r="O350" s="59"/>
      <c r="P350" s="162">
        <f>O350*H350</f>
        <v>0</v>
      </c>
      <c r="Q350" s="162">
        <v>2.0000000000000001E-4</v>
      </c>
      <c r="R350" s="162">
        <f>Q350*H350</f>
        <v>1.4E-3</v>
      </c>
      <c r="S350" s="162">
        <v>0</v>
      </c>
      <c r="T350" s="163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4" t="s">
        <v>615</v>
      </c>
      <c r="AT350" s="164" t="s">
        <v>411</v>
      </c>
      <c r="AU350" s="164" t="s">
        <v>87</v>
      </c>
      <c r="AY350" s="18" t="s">
        <v>176</v>
      </c>
      <c r="BE350" s="165">
        <f>IF(N350="základná",J350,0)</f>
        <v>0</v>
      </c>
      <c r="BF350" s="165">
        <f>IF(N350="znížená",J350,0)</f>
        <v>0</v>
      </c>
      <c r="BG350" s="165">
        <f>IF(N350="zákl. prenesená",J350,0)</f>
        <v>0</v>
      </c>
      <c r="BH350" s="165">
        <f>IF(N350="zníž. prenesená",J350,0)</f>
        <v>0</v>
      </c>
      <c r="BI350" s="165">
        <f>IF(N350="nulová",J350,0)</f>
        <v>0</v>
      </c>
      <c r="BJ350" s="18" t="s">
        <v>87</v>
      </c>
      <c r="BK350" s="165">
        <f>ROUND(I350*H350,2)</f>
        <v>0</v>
      </c>
      <c r="BL350" s="18" t="s">
        <v>332</v>
      </c>
      <c r="BM350" s="164" t="s">
        <v>3443</v>
      </c>
    </row>
    <row r="351" spans="1:65" s="14" customFormat="1" ht="12">
      <c r="B351" s="174"/>
      <c r="D351" s="167" t="s">
        <v>182</v>
      </c>
      <c r="E351" s="175" t="s">
        <v>1</v>
      </c>
      <c r="F351" s="176" t="s">
        <v>276</v>
      </c>
      <c r="H351" s="177">
        <v>7</v>
      </c>
      <c r="I351" s="178"/>
      <c r="L351" s="174"/>
      <c r="M351" s="179"/>
      <c r="N351" s="180"/>
      <c r="O351" s="180"/>
      <c r="P351" s="180"/>
      <c r="Q351" s="180"/>
      <c r="R351" s="180"/>
      <c r="S351" s="180"/>
      <c r="T351" s="181"/>
      <c r="AT351" s="175" t="s">
        <v>182</v>
      </c>
      <c r="AU351" s="175" t="s">
        <v>87</v>
      </c>
      <c r="AV351" s="14" t="s">
        <v>87</v>
      </c>
      <c r="AW351" s="14" t="s">
        <v>30</v>
      </c>
      <c r="AX351" s="14" t="s">
        <v>75</v>
      </c>
      <c r="AY351" s="175" t="s">
        <v>176</v>
      </c>
    </row>
    <row r="352" spans="1:65" s="16" customFormat="1" ht="12">
      <c r="B352" s="190"/>
      <c r="D352" s="167" t="s">
        <v>182</v>
      </c>
      <c r="E352" s="191" t="s">
        <v>1</v>
      </c>
      <c r="F352" s="192" t="s">
        <v>193</v>
      </c>
      <c r="H352" s="193">
        <v>7</v>
      </c>
      <c r="I352" s="194"/>
      <c r="L352" s="190"/>
      <c r="M352" s="195"/>
      <c r="N352" s="196"/>
      <c r="O352" s="196"/>
      <c r="P352" s="196"/>
      <c r="Q352" s="196"/>
      <c r="R352" s="196"/>
      <c r="S352" s="196"/>
      <c r="T352" s="197"/>
      <c r="AT352" s="191" t="s">
        <v>182</v>
      </c>
      <c r="AU352" s="191" t="s">
        <v>87</v>
      </c>
      <c r="AV352" s="16" t="s">
        <v>106</v>
      </c>
      <c r="AW352" s="16" t="s">
        <v>30</v>
      </c>
      <c r="AX352" s="16" t="s">
        <v>79</v>
      </c>
      <c r="AY352" s="191" t="s">
        <v>176</v>
      </c>
    </row>
    <row r="353" spans="1:65" s="2" customFormat="1" ht="24.25" customHeight="1">
      <c r="A353" s="33"/>
      <c r="B353" s="151"/>
      <c r="C353" s="152" t="s">
        <v>3444</v>
      </c>
      <c r="D353" s="152" t="s">
        <v>178</v>
      </c>
      <c r="E353" s="153" t="s">
        <v>3252</v>
      </c>
      <c r="F353" s="154" t="s">
        <v>3253</v>
      </c>
      <c r="G353" s="155" t="s">
        <v>362</v>
      </c>
      <c r="H353" s="156">
        <v>2</v>
      </c>
      <c r="I353" s="157"/>
      <c r="J353" s="158">
        <f>ROUND(I353*H353,2)</f>
        <v>0</v>
      </c>
      <c r="K353" s="159"/>
      <c r="L353" s="34"/>
      <c r="M353" s="160" t="s">
        <v>1</v>
      </c>
      <c r="N353" s="161" t="s">
        <v>41</v>
      </c>
      <c r="O353" s="59"/>
      <c r="P353" s="162">
        <f>O353*H353</f>
        <v>0</v>
      </c>
      <c r="Q353" s="162">
        <v>0</v>
      </c>
      <c r="R353" s="162">
        <f>Q353*H353</f>
        <v>0</v>
      </c>
      <c r="S353" s="162">
        <v>0</v>
      </c>
      <c r="T353" s="163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4" t="s">
        <v>332</v>
      </c>
      <c r="AT353" s="164" t="s">
        <v>178</v>
      </c>
      <c r="AU353" s="164" t="s">
        <v>87</v>
      </c>
      <c r="AY353" s="18" t="s">
        <v>176</v>
      </c>
      <c r="BE353" s="165">
        <f>IF(N353="základná",J353,0)</f>
        <v>0</v>
      </c>
      <c r="BF353" s="165">
        <f>IF(N353="znížená",J353,0)</f>
        <v>0</v>
      </c>
      <c r="BG353" s="165">
        <f>IF(N353="zákl. prenesená",J353,0)</f>
        <v>0</v>
      </c>
      <c r="BH353" s="165">
        <f>IF(N353="zníž. prenesená",J353,0)</f>
        <v>0</v>
      </c>
      <c r="BI353" s="165">
        <f>IF(N353="nulová",J353,0)</f>
        <v>0</v>
      </c>
      <c r="BJ353" s="18" t="s">
        <v>87</v>
      </c>
      <c r="BK353" s="165">
        <f>ROUND(I353*H353,2)</f>
        <v>0</v>
      </c>
      <c r="BL353" s="18" t="s">
        <v>332</v>
      </c>
      <c r="BM353" s="164" t="s">
        <v>3445</v>
      </c>
    </row>
    <row r="354" spans="1:65" s="2" customFormat="1" ht="14.5" customHeight="1">
      <c r="A354" s="33"/>
      <c r="B354" s="151"/>
      <c r="C354" s="203" t="s">
        <v>1340</v>
      </c>
      <c r="D354" s="203" t="s">
        <v>411</v>
      </c>
      <c r="E354" s="204" t="s">
        <v>3446</v>
      </c>
      <c r="F354" s="205" t="s">
        <v>3447</v>
      </c>
      <c r="G354" s="206" t="s">
        <v>362</v>
      </c>
      <c r="H354" s="207">
        <v>2</v>
      </c>
      <c r="I354" s="208"/>
      <c r="J354" s="209">
        <f>ROUND(I354*H354,2)</f>
        <v>0</v>
      </c>
      <c r="K354" s="210"/>
      <c r="L354" s="211"/>
      <c r="M354" s="212" t="s">
        <v>1</v>
      </c>
      <c r="N354" s="213" t="s">
        <v>41</v>
      </c>
      <c r="O354" s="59"/>
      <c r="P354" s="162">
        <f>O354*H354</f>
        <v>0</v>
      </c>
      <c r="Q354" s="162">
        <v>1E-4</v>
      </c>
      <c r="R354" s="162">
        <f>Q354*H354</f>
        <v>2.0000000000000001E-4</v>
      </c>
      <c r="S354" s="162">
        <v>0</v>
      </c>
      <c r="T354" s="163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4" t="s">
        <v>615</v>
      </c>
      <c r="AT354" s="164" t="s">
        <v>411</v>
      </c>
      <c r="AU354" s="164" t="s">
        <v>87</v>
      </c>
      <c r="AY354" s="18" t="s">
        <v>176</v>
      </c>
      <c r="BE354" s="165">
        <f>IF(N354="základná",J354,0)</f>
        <v>0</v>
      </c>
      <c r="BF354" s="165">
        <f>IF(N354="znížená",J354,0)</f>
        <v>0</v>
      </c>
      <c r="BG354" s="165">
        <f>IF(N354="zákl. prenesená",J354,0)</f>
        <v>0</v>
      </c>
      <c r="BH354" s="165">
        <f>IF(N354="zníž. prenesená",J354,0)</f>
        <v>0</v>
      </c>
      <c r="BI354" s="165">
        <f>IF(N354="nulová",J354,0)</f>
        <v>0</v>
      </c>
      <c r="BJ354" s="18" t="s">
        <v>87</v>
      </c>
      <c r="BK354" s="165">
        <f>ROUND(I354*H354,2)</f>
        <v>0</v>
      </c>
      <c r="BL354" s="18" t="s">
        <v>332</v>
      </c>
      <c r="BM354" s="164" t="s">
        <v>3448</v>
      </c>
    </row>
    <row r="355" spans="1:65" s="14" customFormat="1" ht="12">
      <c r="B355" s="174"/>
      <c r="D355" s="167" t="s">
        <v>182</v>
      </c>
      <c r="E355" s="175" t="s">
        <v>1</v>
      </c>
      <c r="F355" s="176" t="s">
        <v>87</v>
      </c>
      <c r="H355" s="177">
        <v>2</v>
      </c>
      <c r="I355" s="178"/>
      <c r="L355" s="174"/>
      <c r="M355" s="179"/>
      <c r="N355" s="180"/>
      <c r="O355" s="180"/>
      <c r="P355" s="180"/>
      <c r="Q355" s="180"/>
      <c r="R355" s="180"/>
      <c r="S355" s="180"/>
      <c r="T355" s="181"/>
      <c r="AT355" s="175" t="s">
        <v>182</v>
      </c>
      <c r="AU355" s="175" t="s">
        <v>87</v>
      </c>
      <c r="AV355" s="14" t="s">
        <v>87</v>
      </c>
      <c r="AW355" s="14" t="s">
        <v>30</v>
      </c>
      <c r="AX355" s="14" t="s">
        <v>79</v>
      </c>
      <c r="AY355" s="175" t="s">
        <v>176</v>
      </c>
    </row>
    <row r="356" spans="1:65" s="2" customFormat="1" ht="24.25" customHeight="1">
      <c r="A356" s="33"/>
      <c r="B356" s="151"/>
      <c r="C356" s="152" t="s">
        <v>3449</v>
      </c>
      <c r="D356" s="152" t="s">
        <v>178</v>
      </c>
      <c r="E356" s="153" t="s">
        <v>3246</v>
      </c>
      <c r="F356" s="154" t="s">
        <v>3247</v>
      </c>
      <c r="G356" s="155" t="s">
        <v>362</v>
      </c>
      <c r="H356" s="156">
        <v>5</v>
      </c>
      <c r="I356" s="157"/>
      <c r="J356" s="158">
        <f>ROUND(I356*H356,2)</f>
        <v>0</v>
      </c>
      <c r="K356" s="159"/>
      <c r="L356" s="34"/>
      <c r="M356" s="160" t="s">
        <v>1</v>
      </c>
      <c r="N356" s="161" t="s">
        <v>41</v>
      </c>
      <c r="O356" s="59"/>
      <c r="P356" s="162">
        <f>O356*H356</f>
        <v>0</v>
      </c>
      <c r="Q356" s="162">
        <v>0</v>
      </c>
      <c r="R356" s="162">
        <f>Q356*H356</f>
        <v>0</v>
      </c>
      <c r="S356" s="162">
        <v>0</v>
      </c>
      <c r="T356" s="163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4" t="s">
        <v>332</v>
      </c>
      <c r="AT356" s="164" t="s">
        <v>178</v>
      </c>
      <c r="AU356" s="164" t="s">
        <v>87</v>
      </c>
      <c r="AY356" s="18" t="s">
        <v>176</v>
      </c>
      <c r="BE356" s="165">
        <f>IF(N356="základná",J356,0)</f>
        <v>0</v>
      </c>
      <c r="BF356" s="165">
        <f>IF(N356="znížená",J356,0)</f>
        <v>0</v>
      </c>
      <c r="BG356" s="165">
        <f>IF(N356="zákl. prenesená",J356,0)</f>
        <v>0</v>
      </c>
      <c r="BH356" s="165">
        <f>IF(N356="zníž. prenesená",J356,0)</f>
        <v>0</v>
      </c>
      <c r="BI356" s="165">
        <f>IF(N356="nulová",J356,0)</f>
        <v>0</v>
      </c>
      <c r="BJ356" s="18" t="s">
        <v>87</v>
      </c>
      <c r="BK356" s="165">
        <f>ROUND(I356*H356,2)</f>
        <v>0</v>
      </c>
      <c r="BL356" s="18" t="s">
        <v>332</v>
      </c>
      <c r="BM356" s="164" t="s">
        <v>3450</v>
      </c>
    </row>
    <row r="357" spans="1:65" s="14" customFormat="1" ht="12">
      <c r="B357" s="174"/>
      <c r="D357" s="167" t="s">
        <v>182</v>
      </c>
      <c r="E357" s="175" t="s">
        <v>1</v>
      </c>
      <c r="F357" s="176" t="s">
        <v>3451</v>
      </c>
      <c r="H357" s="177">
        <v>5</v>
      </c>
      <c r="I357" s="178"/>
      <c r="L357" s="174"/>
      <c r="M357" s="179"/>
      <c r="N357" s="180"/>
      <c r="O357" s="180"/>
      <c r="P357" s="180"/>
      <c r="Q357" s="180"/>
      <c r="R357" s="180"/>
      <c r="S357" s="180"/>
      <c r="T357" s="181"/>
      <c r="AT357" s="175" t="s">
        <v>182</v>
      </c>
      <c r="AU357" s="175" t="s">
        <v>87</v>
      </c>
      <c r="AV357" s="14" t="s">
        <v>87</v>
      </c>
      <c r="AW357" s="14" t="s">
        <v>30</v>
      </c>
      <c r="AX357" s="14" t="s">
        <v>75</v>
      </c>
      <c r="AY357" s="175" t="s">
        <v>176</v>
      </c>
    </row>
    <row r="358" spans="1:65" s="16" customFormat="1" ht="12">
      <c r="B358" s="190"/>
      <c r="D358" s="167" t="s">
        <v>182</v>
      </c>
      <c r="E358" s="191" t="s">
        <v>1</v>
      </c>
      <c r="F358" s="192" t="s">
        <v>193</v>
      </c>
      <c r="H358" s="193">
        <v>5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1" t="s">
        <v>182</v>
      </c>
      <c r="AU358" s="191" t="s">
        <v>87</v>
      </c>
      <c r="AV358" s="16" t="s">
        <v>106</v>
      </c>
      <c r="AW358" s="16" t="s">
        <v>30</v>
      </c>
      <c r="AX358" s="16" t="s">
        <v>79</v>
      </c>
      <c r="AY358" s="191" t="s">
        <v>176</v>
      </c>
    </row>
    <row r="359" spans="1:65" s="2" customFormat="1" ht="14.5" customHeight="1">
      <c r="A359" s="33"/>
      <c r="B359" s="151"/>
      <c r="C359" s="203" t="s">
        <v>3452</v>
      </c>
      <c r="D359" s="203" t="s">
        <v>411</v>
      </c>
      <c r="E359" s="204" t="s">
        <v>3326</v>
      </c>
      <c r="F359" s="205" t="s">
        <v>3327</v>
      </c>
      <c r="G359" s="206" t="s">
        <v>362</v>
      </c>
      <c r="H359" s="207">
        <v>3</v>
      </c>
      <c r="I359" s="208"/>
      <c r="J359" s="209">
        <f>ROUND(I359*H359,2)</f>
        <v>0</v>
      </c>
      <c r="K359" s="210"/>
      <c r="L359" s="211"/>
      <c r="M359" s="212" t="s">
        <v>1</v>
      </c>
      <c r="N359" s="213" t="s">
        <v>41</v>
      </c>
      <c r="O359" s="59"/>
      <c r="P359" s="162">
        <f>O359*H359</f>
        <v>0</v>
      </c>
      <c r="Q359" s="162">
        <v>2.0000000000000001E-4</v>
      </c>
      <c r="R359" s="162">
        <f>Q359*H359</f>
        <v>6.0000000000000006E-4</v>
      </c>
      <c r="S359" s="162">
        <v>0</v>
      </c>
      <c r="T359" s="163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615</v>
      </c>
      <c r="AT359" s="164" t="s">
        <v>411</v>
      </c>
      <c r="AU359" s="164" t="s">
        <v>87</v>
      </c>
      <c r="AY359" s="18" t="s">
        <v>176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8" t="s">
        <v>87</v>
      </c>
      <c r="BK359" s="165">
        <f>ROUND(I359*H359,2)</f>
        <v>0</v>
      </c>
      <c r="BL359" s="18" t="s">
        <v>332</v>
      </c>
      <c r="BM359" s="164" t="s">
        <v>3453</v>
      </c>
    </row>
    <row r="360" spans="1:65" s="14" customFormat="1" ht="12">
      <c r="B360" s="174"/>
      <c r="D360" s="167" t="s">
        <v>182</v>
      </c>
      <c r="E360" s="175" t="s">
        <v>1</v>
      </c>
      <c r="F360" s="176" t="s">
        <v>97</v>
      </c>
      <c r="H360" s="177">
        <v>3</v>
      </c>
      <c r="I360" s="178"/>
      <c r="L360" s="174"/>
      <c r="M360" s="179"/>
      <c r="N360" s="180"/>
      <c r="O360" s="180"/>
      <c r="P360" s="180"/>
      <c r="Q360" s="180"/>
      <c r="R360" s="180"/>
      <c r="S360" s="180"/>
      <c r="T360" s="181"/>
      <c r="AT360" s="175" t="s">
        <v>182</v>
      </c>
      <c r="AU360" s="175" t="s">
        <v>87</v>
      </c>
      <c r="AV360" s="14" t="s">
        <v>87</v>
      </c>
      <c r="AW360" s="14" t="s">
        <v>30</v>
      </c>
      <c r="AX360" s="14" t="s">
        <v>79</v>
      </c>
      <c r="AY360" s="175" t="s">
        <v>176</v>
      </c>
    </row>
    <row r="361" spans="1:65" s="2" customFormat="1" ht="14.5" customHeight="1">
      <c r="A361" s="33"/>
      <c r="B361" s="151"/>
      <c r="C361" s="203" t="s">
        <v>3454</v>
      </c>
      <c r="D361" s="203" t="s">
        <v>411</v>
      </c>
      <c r="E361" s="204" t="s">
        <v>3329</v>
      </c>
      <c r="F361" s="205" t="s">
        <v>3330</v>
      </c>
      <c r="G361" s="206" t="s">
        <v>362</v>
      </c>
      <c r="H361" s="207">
        <v>1</v>
      </c>
      <c r="I361" s="208"/>
      <c r="J361" s="209">
        <f>ROUND(I361*H361,2)</f>
        <v>0</v>
      </c>
      <c r="K361" s="210"/>
      <c r="L361" s="211"/>
      <c r="M361" s="212" t="s">
        <v>1</v>
      </c>
      <c r="N361" s="213" t="s">
        <v>41</v>
      </c>
      <c r="O361" s="59"/>
      <c r="P361" s="162">
        <f>O361*H361</f>
        <v>0</v>
      </c>
      <c r="Q361" s="162">
        <v>2.0000000000000001E-4</v>
      </c>
      <c r="R361" s="162">
        <f>Q361*H361</f>
        <v>2.0000000000000001E-4</v>
      </c>
      <c r="S361" s="162">
        <v>0</v>
      </c>
      <c r="T361" s="163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4" t="s">
        <v>615</v>
      </c>
      <c r="AT361" s="164" t="s">
        <v>411</v>
      </c>
      <c r="AU361" s="164" t="s">
        <v>87</v>
      </c>
      <c r="AY361" s="18" t="s">
        <v>176</v>
      </c>
      <c r="BE361" s="165">
        <f>IF(N361="základná",J361,0)</f>
        <v>0</v>
      </c>
      <c r="BF361" s="165">
        <f>IF(N361="znížená",J361,0)</f>
        <v>0</v>
      </c>
      <c r="BG361" s="165">
        <f>IF(N361="zákl. prenesená",J361,0)</f>
        <v>0</v>
      </c>
      <c r="BH361" s="165">
        <f>IF(N361="zníž. prenesená",J361,0)</f>
        <v>0</v>
      </c>
      <c r="BI361" s="165">
        <f>IF(N361="nulová",J361,0)</f>
        <v>0</v>
      </c>
      <c r="BJ361" s="18" t="s">
        <v>87</v>
      </c>
      <c r="BK361" s="165">
        <f>ROUND(I361*H361,2)</f>
        <v>0</v>
      </c>
      <c r="BL361" s="18" t="s">
        <v>332</v>
      </c>
      <c r="BM361" s="164" t="s">
        <v>3455</v>
      </c>
    </row>
    <row r="362" spans="1:65" s="14" customFormat="1" ht="12">
      <c r="B362" s="174"/>
      <c r="D362" s="167" t="s">
        <v>182</v>
      </c>
      <c r="E362" s="175" t="s">
        <v>1</v>
      </c>
      <c r="F362" s="176" t="s">
        <v>79</v>
      </c>
      <c r="H362" s="177">
        <v>1</v>
      </c>
      <c r="I362" s="178"/>
      <c r="L362" s="174"/>
      <c r="M362" s="179"/>
      <c r="N362" s="180"/>
      <c r="O362" s="180"/>
      <c r="P362" s="180"/>
      <c r="Q362" s="180"/>
      <c r="R362" s="180"/>
      <c r="S362" s="180"/>
      <c r="T362" s="181"/>
      <c r="AT362" s="175" t="s">
        <v>182</v>
      </c>
      <c r="AU362" s="175" t="s">
        <v>87</v>
      </c>
      <c r="AV362" s="14" t="s">
        <v>87</v>
      </c>
      <c r="AW362" s="14" t="s">
        <v>30</v>
      </c>
      <c r="AX362" s="14" t="s">
        <v>79</v>
      </c>
      <c r="AY362" s="175" t="s">
        <v>176</v>
      </c>
    </row>
    <row r="363" spans="1:65" s="2" customFormat="1" ht="14.5" customHeight="1">
      <c r="A363" s="33"/>
      <c r="B363" s="151"/>
      <c r="C363" s="203" t="s">
        <v>3456</v>
      </c>
      <c r="D363" s="203" t="s">
        <v>411</v>
      </c>
      <c r="E363" s="204" t="s">
        <v>3457</v>
      </c>
      <c r="F363" s="205" t="s">
        <v>3333</v>
      </c>
      <c r="G363" s="206" t="s">
        <v>362</v>
      </c>
      <c r="H363" s="207">
        <v>1</v>
      </c>
      <c r="I363" s="208"/>
      <c r="J363" s="209">
        <f>ROUND(I363*H363,2)</f>
        <v>0</v>
      </c>
      <c r="K363" s="210"/>
      <c r="L363" s="211"/>
      <c r="M363" s="212" t="s">
        <v>1</v>
      </c>
      <c r="N363" s="213" t="s">
        <v>41</v>
      </c>
      <c r="O363" s="59"/>
      <c r="P363" s="162">
        <f>O363*H363</f>
        <v>0</v>
      </c>
      <c r="Q363" s="162">
        <v>2.0000000000000001E-4</v>
      </c>
      <c r="R363" s="162">
        <f>Q363*H363</f>
        <v>2.0000000000000001E-4</v>
      </c>
      <c r="S363" s="162">
        <v>0</v>
      </c>
      <c r="T363" s="163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4" t="s">
        <v>615</v>
      </c>
      <c r="AT363" s="164" t="s">
        <v>411</v>
      </c>
      <c r="AU363" s="164" t="s">
        <v>87</v>
      </c>
      <c r="AY363" s="18" t="s">
        <v>176</v>
      </c>
      <c r="BE363" s="165">
        <f>IF(N363="základná",J363,0)</f>
        <v>0</v>
      </c>
      <c r="BF363" s="165">
        <f>IF(N363="znížená",J363,0)</f>
        <v>0</v>
      </c>
      <c r="BG363" s="165">
        <f>IF(N363="zákl. prenesená",J363,0)</f>
        <v>0</v>
      </c>
      <c r="BH363" s="165">
        <f>IF(N363="zníž. prenesená",J363,0)</f>
        <v>0</v>
      </c>
      <c r="BI363" s="165">
        <f>IF(N363="nulová",J363,0)</f>
        <v>0</v>
      </c>
      <c r="BJ363" s="18" t="s">
        <v>87</v>
      </c>
      <c r="BK363" s="165">
        <f>ROUND(I363*H363,2)</f>
        <v>0</v>
      </c>
      <c r="BL363" s="18" t="s">
        <v>332</v>
      </c>
      <c r="BM363" s="164" t="s">
        <v>3458</v>
      </c>
    </row>
    <row r="364" spans="1:65" s="14" customFormat="1" ht="12">
      <c r="B364" s="174"/>
      <c r="D364" s="167" t="s">
        <v>182</v>
      </c>
      <c r="E364" s="175" t="s">
        <v>1</v>
      </c>
      <c r="F364" s="176" t="s">
        <v>79</v>
      </c>
      <c r="H364" s="177">
        <v>1</v>
      </c>
      <c r="I364" s="178"/>
      <c r="L364" s="174"/>
      <c r="M364" s="179"/>
      <c r="N364" s="180"/>
      <c r="O364" s="180"/>
      <c r="P364" s="180"/>
      <c r="Q364" s="180"/>
      <c r="R364" s="180"/>
      <c r="S364" s="180"/>
      <c r="T364" s="181"/>
      <c r="AT364" s="175" t="s">
        <v>182</v>
      </c>
      <c r="AU364" s="175" t="s">
        <v>87</v>
      </c>
      <c r="AV364" s="14" t="s">
        <v>87</v>
      </c>
      <c r="AW364" s="14" t="s">
        <v>30</v>
      </c>
      <c r="AX364" s="14" t="s">
        <v>79</v>
      </c>
      <c r="AY364" s="175" t="s">
        <v>176</v>
      </c>
    </row>
    <row r="365" spans="1:65" s="2" customFormat="1" ht="24.25" customHeight="1">
      <c r="A365" s="33"/>
      <c r="B365" s="151"/>
      <c r="C365" s="152" t="s">
        <v>3459</v>
      </c>
      <c r="D365" s="152" t="s">
        <v>178</v>
      </c>
      <c r="E365" s="153" t="s">
        <v>3262</v>
      </c>
      <c r="F365" s="154" t="s">
        <v>3263</v>
      </c>
      <c r="G365" s="155" t="s">
        <v>138</v>
      </c>
      <c r="H365" s="156">
        <v>20</v>
      </c>
      <c r="I365" s="157"/>
      <c r="J365" s="158">
        <f>ROUND(I365*H365,2)</f>
        <v>0</v>
      </c>
      <c r="K365" s="159"/>
      <c r="L365" s="34"/>
      <c r="M365" s="160" t="s">
        <v>1</v>
      </c>
      <c r="N365" s="161" t="s">
        <v>41</v>
      </c>
      <c r="O365" s="59"/>
      <c r="P365" s="162">
        <f>O365*H365</f>
        <v>0</v>
      </c>
      <c r="Q365" s="162">
        <v>0</v>
      </c>
      <c r="R365" s="162">
        <f>Q365*H365</f>
        <v>0</v>
      </c>
      <c r="S365" s="162">
        <v>0</v>
      </c>
      <c r="T365" s="163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4" t="s">
        <v>332</v>
      </c>
      <c r="AT365" s="164" t="s">
        <v>178</v>
      </c>
      <c r="AU365" s="164" t="s">
        <v>87</v>
      </c>
      <c r="AY365" s="18" t="s">
        <v>176</v>
      </c>
      <c r="BE365" s="165">
        <f>IF(N365="základná",J365,0)</f>
        <v>0</v>
      </c>
      <c r="BF365" s="165">
        <f>IF(N365="znížená",J365,0)</f>
        <v>0</v>
      </c>
      <c r="BG365" s="165">
        <f>IF(N365="zákl. prenesená",J365,0)</f>
        <v>0</v>
      </c>
      <c r="BH365" s="165">
        <f>IF(N365="zníž. prenesená",J365,0)</f>
        <v>0</v>
      </c>
      <c r="BI365" s="165">
        <f>IF(N365="nulová",J365,0)</f>
        <v>0</v>
      </c>
      <c r="BJ365" s="18" t="s">
        <v>87</v>
      </c>
      <c r="BK365" s="165">
        <f>ROUND(I365*H365,2)</f>
        <v>0</v>
      </c>
      <c r="BL365" s="18" t="s">
        <v>332</v>
      </c>
      <c r="BM365" s="164" t="s">
        <v>3460</v>
      </c>
    </row>
    <row r="366" spans="1:65" s="14" customFormat="1" ht="12">
      <c r="B366" s="174"/>
      <c r="D366" s="167" t="s">
        <v>182</v>
      </c>
      <c r="E366" s="175" t="s">
        <v>1</v>
      </c>
      <c r="F366" s="176" t="s">
        <v>7</v>
      </c>
      <c r="H366" s="177">
        <v>20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182</v>
      </c>
      <c r="AU366" s="175" t="s">
        <v>87</v>
      </c>
      <c r="AV366" s="14" t="s">
        <v>87</v>
      </c>
      <c r="AW366" s="14" t="s">
        <v>30</v>
      </c>
      <c r="AX366" s="14" t="s">
        <v>75</v>
      </c>
      <c r="AY366" s="175" t="s">
        <v>176</v>
      </c>
    </row>
    <row r="367" spans="1:65" s="15" customFormat="1" ht="12">
      <c r="B367" s="182"/>
      <c r="D367" s="167" t="s">
        <v>182</v>
      </c>
      <c r="E367" s="183" t="s">
        <v>1</v>
      </c>
      <c r="F367" s="184" t="s">
        <v>3461</v>
      </c>
      <c r="H367" s="185">
        <v>20</v>
      </c>
      <c r="I367" s="186"/>
      <c r="L367" s="182"/>
      <c r="M367" s="187"/>
      <c r="N367" s="188"/>
      <c r="O367" s="188"/>
      <c r="P367" s="188"/>
      <c r="Q367" s="188"/>
      <c r="R367" s="188"/>
      <c r="S367" s="188"/>
      <c r="T367" s="189"/>
      <c r="AT367" s="183" t="s">
        <v>182</v>
      </c>
      <c r="AU367" s="183" t="s">
        <v>87</v>
      </c>
      <c r="AV367" s="15" t="s">
        <v>97</v>
      </c>
      <c r="AW367" s="15" t="s">
        <v>30</v>
      </c>
      <c r="AX367" s="15" t="s">
        <v>75</v>
      </c>
      <c r="AY367" s="183" t="s">
        <v>176</v>
      </c>
    </row>
    <row r="368" spans="1:65" s="16" customFormat="1" ht="12">
      <c r="B368" s="190"/>
      <c r="D368" s="167" t="s">
        <v>182</v>
      </c>
      <c r="E368" s="191" t="s">
        <v>1</v>
      </c>
      <c r="F368" s="192" t="s">
        <v>193</v>
      </c>
      <c r="H368" s="193">
        <v>20</v>
      </c>
      <c r="I368" s="194"/>
      <c r="L368" s="190"/>
      <c r="M368" s="195"/>
      <c r="N368" s="196"/>
      <c r="O368" s="196"/>
      <c r="P368" s="196"/>
      <c r="Q368" s="196"/>
      <c r="R368" s="196"/>
      <c r="S368" s="196"/>
      <c r="T368" s="197"/>
      <c r="AT368" s="191" t="s">
        <v>182</v>
      </c>
      <c r="AU368" s="191" t="s">
        <v>87</v>
      </c>
      <c r="AV368" s="16" t="s">
        <v>106</v>
      </c>
      <c r="AW368" s="16" t="s">
        <v>30</v>
      </c>
      <c r="AX368" s="16" t="s">
        <v>79</v>
      </c>
      <c r="AY368" s="191" t="s">
        <v>176</v>
      </c>
    </row>
    <row r="369" spans="1:65" s="2" customFormat="1" ht="14.5" customHeight="1">
      <c r="A369" s="33"/>
      <c r="B369" s="151"/>
      <c r="C369" s="203" t="s">
        <v>3462</v>
      </c>
      <c r="D369" s="203" t="s">
        <v>411</v>
      </c>
      <c r="E369" s="204" t="s">
        <v>3270</v>
      </c>
      <c r="F369" s="205" t="s">
        <v>3271</v>
      </c>
      <c r="G369" s="206" t="s">
        <v>138</v>
      </c>
      <c r="H369" s="207">
        <v>20</v>
      </c>
      <c r="I369" s="208"/>
      <c r="J369" s="209">
        <f>ROUND(I369*H369,2)</f>
        <v>0</v>
      </c>
      <c r="K369" s="210"/>
      <c r="L369" s="211"/>
      <c r="M369" s="212" t="s">
        <v>1</v>
      </c>
      <c r="N369" s="213" t="s">
        <v>41</v>
      </c>
      <c r="O369" s="59"/>
      <c r="P369" s="162">
        <f>O369*H369</f>
        <v>0</v>
      </c>
      <c r="Q369" s="162">
        <v>0</v>
      </c>
      <c r="R369" s="162">
        <f>Q369*H369</f>
        <v>0</v>
      </c>
      <c r="S369" s="162">
        <v>0</v>
      </c>
      <c r="T369" s="163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4" t="s">
        <v>615</v>
      </c>
      <c r="AT369" s="164" t="s">
        <v>411</v>
      </c>
      <c r="AU369" s="164" t="s">
        <v>87</v>
      </c>
      <c r="AY369" s="18" t="s">
        <v>176</v>
      </c>
      <c r="BE369" s="165">
        <f>IF(N369="základná",J369,0)</f>
        <v>0</v>
      </c>
      <c r="BF369" s="165">
        <f>IF(N369="znížená",J369,0)</f>
        <v>0</v>
      </c>
      <c r="BG369" s="165">
        <f>IF(N369="zákl. prenesená",J369,0)</f>
        <v>0</v>
      </c>
      <c r="BH369" s="165">
        <f>IF(N369="zníž. prenesená",J369,0)</f>
        <v>0</v>
      </c>
      <c r="BI369" s="165">
        <f>IF(N369="nulová",J369,0)</f>
        <v>0</v>
      </c>
      <c r="BJ369" s="18" t="s">
        <v>87</v>
      </c>
      <c r="BK369" s="165">
        <f>ROUND(I369*H369,2)</f>
        <v>0</v>
      </c>
      <c r="BL369" s="18" t="s">
        <v>332</v>
      </c>
      <c r="BM369" s="164" t="s">
        <v>3463</v>
      </c>
    </row>
    <row r="370" spans="1:65" s="14" customFormat="1" ht="12">
      <c r="B370" s="174"/>
      <c r="D370" s="167" t="s">
        <v>182</v>
      </c>
      <c r="E370" s="175" t="s">
        <v>1</v>
      </c>
      <c r="F370" s="176" t="s">
        <v>7</v>
      </c>
      <c r="H370" s="177">
        <v>20</v>
      </c>
      <c r="I370" s="178"/>
      <c r="L370" s="174"/>
      <c r="M370" s="179"/>
      <c r="N370" s="180"/>
      <c r="O370" s="180"/>
      <c r="P370" s="180"/>
      <c r="Q370" s="180"/>
      <c r="R370" s="180"/>
      <c r="S370" s="180"/>
      <c r="T370" s="181"/>
      <c r="AT370" s="175" t="s">
        <v>182</v>
      </c>
      <c r="AU370" s="175" t="s">
        <v>87</v>
      </c>
      <c r="AV370" s="14" t="s">
        <v>87</v>
      </c>
      <c r="AW370" s="14" t="s">
        <v>30</v>
      </c>
      <c r="AX370" s="14" t="s">
        <v>75</v>
      </c>
      <c r="AY370" s="175" t="s">
        <v>176</v>
      </c>
    </row>
    <row r="371" spans="1:65" s="16" customFormat="1" ht="12">
      <c r="B371" s="190"/>
      <c r="D371" s="167" t="s">
        <v>182</v>
      </c>
      <c r="E371" s="191" t="s">
        <v>1</v>
      </c>
      <c r="F371" s="192" t="s">
        <v>193</v>
      </c>
      <c r="H371" s="193">
        <v>20</v>
      </c>
      <c r="I371" s="194"/>
      <c r="L371" s="190"/>
      <c r="M371" s="195"/>
      <c r="N371" s="196"/>
      <c r="O371" s="196"/>
      <c r="P371" s="196"/>
      <c r="Q371" s="196"/>
      <c r="R371" s="196"/>
      <c r="S371" s="196"/>
      <c r="T371" s="197"/>
      <c r="AT371" s="191" t="s">
        <v>182</v>
      </c>
      <c r="AU371" s="191" t="s">
        <v>87</v>
      </c>
      <c r="AV371" s="16" t="s">
        <v>106</v>
      </c>
      <c r="AW371" s="16" t="s">
        <v>30</v>
      </c>
      <c r="AX371" s="16" t="s">
        <v>79</v>
      </c>
      <c r="AY371" s="191" t="s">
        <v>176</v>
      </c>
    </row>
    <row r="372" spans="1:65" s="2" customFormat="1" ht="14.5" customHeight="1">
      <c r="A372" s="33"/>
      <c r="B372" s="151"/>
      <c r="C372" s="152" t="s">
        <v>3464</v>
      </c>
      <c r="D372" s="152" t="s">
        <v>178</v>
      </c>
      <c r="E372" s="153" t="s">
        <v>3273</v>
      </c>
      <c r="F372" s="154" t="s">
        <v>3274</v>
      </c>
      <c r="G372" s="155" t="s">
        <v>299</v>
      </c>
      <c r="H372" s="156">
        <v>1</v>
      </c>
      <c r="I372" s="157"/>
      <c r="J372" s="158">
        <f>ROUND(I372*H372,2)</f>
        <v>0</v>
      </c>
      <c r="K372" s="159"/>
      <c r="L372" s="34"/>
      <c r="M372" s="160" t="s">
        <v>1</v>
      </c>
      <c r="N372" s="161" t="s">
        <v>41</v>
      </c>
      <c r="O372" s="59"/>
      <c r="P372" s="162">
        <f>O372*H372</f>
        <v>0</v>
      </c>
      <c r="Q372" s="162">
        <v>1.2E-4</v>
      </c>
      <c r="R372" s="162">
        <f>Q372*H372</f>
        <v>1.2E-4</v>
      </c>
      <c r="S372" s="162">
        <v>0</v>
      </c>
      <c r="T372" s="163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4" t="s">
        <v>332</v>
      </c>
      <c r="AT372" s="164" t="s">
        <v>178</v>
      </c>
      <c r="AU372" s="164" t="s">
        <v>87</v>
      </c>
      <c r="AY372" s="18" t="s">
        <v>176</v>
      </c>
      <c r="BE372" s="165">
        <f>IF(N372="základná",J372,0)</f>
        <v>0</v>
      </c>
      <c r="BF372" s="165">
        <f>IF(N372="znížená",J372,0)</f>
        <v>0</v>
      </c>
      <c r="BG372" s="165">
        <f>IF(N372="zákl. prenesená",J372,0)</f>
        <v>0</v>
      </c>
      <c r="BH372" s="165">
        <f>IF(N372="zníž. prenesená",J372,0)</f>
        <v>0</v>
      </c>
      <c r="BI372" s="165">
        <f>IF(N372="nulová",J372,0)</f>
        <v>0</v>
      </c>
      <c r="BJ372" s="18" t="s">
        <v>87</v>
      </c>
      <c r="BK372" s="165">
        <f>ROUND(I372*H372,2)</f>
        <v>0</v>
      </c>
      <c r="BL372" s="18" t="s">
        <v>332</v>
      </c>
      <c r="BM372" s="164" t="s">
        <v>3465</v>
      </c>
    </row>
    <row r="373" spans="1:65" s="14" customFormat="1" ht="12">
      <c r="B373" s="174"/>
      <c r="D373" s="167" t="s">
        <v>182</v>
      </c>
      <c r="E373" s="175" t="s">
        <v>1</v>
      </c>
      <c r="F373" s="176" t="s">
        <v>79</v>
      </c>
      <c r="H373" s="177">
        <v>1</v>
      </c>
      <c r="I373" s="178"/>
      <c r="L373" s="174"/>
      <c r="M373" s="179"/>
      <c r="N373" s="180"/>
      <c r="O373" s="180"/>
      <c r="P373" s="180"/>
      <c r="Q373" s="180"/>
      <c r="R373" s="180"/>
      <c r="S373" s="180"/>
      <c r="T373" s="181"/>
      <c r="AT373" s="175" t="s">
        <v>182</v>
      </c>
      <c r="AU373" s="175" t="s">
        <v>87</v>
      </c>
      <c r="AV373" s="14" t="s">
        <v>87</v>
      </c>
      <c r="AW373" s="14" t="s">
        <v>30</v>
      </c>
      <c r="AX373" s="14" t="s">
        <v>79</v>
      </c>
      <c r="AY373" s="175" t="s">
        <v>176</v>
      </c>
    </row>
    <row r="374" spans="1:65" s="2" customFormat="1" ht="24.25" customHeight="1">
      <c r="A374" s="33"/>
      <c r="B374" s="151"/>
      <c r="C374" s="203" t="s">
        <v>3466</v>
      </c>
      <c r="D374" s="203" t="s">
        <v>411</v>
      </c>
      <c r="E374" s="204" t="s">
        <v>3276</v>
      </c>
      <c r="F374" s="205" t="s">
        <v>3277</v>
      </c>
      <c r="G374" s="206" t="s">
        <v>315</v>
      </c>
      <c r="H374" s="207">
        <v>6.0000000000000001E-3</v>
      </c>
      <c r="I374" s="208"/>
      <c r="J374" s="209">
        <f>ROUND(I374*H374,2)</f>
        <v>0</v>
      </c>
      <c r="K374" s="210"/>
      <c r="L374" s="211"/>
      <c r="M374" s="212" t="s">
        <v>1</v>
      </c>
      <c r="N374" s="213" t="s">
        <v>41</v>
      </c>
      <c r="O374" s="59"/>
      <c r="P374" s="162">
        <f>O374*H374</f>
        <v>0</v>
      </c>
      <c r="Q374" s="162">
        <v>1</v>
      </c>
      <c r="R374" s="162">
        <f>Q374*H374</f>
        <v>6.0000000000000001E-3</v>
      </c>
      <c r="S374" s="162">
        <v>0</v>
      </c>
      <c r="T374" s="163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4" t="s">
        <v>615</v>
      </c>
      <c r="AT374" s="164" t="s">
        <v>411</v>
      </c>
      <c r="AU374" s="164" t="s">
        <v>87</v>
      </c>
      <c r="AY374" s="18" t="s">
        <v>176</v>
      </c>
      <c r="BE374" s="165">
        <f>IF(N374="základná",J374,0)</f>
        <v>0</v>
      </c>
      <c r="BF374" s="165">
        <f>IF(N374="znížená",J374,0)</f>
        <v>0</v>
      </c>
      <c r="BG374" s="165">
        <f>IF(N374="zákl. prenesená",J374,0)</f>
        <v>0</v>
      </c>
      <c r="BH374" s="165">
        <f>IF(N374="zníž. prenesená",J374,0)</f>
        <v>0</v>
      </c>
      <c r="BI374" s="165">
        <f>IF(N374="nulová",J374,0)</f>
        <v>0</v>
      </c>
      <c r="BJ374" s="18" t="s">
        <v>87</v>
      </c>
      <c r="BK374" s="165">
        <f>ROUND(I374*H374,2)</f>
        <v>0</v>
      </c>
      <c r="BL374" s="18" t="s">
        <v>332</v>
      </c>
      <c r="BM374" s="164" t="s">
        <v>3467</v>
      </c>
    </row>
    <row r="375" spans="1:65" s="14" customFormat="1" ht="12">
      <c r="B375" s="174"/>
      <c r="D375" s="167" t="s">
        <v>182</v>
      </c>
      <c r="E375" s="175" t="s">
        <v>1</v>
      </c>
      <c r="F375" s="176" t="s">
        <v>3279</v>
      </c>
      <c r="H375" s="177">
        <v>6.0000000000000001E-3</v>
      </c>
      <c r="I375" s="178"/>
      <c r="L375" s="174"/>
      <c r="M375" s="179"/>
      <c r="N375" s="180"/>
      <c r="O375" s="180"/>
      <c r="P375" s="180"/>
      <c r="Q375" s="180"/>
      <c r="R375" s="180"/>
      <c r="S375" s="180"/>
      <c r="T375" s="181"/>
      <c r="AT375" s="175" t="s">
        <v>182</v>
      </c>
      <c r="AU375" s="175" t="s">
        <v>87</v>
      </c>
      <c r="AV375" s="14" t="s">
        <v>87</v>
      </c>
      <c r="AW375" s="14" t="s">
        <v>30</v>
      </c>
      <c r="AX375" s="14" t="s">
        <v>79</v>
      </c>
      <c r="AY375" s="175" t="s">
        <v>176</v>
      </c>
    </row>
    <row r="376" spans="1:65" s="12" customFormat="1" ht="23" customHeight="1">
      <c r="B376" s="138"/>
      <c r="D376" s="139" t="s">
        <v>74</v>
      </c>
      <c r="E376" s="149" t="s">
        <v>3468</v>
      </c>
      <c r="F376" s="149" t="s">
        <v>3469</v>
      </c>
      <c r="I376" s="141"/>
      <c r="J376" s="150">
        <f>BK376</f>
        <v>0</v>
      </c>
      <c r="L376" s="138"/>
      <c r="M376" s="143"/>
      <c r="N376" s="144"/>
      <c r="O376" s="144"/>
      <c r="P376" s="145">
        <f>SUM(P377:P432)</f>
        <v>0</v>
      </c>
      <c r="Q376" s="144"/>
      <c r="R376" s="145">
        <f>SUM(R377:R432)</f>
        <v>4.2399999999999993E-2</v>
      </c>
      <c r="S376" s="144"/>
      <c r="T376" s="146">
        <f>SUM(T377:T432)</f>
        <v>0</v>
      </c>
      <c r="AR376" s="139" t="s">
        <v>87</v>
      </c>
      <c r="AT376" s="147" t="s">
        <v>74</v>
      </c>
      <c r="AU376" s="147" t="s">
        <v>79</v>
      </c>
      <c r="AY376" s="139" t="s">
        <v>176</v>
      </c>
      <c r="BK376" s="148">
        <f>SUM(BK377:BK432)</f>
        <v>0</v>
      </c>
    </row>
    <row r="377" spans="1:65" s="2" customFormat="1" ht="24.25" customHeight="1">
      <c r="A377" s="33"/>
      <c r="B377" s="151"/>
      <c r="C377" s="152" t="s">
        <v>3470</v>
      </c>
      <c r="D377" s="152" t="s">
        <v>178</v>
      </c>
      <c r="E377" s="153" t="s">
        <v>3176</v>
      </c>
      <c r="F377" s="154" t="s">
        <v>3177</v>
      </c>
      <c r="G377" s="155" t="s">
        <v>362</v>
      </c>
      <c r="H377" s="156">
        <v>1</v>
      </c>
      <c r="I377" s="157"/>
      <c r="J377" s="158">
        <f t="shared" ref="J377:J391" si="70">ROUND(I377*H377,2)</f>
        <v>0</v>
      </c>
      <c r="K377" s="159"/>
      <c r="L377" s="34"/>
      <c r="M377" s="160" t="s">
        <v>1</v>
      </c>
      <c r="N377" s="161" t="s">
        <v>41</v>
      </c>
      <c r="O377" s="59"/>
      <c r="P377" s="162">
        <f t="shared" ref="P377:P391" si="71">O377*H377</f>
        <v>0</v>
      </c>
      <c r="Q377" s="162">
        <v>0</v>
      </c>
      <c r="R377" s="162">
        <f t="shared" ref="R377:R391" si="72">Q377*H377</f>
        <v>0</v>
      </c>
      <c r="S377" s="162">
        <v>0</v>
      </c>
      <c r="T377" s="163">
        <f t="shared" ref="T377:T391" si="73"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4" t="s">
        <v>332</v>
      </c>
      <c r="AT377" s="164" t="s">
        <v>178</v>
      </c>
      <c r="AU377" s="164" t="s">
        <v>87</v>
      </c>
      <c r="AY377" s="18" t="s">
        <v>176</v>
      </c>
      <c r="BE377" s="165">
        <f t="shared" ref="BE377:BE391" si="74">IF(N377="základná",J377,0)</f>
        <v>0</v>
      </c>
      <c r="BF377" s="165">
        <f t="shared" ref="BF377:BF391" si="75">IF(N377="znížená",J377,0)</f>
        <v>0</v>
      </c>
      <c r="BG377" s="165">
        <f t="shared" ref="BG377:BG391" si="76">IF(N377="zákl. prenesená",J377,0)</f>
        <v>0</v>
      </c>
      <c r="BH377" s="165">
        <f t="shared" ref="BH377:BH391" si="77">IF(N377="zníž. prenesená",J377,0)</f>
        <v>0</v>
      </c>
      <c r="BI377" s="165">
        <f t="shared" ref="BI377:BI391" si="78">IF(N377="nulová",J377,0)</f>
        <v>0</v>
      </c>
      <c r="BJ377" s="18" t="s">
        <v>87</v>
      </c>
      <c r="BK377" s="165">
        <f t="shared" ref="BK377:BK391" si="79">ROUND(I377*H377,2)</f>
        <v>0</v>
      </c>
      <c r="BL377" s="18" t="s">
        <v>332</v>
      </c>
      <c r="BM377" s="164" t="s">
        <v>3471</v>
      </c>
    </row>
    <row r="378" spans="1:65" s="2" customFormat="1" ht="38" customHeight="1">
      <c r="A378" s="33"/>
      <c r="B378" s="151"/>
      <c r="C378" s="203" t="s">
        <v>3472</v>
      </c>
      <c r="D378" s="203" t="s">
        <v>411</v>
      </c>
      <c r="E378" s="204" t="s">
        <v>3473</v>
      </c>
      <c r="F378" s="205" t="s">
        <v>3474</v>
      </c>
      <c r="G378" s="206" t="s">
        <v>362</v>
      </c>
      <c r="H378" s="207">
        <v>1</v>
      </c>
      <c r="I378" s="208"/>
      <c r="J378" s="209">
        <f t="shared" si="70"/>
        <v>0</v>
      </c>
      <c r="K378" s="210"/>
      <c r="L378" s="211"/>
      <c r="M378" s="212" t="s">
        <v>1</v>
      </c>
      <c r="N378" s="213" t="s">
        <v>41</v>
      </c>
      <c r="O378" s="59"/>
      <c r="P378" s="162">
        <f t="shared" si="71"/>
        <v>0</v>
      </c>
      <c r="Q378" s="162">
        <v>0</v>
      </c>
      <c r="R378" s="162">
        <f t="shared" si="72"/>
        <v>0</v>
      </c>
      <c r="S378" s="162">
        <v>0</v>
      </c>
      <c r="T378" s="163">
        <f t="shared" si="73"/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4" t="s">
        <v>615</v>
      </c>
      <c r="AT378" s="164" t="s">
        <v>411</v>
      </c>
      <c r="AU378" s="164" t="s">
        <v>87</v>
      </c>
      <c r="AY378" s="18" t="s">
        <v>176</v>
      </c>
      <c r="BE378" s="165">
        <f t="shared" si="74"/>
        <v>0</v>
      </c>
      <c r="BF378" s="165">
        <f t="shared" si="75"/>
        <v>0</v>
      </c>
      <c r="BG378" s="165">
        <f t="shared" si="76"/>
        <v>0</v>
      </c>
      <c r="BH378" s="165">
        <f t="shared" si="77"/>
        <v>0</v>
      </c>
      <c r="BI378" s="165">
        <f t="shared" si="78"/>
        <v>0</v>
      </c>
      <c r="BJ378" s="18" t="s">
        <v>87</v>
      </c>
      <c r="BK378" s="165">
        <f t="shared" si="79"/>
        <v>0</v>
      </c>
      <c r="BL378" s="18" t="s">
        <v>332</v>
      </c>
      <c r="BM378" s="164" t="s">
        <v>3475</v>
      </c>
    </row>
    <row r="379" spans="1:65" s="2" customFormat="1" ht="24.25" customHeight="1">
      <c r="A379" s="33"/>
      <c r="B379" s="151"/>
      <c r="C379" s="152" t="s">
        <v>3476</v>
      </c>
      <c r="D379" s="152" t="s">
        <v>178</v>
      </c>
      <c r="E379" s="153" t="s">
        <v>3182</v>
      </c>
      <c r="F379" s="154" t="s">
        <v>3183</v>
      </c>
      <c r="G379" s="155" t="s">
        <v>362</v>
      </c>
      <c r="H379" s="156">
        <v>1</v>
      </c>
      <c r="I379" s="157"/>
      <c r="J379" s="158">
        <f t="shared" si="70"/>
        <v>0</v>
      </c>
      <c r="K379" s="159"/>
      <c r="L379" s="34"/>
      <c r="M379" s="160" t="s">
        <v>1</v>
      </c>
      <c r="N379" s="161" t="s">
        <v>41</v>
      </c>
      <c r="O379" s="59"/>
      <c r="P379" s="162">
        <f t="shared" si="71"/>
        <v>0</v>
      </c>
      <c r="Q379" s="162">
        <v>0</v>
      </c>
      <c r="R379" s="162">
        <f t="shared" si="72"/>
        <v>0</v>
      </c>
      <c r="S379" s="162">
        <v>0</v>
      </c>
      <c r="T379" s="163">
        <f t="shared" si="73"/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4" t="s">
        <v>332</v>
      </c>
      <c r="AT379" s="164" t="s">
        <v>178</v>
      </c>
      <c r="AU379" s="164" t="s">
        <v>87</v>
      </c>
      <c r="AY379" s="18" t="s">
        <v>176</v>
      </c>
      <c r="BE379" s="165">
        <f t="shared" si="74"/>
        <v>0</v>
      </c>
      <c r="BF379" s="165">
        <f t="shared" si="75"/>
        <v>0</v>
      </c>
      <c r="BG379" s="165">
        <f t="shared" si="76"/>
        <v>0</v>
      </c>
      <c r="BH379" s="165">
        <f t="shared" si="77"/>
        <v>0</v>
      </c>
      <c r="BI379" s="165">
        <f t="shared" si="78"/>
        <v>0</v>
      </c>
      <c r="BJ379" s="18" t="s">
        <v>87</v>
      </c>
      <c r="BK379" s="165">
        <f t="shared" si="79"/>
        <v>0</v>
      </c>
      <c r="BL379" s="18" t="s">
        <v>332</v>
      </c>
      <c r="BM379" s="164" t="s">
        <v>3477</v>
      </c>
    </row>
    <row r="380" spans="1:65" s="2" customFormat="1" ht="14.5" customHeight="1">
      <c r="A380" s="33"/>
      <c r="B380" s="151"/>
      <c r="C380" s="203" t="s">
        <v>3478</v>
      </c>
      <c r="D380" s="203" t="s">
        <v>411</v>
      </c>
      <c r="E380" s="204" t="s">
        <v>3185</v>
      </c>
      <c r="F380" s="205" t="s">
        <v>3186</v>
      </c>
      <c r="G380" s="206" t="s">
        <v>362</v>
      </c>
      <c r="H380" s="207">
        <v>1</v>
      </c>
      <c r="I380" s="208"/>
      <c r="J380" s="209">
        <f t="shared" si="70"/>
        <v>0</v>
      </c>
      <c r="K380" s="210"/>
      <c r="L380" s="211"/>
      <c r="M380" s="212" t="s">
        <v>1</v>
      </c>
      <c r="N380" s="213" t="s">
        <v>41</v>
      </c>
      <c r="O380" s="59"/>
      <c r="P380" s="162">
        <f t="shared" si="71"/>
        <v>0</v>
      </c>
      <c r="Q380" s="162">
        <v>0</v>
      </c>
      <c r="R380" s="162">
        <f t="shared" si="72"/>
        <v>0</v>
      </c>
      <c r="S380" s="162">
        <v>0</v>
      </c>
      <c r="T380" s="163">
        <f t="shared" si="73"/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4" t="s">
        <v>615</v>
      </c>
      <c r="AT380" s="164" t="s">
        <v>411</v>
      </c>
      <c r="AU380" s="164" t="s">
        <v>87</v>
      </c>
      <c r="AY380" s="18" t="s">
        <v>176</v>
      </c>
      <c r="BE380" s="165">
        <f t="shared" si="74"/>
        <v>0</v>
      </c>
      <c r="BF380" s="165">
        <f t="shared" si="75"/>
        <v>0</v>
      </c>
      <c r="BG380" s="165">
        <f t="shared" si="76"/>
        <v>0</v>
      </c>
      <c r="BH380" s="165">
        <f t="shared" si="77"/>
        <v>0</v>
      </c>
      <c r="BI380" s="165">
        <f t="shared" si="78"/>
        <v>0</v>
      </c>
      <c r="BJ380" s="18" t="s">
        <v>87</v>
      </c>
      <c r="BK380" s="165">
        <f t="shared" si="79"/>
        <v>0</v>
      </c>
      <c r="BL380" s="18" t="s">
        <v>332</v>
      </c>
      <c r="BM380" s="164" t="s">
        <v>3479</v>
      </c>
    </row>
    <row r="381" spans="1:65" s="2" customFormat="1" ht="24.25" customHeight="1">
      <c r="A381" s="33"/>
      <c r="B381" s="151"/>
      <c r="C381" s="152" t="s">
        <v>3480</v>
      </c>
      <c r="D381" s="152" t="s">
        <v>178</v>
      </c>
      <c r="E381" s="153" t="s">
        <v>3188</v>
      </c>
      <c r="F381" s="154" t="s">
        <v>3189</v>
      </c>
      <c r="G381" s="155" t="s">
        <v>362</v>
      </c>
      <c r="H381" s="156">
        <v>1</v>
      </c>
      <c r="I381" s="157"/>
      <c r="J381" s="158">
        <f t="shared" si="70"/>
        <v>0</v>
      </c>
      <c r="K381" s="159"/>
      <c r="L381" s="34"/>
      <c r="M381" s="160" t="s">
        <v>1</v>
      </c>
      <c r="N381" s="161" t="s">
        <v>41</v>
      </c>
      <c r="O381" s="59"/>
      <c r="P381" s="162">
        <f t="shared" si="71"/>
        <v>0</v>
      </c>
      <c r="Q381" s="162">
        <v>0</v>
      </c>
      <c r="R381" s="162">
        <f t="shared" si="72"/>
        <v>0</v>
      </c>
      <c r="S381" s="162">
        <v>0</v>
      </c>
      <c r="T381" s="163">
        <f t="shared" si="73"/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4" t="s">
        <v>332</v>
      </c>
      <c r="AT381" s="164" t="s">
        <v>178</v>
      </c>
      <c r="AU381" s="164" t="s">
        <v>87</v>
      </c>
      <c r="AY381" s="18" t="s">
        <v>176</v>
      </c>
      <c r="BE381" s="165">
        <f t="shared" si="74"/>
        <v>0</v>
      </c>
      <c r="BF381" s="165">
        <f t="shared" si="75"/>
        <v>0</v>
      </c>
      <c r="BG381" s="165">
        <f t="shared" si="76"/>
        <v>0</v>
      </c>
      <c r="BH381" s="165">
        <f t="shared" si="77"/>
        <v>0</v>
      </c>
      <c r="BI381" s="165">
        <f t="shared" si="78"/>
        <v>0</v>
      </c>
      <c r="BJ381" s="18" t="s">
        <v>87</v>
      </c>
      <c r="BK381" s="165">
        <f t="shared" si="79"/>
        <v>0</v>
      </c>
      <c r="BL381" s="18" t="s">
        <v>332</v>
      </c>
      <c r="BM381" s="164" t="s">
        <v>3481</v>
      </c>
    </row>
    <row r="382" spans="1:65" s="2" customFormat="1" ht="14.5" customHeight="1">
      <c r="A382" s="33"/>
      <c r="B382" s="151"/>
      <c r="C382" s="203" t="s">
        <v>3482</v>
      </c>
      <c r="D382" s="203" t="s">
        <v>411</v>
      </c>
      <c r="E382" s="204" t="s">
        <v>3191</v>
      </c>
      <c r="F382" s="205" t="s">
        <v>3192</v>
      </c>
      <c r="G382" s="206" t="s">
        <v>362</v>
      </c>
      <c r="H382" s="207">
        <v>1</v>
      </c>
      <c r="I382" s="208"/>
      <c r="J382" s="209">
        <f t="shared" si="70"/>
        <v>0</v>
      </c>
      <c r="K382" s="210"/>
      <c r="L382" s="211"/>
      <c r="M382" s="212" t="s">
        <v>1</v>
      </c>
      <c r="N382" s="213" t="s">
        <v>41</v>
      </c>
      <c r="O382" s="59"/>
      <c r="P382" s="162">
        <f t="shared" si="71"/>
        <v>0</v>
      </c>
      <c r="Q382" s="162">
        <v>8.9999999999999998E-4</v>
      </c>
      <c r="R382" s="162">
        <f t="shared" si="72"/>
        <v>8.9999999999999998E-4</v>
      </c>
      <c r="S382" s="162">
        <v>0</v>
      </c>
      <c r="T382" s="163">
        <f t="shared" si="73"/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4" t="s">
        <v>615</v>
      </c>
      <c r="AT382" s="164" t="s">
        <v>411</v>
      </c>
      <c r="AU382" s="164" t="s">
        <v>87</v>
      </c>
      <c r="AY382" s="18" t="s">
        <v>176</v>
      </c>
      <c r="BE382" s="165">
        <f t="shared" si="74"/>
        <v>0</v>
      </c>
      <c r="BF382" s="165">
        <f t="shared" si="75"/>
        <v>0</v>
      </c>
      <c r="BG382" s="165">
        <f t="shared" si="76"/>
        <v>0</v>
      </c>
      <c r="BH382" s="165">
        <f t="shared" si="77"/>
        <v>0</v>
      </c>
      <c r="BI382" s="165">
        <f t="shared" si="78"/>
        <v>0</v>
      </c>
      <c r="BJ382" s="18" t="s">
        <v>87</v>
      </c>
      <c r="BK382" s="165">
        <f t="shared" si="79"/>
        <v>0</v>
      </c>
      <c r="BL382" s="18" t="s">
        <v>332</v>
      </c>
      <c r="BM382" s="164" t="s">
        <v>3483</v>
      </c>
    </row>
    <row r="383" spans="1:65" s="2" customFormat="1" ht="14.5" customHeight="1">
      <c r="A383" s="33"/>
      <c r="B383" s="151"/>
      <c r="C383" s="152" t="s">
        <v>3484</v>
      </c>
      <c r="D383" s="152" t="s">
        <v>178</v>
      </c>
      <c r="E383" s="153" t="s">
        <v>3194</v>
      </c>
      <c r="F383" s="154" t="s">
        <v>3195</v>
      </c>
      <c r="G383" s="155" t="s">
        <v>362</v>
      </c>
      <c r="H383" s="156">
        <v>5</v>
      </c>
      <c r="I383" s="157"/>
      <c r="J383" s="158">
        <f t="shared" si="70"/>
        <v>0</v>
      </c>
      <c r="K383" s="159"/>
      <c r="L383" s="34"/>
      <c r="M383" s="160" t="s">
        <v>1</v>
      </c>
      <c r="N383" s="161" t="s">
        <v>41</v>
      </c>
      <c r="O383" s="59"/>
      <c r="P383" s="162">
        <f t="shared" si="71"/>
        <v>0</v>
      </c>
      <c r="Q383" s="162">
        <v>0</v>
      </c>
      <c r="R383" s="162">
        <f t="shared" si="72"/>
        <v>0</v>
      </c>
      <c r="S383" s="162">
        <v>0</v>
      </c>
      <c r="T383" s="163">
        <f t="shared" si="73"/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4" t="s">
        <v>332</v>
      </c>
      <c r="AT383" s="164" t="s">
        <v>178</v>
      </c>
      <c r="AU383" s="164" t="s">
        <v>87</v>
      </c>
      <c r="AY383" s="18" t="s">
        <v>176</v>
      </c>
      <c r="BE383" s="165">
        <f t="shared" si="74"/>
        <v>0</v>
      </c>
      <c r="BF383" s="165">
        <f t="shared" si="75"/>
        <v>0</v>
      </c>
      <c r="BG383" s="165">
        <f t="shared" si="76"/>
        <v>0</v>
      </c>
      <c r="BH383" s="165">
        <f t="shared" si="77"/>
        <v>0</v>
      </c>
      <c r="BI383" s="165">
        <f t="shared" si="78"/>
        <v>0</v>
      </c>
      <c r="BJ383" s="18" t="s">
        <v>87</v>
      </c>
      <c r="BK383" s="165">
        <f t="shared" si="79"/>
        <v>0</v>
      </c>
      <c r="BL383" s="18" t="s">
        <v>332</v>
      </c>
      <c r="BM383" s="164" t="s">
        <v>3485</v>
      </c>
    </row>
    <row r="384" spans="1:65" s="2" customFormat="1" ht="24.25" customHeight="1">
      <c r="A384" s="33"/>
      <c r="B384" s="151"/>
      <c r="C384" s="203" t="s">
        <v>3486</v>
      </c>
      <c r="D384" s="203" t="s">
        <v>411</v>
      </c>
      <c r="E384" s="204" t="s">
        <v>3201</v>
      </c>
      <c r="F384" s="205" t="s">
        <v>3202</v>
      </c>
      <c r="G384" s="206" t="s">
        <v>362</v>
      </c>
      <c r="H384" s="207">
        <v>5</v>
      </c>
      <c r="I384" s="208"/>
      <c r="J384" s="209">
        <f t="shared" si="70"/>
        <v>0</v>
      </c>
      <c r="K384" s="210"/>
      <c r="L384" s="211"/>
      <c r="M384" s="212" t="s">
        <v>1</v>
      </c>
      <c r="N384" s="213" t="s">
        <v>41</v>
      </c>
      <c r="O384" s="59"/>
      <c r="P384" s="162">
        <f t="shared" si="71"/>
        <v>0</v>
      </c>
      <c r="Q384" s="162">
        <v>3.6999999999999999E-4</v>
      </c>
      <c r="R384" s="162">
        <f t="shared" si="72"/>
        <v>1.8500000000000001E-3</v>
      </c>
      <c r="S384" s="162">
        <v>0</v>
      </c>
      <c r="T384" s="163">
        <f t="shared" si="73"/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4" t="s">
        <v>615</v>
      </c>
      <c r="AT384" s="164" t="s">
        <v>411</v>
      </c>
      <c r="AU384" s="164" t="s">
        <v>87</v>
      </c>
      <c r="AY384" s="18" t="s">
        <v>176</v>
      </c>
      <c r="BE384" s="165">
        <f t="shared" si="74"/>
        <v>0</v>
      </c>
      <c r="BF384" s="165">
        <f t="shared" si="75"/>
        <v>0</v>
      </c>
      <c r="BG384" s="165">
        <f t="shared" si="76"/>
        <v>0</v>
      </c>
      <c r="BH384" s="165">
        <f t="shared" si="77"/>
        <v>0</v>
      </c>
      <c r="BI384" s="165">
        <f t="shared" si="78"/>
        <v>0</v>
      </c>
      <c r="BJ384" s="18" t="s">
        <v>87</v>
      </c>
      <c r="BK384" s="165">
        <f t="shared" si="79"/>
        <v>0</v>
      </c>
      <c r="BL384" s="18" t="s">
        <v>332</v>
      </c>
      <c r="BM384" s="164" t="s">
        <v>3487</v>
      </c>
    </row>
    <row r="385" spans="1:65" s="2" customFormat="1" ht="24.25" customHeight="1">
      <c r="A385" s="33"/>
      <c r="B385" s="151"/>
      <c r="C385" s="152" t="s">
        <v>3488</v>
      </c>
      <c r="D385" s="152" t="s">
        <v>178</v>
      </c>
      <c r="E385" s="153" t="s">
        <v>3204</v>
      </c>
      <c r="F385" s="154" t="s">
        <v>3205</v>
      </c>
      <c r="G385" s="155" t="s">
        <v>362</v>
      </c>
      <c r="H385" s="156">
        <v>4</v>
      </c>
      <c r="I385" s="157"/>
      <c r="J385" s="158">
        <f t="shared" si="70"/>
        <v>0</v>
      </c>
      <c r="K385" s="159"/>
      <c r="L385" s="34"/>
      <c r="M385" s="160" t="s">
        <v>1</v>
      </c>
      <c r="N385" s="161" t="s">
        <v>41</v>
      </c>
      <c r="O385" s="59"/>
      <c r="P385" s="162">
        <f t="shared" si="71"/>
        <v>0</v>
      </c>
      <c r="Q385" s="162">
        <v>0</v>
      </c>
      <c r="R385" s="162">
        <f t="shared" si="72"/>
        <v>0</v>
      </c>
      <c r="S385" s="162">
        <v>0</v>
      </c>
      <c r="T385" s="163">
        <f t="shared" si="73"/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4" t="s">
        <v>332</v>
      </c>
      <c r="AT385" s="164" t="s">
        <v>178</v>
      </c>
      <c r="AU385" s="164" t="s">
        <v>87</v>
      </c>
      <c r="AY385" s="18" t="s">
        <v>176</v>
      </c>
      <c r="BE385" s="165">
        <f t="shared" si="74"/>
        <v>0</v>
      </c>
      <c r="BF385" s="165">
        <f t="shared" si="75"/>
        <v>0</v>
      </c>
      <c r="BG385" s="165">
        <f t="shared" si="76"/>
        <v>0</v>
      </c>
      <c r="BH385" s="165">
        <f t="shared" si="77"/>
        <v>0</v>
      </c>
      <c r="BI385" s="165">
        <f t="shared" si="78"/>
        <v>0</v>
      </c>
      <c r="BJ385" s="18" t="s">
        <v>87</v>
      </c>
      <c r="BK385" s="165">
        <f t="shared" si="79"/>
        <v>0</v>
      </c>
      <c r="BL385" s="18" t="s">
        <v>332</v>
      </c>
      <c r="BM385" s="164" t="s">
        <v>3489</v>
      </c>
    </row>
    <row r="386" spans="1:65" s="2" customFormat="1" ht="14.5" customHeight="1">
      <c r="A386" s="33"/>
      <c r="B386" s="151"/>
      <c r="C386" s="203" t="s">
        <v>3490</v>
      </c>
      <c r="D386" s="203" t="s">
        <v>411</v>
      </c>
      <c r="E386" s="204" t="s">
        <v>3207</v>
      </c>
      <c r="F386" s="205" t="s">
        <v>3208</v>
      </c>
      <c r="G386" s="206" t="s">
        <v>362</v>
      </c>
      <c r="H386" s="207">
        <v>4</v>
      </c>
      <c r="I386" s="208"/>
      <c r="J386" s="209">
        <f t="shared" si="70"/>
        <v>0</v>
      </c>
      <c r="K386" s="210"/>
      <c r="L386" s="211"/>
      <c r="M386" s="212" t="s">
        <v>1</v>
      </c>
      <c r="N386" s="213" t="s">
        <v>41</v>
      </c>
      <c r="O386" s="59"/>
      <c r="P386" s="162">
        <f t="shared" si="71"/>
        <v>0</v>
      </c>
      <c r="Q386" s="162">
        <v>5.5999999999999995E-4</v>
      </c>
      <c r="R386" s="162">
        <f t="shared" si="72"/>
        <v>2.2399999999999998E-3</v>
      </c>
      <c r="S386" s="162">
        <v>0</v>
      </c>
      <c r="T386" s="163">
        <f t="shared" si="73"/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4" t="s">
        <v>615</v>
      </c>
      <c r="AT386" s="164" t="s">
        <v>411</v>
      </c>
      <c r="AU386" s="164" t="s">
        <v>87</v>
      </c>
      <c r="AY386" s="18" t="s">
        <v>176</v>
      </c>
      <c r="BE386" s="165">
        <f t="shared" si="74"/>
        <v>0</v>
      </c>
      <c r="BF386" s="165">
        <f t="shared" si="75"/>
        <v>0</v>
      </c>
      <c r="BG386" s="165">
        <f t="shared" si="76"/>
        <v>0</v>
      </c>
      <c r="BH386" s="165">
        <f t="shared" si="77"/>
        <v>0</v>
      </c>
      <c r="BI386" s="165">
        <f t="shared" si="78"/>
        <v>0</v>
      </c>
      <c r="BJ386" s="18" t="s">
        <v>87</v>
      </c>
      <c r="BK386" s="165">
        <f t="shared" si="79"/>
        <v>0</v>
      </c>
      <c r="BL386" s="18" t="s">
        <v>332</v>
      </c>
      <c r="BM386" s="164" t="s">
        <v>3491</v>
      </c>
    </row>
    <row r="387" spans="1:65" s="2" customFormat="1" ht="14.5" customHeight="1">
      <c r="A387" s="33"/>
      <c r="B387" s="151"/>
      <c r="C387" s="152" t="s">
        <v>3492</v>
      </c>
      <c r="D387" s="152" t="s">
        <v>178</v>
      </c>
      <c r="E387" s="153" t="s">
        <v>3493</v>
      </c>
      <c r="F387" s="154" t="s">
        <v>3494</v>
      </c>
      <c r="G387" s="155" t="s">
        <v>362</v>
      </c>
      <c r="H387" s="156">
        <v>1</v>
      </c>
      <c r="I387" s="157"/>
      <c r="J387" s="158">
        <f t="shared" si="70"/>
        <v>0</v>
      </c>
      <c r="K387" s="159"/>
      <c r="L387" s="34"/>
      <c r="M387" s="160" t="s">
        <v>1</v>
      </c>
      <c r="N387" s="161" t="s">
        <v>41</v>
      </c>
      <c r="O387" s="59"/>
      <c r="P387" s="162">
        <f t="shared" si="71"/>
        <v>0</v>
      </c>
      <c r="Q387" s="162">
        <v>0</v>
      </c>
      <c r="R387" s="162">
        <f t="shared" si="72"/>
        <v>0</v>
      </c>
      <c r="S387" s="162">
        <v>0</v>
      </c>
      <c r="T387" s="163">
        <f t="shared" si="73"/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4" t="s">
        <v>332</v>
      </c>
      <c r="AT387" s="164" t="s">
        <v>178</v>
      </c>
      <c r="AU387" s="164" t="s">
        <v>87</v>
      </c>
      <c r="AY387" s="18" t="s">
        <v>176</v>
      </c>
      <c r="BE387" s="165">
        <f t="shared" si="74"/>
        <v>0</v>
      </c>
      <c r="BF387" s="165">
        <f t="shared" si="75"/>
        <v>0</v>
      </c>
      <c r="BG387" s="165">
        <f t="shared" si="76"/>
        <v>0</v>
      </c>
      <c r="BH387" s="165">
        <f t="shared" si="77"/>
        <v>0</v>
      </c>
      <c r="BI387" s="165">
        <f t="shared" si="78"/>
        <v>0</v>
      </c>
      <c r="BJ387" s="18" t="s">
        <v>87</v>
      </c>
      <c r="BK387" s="165">
        <f t="shared" si="79"/>
        <v>0</v>
      </c>
      <c r="BL387" s="18" t="s">
        <v>332</v>
      </c>
      <c r="BM387" s="164" t="s">
        <v>3495</v>
      </c>
    </row>
    <row r="388" spans="1:65" s="2" customFormat="1" ht="14.5" customHeight="1">
      <c r="A388" s="33"/>
      <c r="B388" s="151"/>
      <c r="C388" s="203" t="s">
        <v>3496</v>
      </c>
      <c r="D388" s="203" t="s">
        <v>411</v>
      </c>
      <c r="E388" s="204" t="s">
        <v>3497</v>
      </c>
      <c r="F388" s="205" t="s">
        <v>3498</v>
      </c>
      <c r="G388" s="206" t="s">
        <v>362</v>
      </c>
      <c r="H388" s="207">
        <v>1</v>
      </c>
      <c r="I388" s="208"/>
      <c r="J388" s="209">
        <f t="shared" si="70"/>
        <v>0</v>
      </c>
      <c r="K388" s="210"/>
      <c r="L388" s="211"/>
      <c r="M388" s="212" t="s">
        <v>1</v>
      </c>
      <c r="N388" s="213" t="s">
        <v>41</v>
      </c>
      <c r="O388" s="59"/>
      <c r="P388" s="162">
        <f t="shared" si="71"/>
        <v>0</v>
      </c>
      <c r="Q388" s="162">
        <v>1.2999999999999999E-3</v>
      </c>
      <c r="R388" s="162">
        <f t="shared" si="72"/>
        <v>1.2999999999999999E-3</v>
      </c>
      <c r="S388" s="162">
        <v>0</v>
      </c>
      <c r="T388" s="163">
        <f t="shared" si="73"/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4" t="s">
        <v>615</v>
      </c>
      <c r="AT388" s="164" t="s">
        <v>411</v>
      </c>
      <c r="AU388" s="164" t="s">
        <v>87</v>
      </c>
      <c r="AY388" s="18" t="s">
        <v>176</v>
      </c>
      <c r="BE388" s="165">
        <f t="shared" si="74"/>
        <v>0</v>
      </c>
      <c r="BF388" s="165">
        <f t="shared" si="75"/>
        <v>0</v>
      </c>
      <c r="BG388" s="165">
        <f t="shared" si="76"/>
        <v>0</v>
      </c>
      <c r="BH388" s="165">
        <f t="shared" si="77"/>
        <v>0</v>
      </c>
      <c r="BI388" s="165">
        <f t="shared" si="78"/>
        <v>0</v>
      </c>
      <c r="BJ388" s="18" t="s">
        <v>87</v>
      </c>
      <c r="BK388" s="165">
        <f t="shared" si="79"/>
        <v>0</v>
      </c>
      <c r="BL388" s="18" t="s">
        <v>332</v>
      </c>
      <c r="BM388" s="164" t="s">
        <v>3499</v>
      </c>
    </row>
    <row r="389" spans="1:65" s="2" customFormat="1" ht="14.5" customHeight="1">
      <c r="A389" s="33"/>
      <c r="B389" s="151"/>
      <c r="C389" s="152" t="s">
        <v>1474</v>
      </c>
      <c r="D389" s="152" t="s">
        <v>178</v>
      </c>
      <c r="E389" s="153" t="s">
        <v>3210</v>
      </c>
      <c r="F389" s="154" t="s">
        <v>3211</v>
      </c>
      <c r="G389" s="155" t="s">
        <v>219</v>
      </c>
      <c r="H389" s="156">
        <v>4</v>
      </c>
      <c r="I389" s="157"/>
      <c r="J389" s="158">
        <f t="shared" si="70"/>
        <v>0</v>
      </c>
      <c r="K389" s="159"/>
      <c r="L389" s="34"/>
      <c r="M389" s="160" t="s">
        <v>1</v>
      </c>
      <c r="N389" s="161" t="s">
        <v>41</v>
      </c>
      <c r="O389" s="59"/>
      <c r="P389" s="162">
        <f t="shared" si="71"/>
        <v>0</v>
      </c>
      <c r="Q389" s="162">
        <v>0</v>
      </c>
      <c r="R389" s="162">
        <f t="shared" si="72"/>
        <v>0</v>
      </c>
      <c r="S389" s="162">
        <v>0</v>
      </c>
      <c r="T389" s="163">
        <f t="shared" si="73"/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4" t="s">
        <v>332</v>
      </c>
      <c r="AT389" s="164" t="s">
        <v>178</v>
      </c>
      <c r="AU389" s="164" t="s">
        <v>87</v>
      </c>
      <c r="AY389" s="18" t="s">
        <v>176</v>
      </c>
      <c r="BE389" s="165">
        <f t="shared" si="74"/>
        <v>0</v>
      </c>
      <c r="BF389" s="165">
        <f t="shared" si="75"/>
        <v>0</v>
      </c>
      <c r="BG389" s="165">
        <f t="shared" si="76"/>
        <v>0</v>
      </c>
      <c r="BH389" s="165">
        <f t="shared" si="77"/>
        <v>0</v>
      </c>
      <c r="BI389" s="165">
        <f t="shared" si="78"/>
        <v>0</v>
      </c>
      <c r="BJ389" s="18" t="s">
        <v>87</v>
      </c>
      <c r="BK389" s="165">
        <f t="shared" si="79"/>
        <v>0</v>
      </c>
      <c r="BL389" s="18" t="s">
        <v>332</v>
      </c>
      <c r="BM389" s="164" t="s">
        <v>3500</v>
      </c>
    </row>
    <row r="390" spans="1:65" s="2" customFormat="1" ht="14.5" customHeight="1">
      <c r="A390" s="33"/>
      <c r="B390" s="151"/>
      <c r="C390" s="203" t="s">
        <v>3501</v>
      </c>
      <c r="D390" s="203" t="s">
        <v>411</v>
      </c>
      <c r="E390" s="204" t="s">
        <v>3213</v>
      </c>
      <c r="F390" s="205" t="s">
        <v>3214</v>
      </c>
      <c r="G390" s="206" t="s">
        <v>219</v>
      </c>
      <c r="H390" s="207">
        <v>4</v>
      </c>
      <c r="I390" s="208"/>
      <c r="J390" s="209">
        <f t="shared" si="70"/>
        <v>0</v>
      </c>
      <c r="K390" s="210"/>
      <c r="L390" s="211"/>
      <c r="M390" s="212" t="s">
        <v>1</v>
      </c>
      <c r="N390" s="213" t="s">
        <v>41</v>
      </c>
      <c r="O390" s="59"/>
      <c r="P390" s="162">
        <f t="shared" si="71"/>
        <v>0</v>
      </c>
      <c r="Q390" s="162">
        <v>6.9999999999999999E-4</v>
      </c>
      <c r="R390" s="162">
        <f t="shared" si="72"/>
        <v>2.8E-3</v>
      </c>
      <c r="S390" s="162">
        <v>0</v>
      </c>
      <c r="T390" s="163">
        <f t="shared" si="73"/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4" t="s">
        <v>615</v>
      </c>
      <c r="AT390" s="164" t="s">
        <v>411</v>
      </c>
      <c r="AU390" s="164" t="s">
        <v>87</v>
      </c>
      <c r="AY390" s="18" t="s">
        <v>176</v>
      </c>
      <c r="BE390" s="165">
        <f t="shared" si="74"/>
        <v>0</v>
      </c>
      <c r="BF390" s="165">
        <f t="shared" si="75"/>
        <v>0</v>
      </c>
      <c r="BG390" s="165">
        <f t="shared" si="76"/>
        <v>0</v>
      </c>
      <c r="BH390" s="165">
        <f t="shared" si="77"/>
        <v>0</v>
      </c>
      <c r="BI390" s="165">
        <f t="shared" si="78"/>
        <v>0</v>
      </c>
      <c r="BJ390" s="18" t="s">
        <v>87</v>
      </c>
      <c r="BK390" s="165">
        <f t="shared" si="79"/>
        <v>0</v>
      </c>
      <c r="BL390" s="18" t="s">
        <v>332</v>
      </c>
      <c r="BM390" s="164" t="s">
        <v>3502</v>
      </c>
    </row>
    <row r="391" spans="1:65" s="2" customFormat="1" ht="14.5" customHeight="1">
      <c r="A391" s="33"/>
      <c r="B391" s="151"/>
      <c r="C391" s="152" t="s">
        <v>3503</v>
      </c>
      <c r="D391" s="152" t="s">
        <v>178</v>
      </c>
      <c r="E391" s="153" t="s">
        <v>3216</v>
      </c>
      <c r="F391" s="154" t="s">
        <v>3217</v>
      </c>
      <c r="G391" s="155" t="s">
        <v>219</v>
      </c>
      <c r="H391" s="156">
        <v>17</v>
      </c>
      <c r="I391" s="157"/>
      <c r="J391" s="158">
        <f t="shared" si="70"/>
        <v>0</v>
      </c>
      <c r="K391" s="159"/>
      <c r="L391" s="34"/>
      <c r="M391" s="160" t="s">
        <v>1</v>
      </c>
      <c r="N391" s="161" t="s">
        <v>41</v>
      </c>
      <c r="O391" s="59"/>
      <c r="P391" s="162">
        <f t="shared" si="71"/>
        <v>0</v>
      </c>
      <c r="Q391" s="162">
        <v>0</v>
      </c>
      <c r="R391" s="162">
        <f t="shared" si="72"/>
        <v>0</v>
      </c>
      <c r="S391" s="162">
        <v>0</v>
      </c>
      <c r="T391" s="163">
        <f t="shared" si="73"/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4" t="s">
        <v>332</v>
      </c>
      <c r="AT391" s="164" t="s">
        <v>178</v>
      </c>
      <c r="AU391" s="164" t="s">
        <v>87</v>
      </c>
      <c r="AY391" s="18" t="s">
        <v>176</v>
      </c>
      <c r="BE391" s="165">
        <f t="shared" si="74"/>
        <v>0</v>
      </c>
      <c r="BF391" s="165">
        <f t="shared" si="75"/>
        <v>0</v>
      </c>
      <c r="BG391" s="165">
        <f t="shared" si="76"/>
        <v>0</v>
      </c>
      <c r="BH391" s="165">
        <f t="shared" si="77"/>
        <v>0</v>
      </c>
      <c r="BI391" s="165">
        <f t="shared" si="78"/>
        <v>0</v>
      </c>
      <c r="BJ391" s="18" t="s">
        <v>87</v>
      </c>
      <c r="BK391" s="165">
        <f t="shared" si="79"/>
        <v>0</v>
      </c>
      <c r="BL391" s="18" t="s">
        <v>332</v>
      </c>
      <c r="BM391" s="164" t="s">
        <v>3504</v>
      </c>
    </row>
    <row r="392" spans="1:65" s="14" customFormat="1" ht="12">
      <c r="B392" s="174"/>
      <c r="D392" s="167" t="s">
        <v>182</v>
      </c>
      <c r="E392" s="175" t="s">
        <v>1</v>
      </c>
      <c r="F392" s="176" t="s">
        <v>3505</v>
      </c>
      <c r="H392" s="177">
        <v>17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182</v>
      </c>
      <c r="AU392" s="175" t="s">
        <v>87</v>
      </c>
      <c r="AV392" s="14" t="s">
        <v>87</v>
      </c>
      <c r="AW392" s="14" t="s">
        <v>30</v>
      </c>
      <c r="AX392" s="14" t="s">
        <v>75</v>
      </c>
      <c r="AY392" s="175" t="s">
        <v>176</v>
      </c>
    </row>
    <row r="393" spans="1:65" s="16" customFormat="1" ht="12">
      <c r="B393" s="190"/>
      <c r="D393" s="167" t="s">
        <v>182</v>
      </c>
      <c r="E393" s="191" t="s">
        <v>1</v>
      </c>
      <c r="F393" s="192" t="s">
        <v>193</v>
      </c>
      <c r="H393" s="193">
        <v>17</v>
      </c>
      <c r="I393" s="194"/>
      <c r="L393" s="190"/>
      <c r="M393" s="195"/>
      <c r="N393" s="196"/>
      <c r="O393" s="196"/>
      <c r="P393" s="196"/>
      <c r="Q393" s="196"/>
      <c r="R393" s="196"/>
      <c r="S393" s="196"/>
      <c r="T393" s="197"/>
      <c r="AT393" s="191" t="s">
        <v>182</v>
      </c>
      <c r="AU393" s="191" t="s">
        <v>87</v>
      </c>
      <c r="AV393" s="16" t="s">
        <v>106</v>
      </c>
      <c r="AW393" s="16" t="s">
        <v>30</v>
      </c>
      <c r="AX393" s="16" t="s">
        <v>79</v>
      </c>
      <c r="AY393" s="191" t="s">
        <v>176</v>
      </c>
    </row>
    <row r="394" spans="1:65" s="2" customFormat="1" ht="14.5" customHeight="1">
      <c r="A394" s="33"/>
      <c r="B394" s="151"/>
      <c r="C394" s="203" t="s">
        <v>3506</v>
      </c>
      <c r="D394" s="203" t="s">
        <v>411</v>
      </c>
      <c r="E394" s="204" t="s">
        <v>3219</v>
      </c>
      <c r="F394" s="205" t="s">
        <v>3220</v>
      </c>
      <c r="G394" s="206" t="s">
        <v>219</v>
      </c>
      <c r="H394" s="207">
        <v>4</v>
      </c>
      <c r="I394" s="208"/>
      <c r="J394" s="209">
        <f>ROUND(I394*H394,2)</f>
        <v>0</v>
      </c>
      <c r="K394" s="210"/>
      <c r="L394" s="211"/>
      <c r="M394" s="212" t="s">
        <v>1</v>
      </c>
      <c r="N394" s="213" t="s">
        <v>41</v>
      </c>
      <c r="O394" s="59"/>
      <c r="P394" s="162">
        <f>O394*H394</f>
        <v>0</v>
      </c>
      <c r="Q394" s="162">
        <v>8.9999999999999998E-4</v>
      </c>
      <c r="R394" s="162">
        <f>Q394*H394</f>
        <v>3.5999999999999999E-3</v>
      </c>
      <c r="S394" s="162">
        <v>0</v>
      </c>
      <c r="T394" s="163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4" t="s">
        <v>615</v>
      </c>
      <c r="AT394" s="164" t="s">
        <v>411</v>
      </c>
      <c r="AU394" s="164" t="s">
        <v>87</v>
      </c>
      <c r="AY394" s="18" t="s">
        <v>176</v>
      </c>
      <c r="BE394" s="165">
        <f>IF(N394="základná",J394,0)</f>
        <v>0</v>
      </c>
      <c r="BF394" s="165">
        <f>IF(N394="znížená",J394,0)</f>
        <v>0</v>
      </c>
      <c r="BG394" s="165">
        <f>IF(N394="zákl. prenesená",J394,0)</f>
        <v>0</v>
      </c>
      <c r="BH394" s="165">
        <f>IF(N394="zníž. prenesená",J394,0)</f>
        <v>0</v>
      </c>
      <c r="BI394" s="165">
        <f>IF(N394="nulová",J394,0)</f>
        <v>0</v>
      </c>
      <c r="BJ394" s="18" t="s">
        <v>87</v>
      </c>
      <c r="BK394" s="165">
        <f>ROUND(I394*H394,2)</f>
        <v>0</v>
      </c>
      <c r="BL394" s="18" t="s">
        <v>332</v>
      </c>
      <c r="BM394" s="164" t="s">
        <v>3507</v>
      </c>
    </row>
    <row r="395" spans="1:65" s="14" customFormat="1" ht="12">
      <c r="B395" s="174"/>
      <c r="D395" s="167" t="s">
        <v>182</v>
      </c>
      <c r="E395" s="175" t="s">
        <v>1</v>
      </c>
      <c r="F395" s="176" t="s">
        <v>106</v>
      </c>
      <c r="H395" s="177">
        <v>4</v>
      </c>
      <c r="I395" s="178"/>
      <c r="L395" s="174"/>
      <c r="M395" s="179"/>
      <c r="N395" s="180"/>
      <c r="O395" s="180"/>
      <c r="P395" s="180"/>
      <c r="Q395" s="180"/>
      <c r="R395" s="180"/>
      <c r="S395" s="180"/>
      <c r="T395" s="181"/>
      <c r="AT395" s="175" t="s">
        <v>182</v>
      </c>
      <c r="AU395" s="175" t="s">
        <v>87</v>
      </c>
      <c r="AV395" s="14" t="s">
        <v>87</v>
      </c>
      <c r="AW395" s="14" t="s">
        <v>30</v>
      </c>
      <c r="AX395" s="14" t="s">
        <v>79</v>
      </c>
      <c r="AY395" s="175" t="s">
        <v>176</v>
      </c>
    </row>
    <row r="396" spans="1:65" s="2" customFormat="1" ht="14.5" customHeight="1">
      <c r="A396" s="33"/>
      <c r="B396" s="151"/>
      <c r="C396" s="203" t="s">
        <v>3508</v>
      </c>
      <c r="D396" s="203" t="s">
        <v>411</v>
      </c>
      <c r="E396" s="204" t="s">
        <v>3300</v>
      </c>
      <c r="F396" s="205" t="s">
        <v>3301</v>
      </c>
      <c r="G396" s="206" t="s">
        <v>219</v>
      </c>
      <c r="H396" s="207">
        <v>13</v>
      </c>
      <c r="I396" s="208"/>
      <c r="J396" s="209">
        <f>ROUND(I396*H396,2)</f>
        <v>0</v>
      </c>
      <c r="K396" s="210"/>
      <c r="L396" s="211"/>
      <c r="M396" s="212" t="s">
        <v>1</v>
      </c>
      <c r="N396" s="213" t="s">
        <v>41</v>
      </c>
      <c r="O396" s="59"/>
      <c r="P396" s="162">
        <f>O396*H396</f>
        <v>0</v>
      </c>
      <c r="Q396" s="162">
        <v>1.0300000000000001E-3</v>
      </c>
      <c r="R396" s="162">
        <f>Q396*H396</f>
        <v>1.3390000000000001E-2</v>
      </c>
      <c r="S396" s="162">
        <v>0</v>
      </c>
      <c r="T396" s="163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4" t="s">
        <v>615</v>
      </c>
      <c r="AT396" s="164" t="s">
        <v>411</v>
      </c>
      <c r="AU396" s="164" t="s">
        <v>87</v>
      </c>
      <c r="AY396" s="18" t="s">
        <v>176</v>
      </c>
      <c r="BE396" s="165">
        <f>IF(N396="základná",J396,0)</f>
        <v>0</v>
      </c>
      <c r="BF396" s="165">
        <f>IF(N396="znížená",J396,0)</f>
        <v>0</v>
      </c>
      <c r="BG396" s="165">
        <f>IF(N396="zákl. prenesená",J396,0)</f>
        <v>0</v>
      </c>
      <c r="BH396" s="165">
        <f>IF(N396="zníž. prenesená",J396,0)</f>
        <v>0</v>
      </c>
      <c r="BI396" s="165">
        <f>IF(N396="nulová",J396,0)</f>
        <v>0</v>
      </c>
      <c r="BJ396" s="18" t="s">
        <v>87</v>
      </c>
      <c r="BK396" s="165">
        <f>ROUND(I396*H396,2)</f>
        <v>0</v>
      </c>
      <c r="BL396" s="18" t="s">
        <v>332</v>
      </c>
      <c r="BM396" s="164" t="s">
        <v>3509</v>
      </c>
    </row>
    <row r="397" spans="1:65" s="14" customFormat="1" ht="12">
      <c r="B397" s="174"/>
      <c r="D397" s="167" t="s">
        <v>182</v>
      </c>
      <c r="E397" s="175" t="s">
        <v>1</v>
      </c>
      <c r="F397" s="176" t="s">
        <v>320</v>
      </c>
      <c r="H397" s="177">
        <v>13</v>
      </c>
      <c r="I397" s="178"/>
      <c r="L397" s="174"/>
      <c r="M397" s="179"/>
      <c r="N397" s="180"/>
      <c r="O397" s="180"/>
      <c r="P397" s="180"/>
      <c r="Q397" s="180"/>
      <c r="R397" s="180"/>
      <c r="S397" s="180"/>
      <c r="T397" s="181"/>
      <c r="AT397" s="175" t="s">
        <v>182</v>
      </c>
      <c r="AU397" s="175" t="s">
        <v>87</v>
      </c>
      <c r="AV397" s="14" t="s">
        <v>87</v>
      </c>
      <c r="AW397" s="14" t="s">
        <v>30</v>
      </c>
      <c r="AX397" s="14" t="s">
        <v>79</v>
      </c>
      <c r="AY397" s="175" t="s">
        <v>176</v>
      </c>
    </row>
    <row r="398" spans="1:65" s="2" customFormat="1" ht="14.5" customHeight="1">
      <c r="A398" s="33"/>
      <c r="B398" s="151"/>
      <c r="C398" s="152" t="s">
        <v>3510</v>
      </c>
      <c r="D398" s="152" t="s">
        <v>178</v>
      </c>
      <c r="E398" s="153" t="s">
        <v>3234</v>
      </c>
      <c r="F398" s="154" t="s">
        <v>3235</v>
      </c>
      <c r="G398" s="155" t="s">
        <v>362</v>
      </c>
      <c r="H398" s="156">
        <v>5</v>
      </c>
      <c r="I398" s="157"/>
      <c r="J398" s="158">
        <f>ROUND(I398*H398,2)</f>
        <v>0</v>
      </c>
      <c r="K398" s="159"/>
      <c r="L398" s="34"/>
      <c r="M398" s="160" t="s">
        <v>1</v>
      </c>
      <c r="N398" s="161" t="s">
        <v>41</v>
      </c>
      <c r="O398" s="59"/>
      <c r="P398" s="162">
        <f>O398*H398</f>
        <v>0</v>
      </c>
      <c r="Q398" s="162">
        <v>0</v>
      </c>
      <c r="R398" s="162">
        <f>Q398*H398</f>
        <v>0</v>
      </c>
      <c r="S398" s="162">
        <v>0</v>
      </c>
      <c r="T398" s="163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4" t="s">
        <v>332</v>
      </c>
      <c r="AT398" s="164" t="s">
        <v>178</v>
      </c>
      <c r="AU398" s="164" t="s">
        <v>87</v>
      </c>
      <c r="AY398" s="18" t="s">
        <v>176</v>
      </c>
      <c r="BE398" s="165">
        <f>IF(N398="základná",J398,0)</f>
        <v>0</v>
      </c>
      <c r="BF398" s="165">
        <f>IF(N398="znížená",J398,0)</f>
        <v>0</v>
      </c>
      <c r="BG398" s="165">
        <f>IF(N398="zákl. prenesená",J398,0)</f>
        <v>0</v>
      </c>
      <c r="BH398" s="165">
        <f>IF(N398="zníž. prenesená",J398,0)</f>
        <v>0</v>
      </c>
      <c r="BI398" s="165">
        <f>IF(N398="nulová",J398,0)</f>
        <v>0</v>
      </c>
      <c r="BJ398" s="18" t="s">
        <v>87</v>
      </c>
      <c r="BK398" s="165">
        <f>ROUND(I398*H398,2)</f>
        <v>0</v>
      </c>
      <c r="BL398" s="18" t="s">
        <v>332</v>
      </c>
      <c r="BM398" s="164" t="s">
        <v>3511</v>
      </c>
    </row>
    <row r="399" spans="1:65" s="14" customFormat="1" ht="12">
      <c r="B399" s="174"/>
      <c r="D399" s="167" t="s">
        <v>182</v>
      </c>
      <c r="E399" s="175" t="s">
        <v>1</v>
      </c>
      <c r="F399" s="176" t="s">
        <v>216</v>
      </c>
      <c r="H399" s="177">
        <v>5</v>
      </c>
      <c r="I399" s="178"/>
      <c r="L399" s="174"/>
      <c r="M399" s="179"/>
      <c r="N399" s="180"/>
      <c r="O399" s="180"/>
      <c r="P399" s="180"/>
      <c r="Q399" s="180"/>
      <c r="R399" s="180"/>
      <c r="S399" s="180"/>
      <c r="T399" s="181"/>
      <c r="AT399" s="175" t="s">
        <v>182</v>
      </c>
      <c r="AU399" s="175" t="s">
        <v>87</v>
      </c>
      <c r="AV399" s="14" t="s">
        <v>87</v>
      </c>
      <c r="AW399" s="14" t="s">
        <v>30</v>
      </c>
      <c r="AX399" s="14" t="s">
        <v>75</v>
      </c>
      <c r="AY399" s="175" t="s">
        <v>176</v>
      </c>
    </row>
    <row r="400" spans="1:65" s="16" customFormat="1" ht="12">
      <c r="B400" s="190"/>
      <c r="D400" s="167" t="s">
        <v>182</v>
      </c>
      <c r="E400" s="191" t="s">
        <v>1</v>
      </c>
      <c r="F400" s="192" t="s">
        <v>193</v>
      </c>
      <c r="H400" s="193">
        <v>5</v>
      </c>
      <c r="I400" s="194"/>
      <c r="L400" s="190"/>
      <c r="M400" s="195"/>
      <c r="N400" s="196"/>
      <c r="O400" s="196"/>
      <c r="P400" s="196"/>
      <c r="Q400" s="196"/>
      <c r="R400" s="196"/>
      <c r="S400" s="196"/>
      <c r="T400" s="197"/>
      <c r="AT400" s="191" t="s">
        <v>182</v>
      </c>
      <c r="AU400" s="191" t="s">
        <v>87</v>
      </c>
      <c r="AV400" s="16" t="s">
        <v>106</v>
      </c>
      <c r="AW400" s="16" t="s">
        <v>30</v>
      </c>
      <c r="AX400" s="16" t="s">
        <v>79</v>
      </c>
      <c r="AY400" s="191" t="s">
        <v>176</v>
      </c>
    </row>
    <row r="401" spans="1:65" s="2" customFormat="1" ht="14.5" customHeight="1">
      <c r="A401" s="33"/>
      <c r="B401" s="151"/>
      <c r="C401" s="203" t="s">
        <v>3512</v>
      </c>
      <c r="D401" s="203" t="s">
        <v>411</v>
      </c>
      <c r="E401" s="204" t="s">
        <v>3237</v>
      </c>
      <c r="F401" s="205" t="s">
        <v>3238</v>
      </c>
      <c r="G401" s="206" t="s">
        <v>362</v>
      </c>
      <c r="H401" s="207">
        <v>5</v>
      </c>
      <c r="I401" s="208"/>
      <c r="J401" s="209">
        <f>ROUND(I401*H401,2)</f>
        <v>0</v>
      </c>
      <c r="K401" s="210"/>
      <c r="L401" s="211"/>
      <c r="M401" s="212" t="s">
        <v>1</v>
      </c>
      <c r="N401" s="213" t="s">
        <v>41</v>
      </c>
      <c r="O401" s="59"/>
      <c r="P401" s="162">
        <f>O401*H401</f>
        <v>0</v>
      </c>
      <c r="Q401" s="162">
        <v>1.4E-3</v>
      </c>
      <c r="R401" s="162">
        <f>Q401*H401</f>
        <v>7.0000000000000001E-3</v>
      </c>
      <c r="S401" s="162">
        <v>0</v>
      </c>
      <c r="T401" s="163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4" t="s">
        <v>615</v>
      </c>
      <c r="AT401" s="164" t="s">
        <v>411</v>
      </c>
      <c r="AU401" s="164" t="s">
        <v>87</v>
      </c>
      <c r="AY401" s="18" t="s">
        <v>176</v>
      </c>
      <c r="BE401" s="165">
        <f>IF(N401="základná",J401,0)</f>
        <v>0</v>
      </c>
      <c r="BF401" s="165">
        <f>IF(N401="znížená",J401,0)</f>
        <v>0</v>
      </c>
      <c r="BG401" s="165">
        <f>IF(N401="zákl. prenesená",J401,0)</f>
        <v>0</v>
      </c>
      <c r="BH401" s="165">
        <f>IF(N401="zníž. prenesená",J401,0)</f>
        <v>0</v>
      </c>
      <c r="BI401" s="165">
        <f>IF(N401="nulová",J401,0)</f>
        <v>0</v>
      </c>
      <c r="BJ401" s="18" t="s">
        <v>87</v>
      </c>
      <c r="BK401" s="165">
        <f>ROUND(I401*H401,2)</f>
        <v>0</v>
      </c>
      <c r="BL401" s="18" t="s">
        <v>332</v>
      </c>
      <c r="BM401" s="164" t="s">
        <v>3513</v>
      </c>
    </row>
    <row r="402" spans="1:65" s="2" customFormat="1" ht="24.25" customHeight="1">
      <c r="A402" s="33"/>
      <c r="B402" s="151"/>
      <c r="C402" s="152" t="s">
        <v>3514</v>
      </c>
      <c r="D402" s="152" t="s">
        <v>178</v>
      </c>
      <c r="E402" s="153" t="s">
        <v>3312</v>
      </c>
      <c r="F402" s="154" t="s">
        <v>3313</v>
      </c>
      <c r="G402" s="155" t="s">
        <v>362</v>
      </c>
      <c r="H402" s="156">
        <v>2</v>
      </c>
      <c r="I402" s="157"/>
      <c r="J402" s="158">
        <f>ROUND(I402*H402,2)</f>
        <v>0</v>
      </c>
      <c r="K402" s="159"/>
      <c r="L402" s="34"/>
      <c r="M402" s="160" t="s">
        <v>1</v>
      </c>
      <c r="N402" s="161" t="s">
        <v>41</v>
      </c>
      <c r="O402" s="59"/>
      <c r="P402" s="162">
        <f>O402*H402</f>
        <v>0</v>
      </c>
      <c r="Q402" s="162">
        <v>0</v>
      </c>
      <c r="R402" s="162">
        <f>Q402*H402</f>
        <v>0</v>
      </c>
      <c r="S402" s="162">
        <v>0</v>
      </c>
      <c r="T402" s="163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4" t="s">
        <v>332</v>
      </c>
      <c r="AT402" s="164" t="s">
        <v>178</v>
      </c>
      <c r="AU402" s="164" t="s">
        <v>87</v>
      </c>
      <c r="AY402" s="18" t="s">
        <v>176</v>
      </c>
      <c r="BE402" s="165">
        <f>IF(N402="základná",J402,0)</f>
        <v>0</v>
      </c>
      <c r="BF402" s="165">
        <f>IF(N402="znížená",J402,0)</f>
        <v>0</v>
      </c>
      <c r="BG402" s="165">
        <f>IF(N402="zákl. prenesená",J402,0)</f>
        <v>0</v>
      </c>
      <c r="BH402" s="165">
        <f>IF(N402="zníž. prenesená",J402,0)</f>
        <v>0</v>
      </c>
      <c r="BI402" s="165">
        <f>IF(N402="nulová",J402,0)</f>
        <v>0</v>
      </c>
      <c r="BJ402" s="18" t="s">
        <v>87</v>
      </c>
      <c r="BK402" s="165">
        <f>ROUND(I402*H402,2)</f>
        <v>0</v>
      </c>
      <c r="BL402" s="18" t="s">
        <v>332</v>
      </c>
      <c r="BM402" s="164" t="s">
        <v>3515</v>
      </c>
    </row>
    <row r="403" spans="1:65" s="14" customFormat="1" ht="12">
      <c r="B403" s="174"/>
      <c r="D403" s="167" t="s">
        <v>182</v>
      </c>
      <c r="E403" s="175" t="s">
        <v>1</v>
      </c>
      <c r="F403" s="176" t="s">
        <v>364</v>
      </c>
      <c r="H403" s="177">
        <v>2</v>
      </c>
      <c r="I403" s="178"/>
      <c r="L403" s="174"/>
      <c r="M403" s="179"/>
      <c r="N403" s="180"/>
      <c r="O403" s="180"/>
      <c r="P403" s="180"/>
      <c r="Q403" s="180"/>
      <c r="R403" s="180"/>
      <c r="S403" s="180"/>
      <c r="T403" s="181"/>
      <c r="AT403" s="175" t="s">
        <v>182</v>
      </c>
      <c r="AU403" s="175" t="s">
        <v>87</v>
      </c>
      <c r="AV403" s="14" t="s">
        <v>87</v>
      </c>
      <c r="AW403" s="14" t="s">
        <v>30</v>
      </c>
      <c r="AX403" s="14" t="s">
        <v>75</v>
      </c>
      <c r="AY403" s="175" t="s">
        <v>176</v>
      </c>
    </row>
    <row r="404" spans="1:65" s="16" customFormat="1" ht="12">
      <c r="B404" s="190"/>
      <c r="D404" s="167" t="s">
        <v>182</v>
      </c>
      <c r="E404" s="191" t="s">
        <v>1</v>
      </c>
      <c r="F404" s="192" t="s">
        <v>193</v>
      </c>
      <c r="H404" s="193">
        <v>2</v>
      </c>
      <c r="I404" s="194"/>
      <c r="L404" s="190"/>
      <c r="M404" s="195"/>
      <c r="N404" s="196"/>
      <c r="O404" s="196"/>
      <c r="P404" s="196"/>
      <c r="Q404" s="196"/>
      <c r="R404" s="196"/>
      <c r="S404" s="196"/>
      <c r="T404" s="197"/>
      <c r="AT404" s="191" t="s">
        <v>182</v>
      </c>
      <c r="AU404" s="191" t="s">
        <v>87</v>
      </c>
      <c r="AV404" s="16" t="s">
        <v>106</v>
      </c>
      <c r="AW404" s="16" t="s">
        <v>30</v>
      </c>
      <c r="AX404" s="16" t="s">
        <v>79</v>
      </c>
      <c r="AY404" s="191" t="s">
        <v>176</v>
      </c>
    </row>
    <row r="405" spans="1:65" s="2" customFormat="1" ht="24.25" customHeight="1">
      <c r="A405" s="33"/>
      <c r="B405" s="151"/>
      <c r="C405" s="203" t="s">
        <v>3516</v>
      </c>
      <c r="D405" s="203" t="s">
        <v>411</v>
      </c>
      <c r="E405" s="204" t="s">
        <v>3316</v>
      </c>
      <c r="F405" s="205" t="s">
        <v>3317</v>
      </c>
      <c r="G405" s="206" t="s">
        <v>362</v>
      </c>
      <c r="H405" s="207">
        <v>1</v>
      </c>
      <c r="I405" s="208"/>
      <c r="J405" s="209">
        <f>ROUND(I405*H405,2)</f>
        <v>0</v>
      </c>
      <c r="K405" s="210"/>
      <c r="L405" s="211"/>
      <c r="M405" s="212" t="s">
        <v>1</v>
      </c>
      <c r="N405" s="213" t="s">
        <v>41</v>
      </c>
      <c r="O405" s="59"/>
      <c r="P405" s="162">
        <f>O405*H405</f>
        <v>0</v>
      </c>
      <c r="Q405" s="162">
        <v>1.1999999999999999E-3</v>
      </c>
      <c r="R405" s="162">
        <f>Q405*H405</f>
        <v>1.1999999999999999E-3</v>
      </c>
      <c r="S405" s="162">
        <v>0</v>
      </c>
      <c r="T405" s="163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4" t="s">
        <v>615</v>
      </c>
      <c r="AT405" s="164" t="s">
        <v>411</v>
      </c>
      <c r="AU405" s="164" t="s">
        <v>87</v>
      </c>
      <c r="AY405" s="18" t="s">
        <v>176</v>
      </c>
      <c r="BE405" s="165">
        <f>IF(N405="základná",J405,0)</f>
        <v>0</v>
      </c>
      <c r="BF405" s="165">
        <f>IF(N405="znížená",J405,0)</f>
        <v>0</v>
      </c>
      <c r="BG405" s="165">
        <f>IF(N405="zákl. prenesená",J405,0)</f>
        <v>0</v>
      </c>
      <c r="BH405" s="165">
        <f>IF(N405="zníž. prenesená",J405,0)</f>
        <v>0</v>
      </c>
      <c r="BI405" s="165">
        <f>IF(N405="nulová",J405,0)</f>
        <v>0</v>
      </c>
      <c r="BJ405" s="18" t="s">
        <v>87</v>
      </c>
      <c r="BK405" s="165">
        <f>ROUND(I405*H405,2)</f>
        <v>0</v>
      </c>
      <c r="BL405" s="18" t="s">
        <v>332</v>
      </c>
      <c r="BM405" s="164" t="s">
        <v>3517</v>
      </c>
    </row>
    <row r="406" spans="1:65" s="14" customFormat="1" ht="12">
      <c r="B406" s="174"/>
      <c r="D406" s="167" t="s">
        <v>182</v>
      </c>
      <c r="E406" s="175" t="s">
        <v>1</v>
      </c>
      <c r="F406" s="176" t="s">
        <v>79</v>
      </c>
      <c r="H406" s="177">
        <v>1</v>
      </c>
      <c r="I406" s="178"/>
      <c r="L406" s="174"/>
      <c r="M406" s="179"/>
      <c r="N406" s="180"/>
      <c r="O406" s="180"/>
      <c r="P406" s="180"/>
      <c r="Q406" s="180"/>
      <c r="R406" s="180"/>
      <c r="S406" s="180"/>
      <c r="T406" s="181"/>
      <c r="AT406" s="175" t="s">
        <v>182</v>
      </c>
      <c r="AU406" s="175" t="s">
        <v>87</v>
      </c>
      <c r="AV406" s="14" t="s">
        <v>87</v>
      </c>
      <c r="AW406" s="14" t="s">
        <v>30</v>
      </c>
      <c r="AX406" s="14" t="s">
        <v>79</v>
      </c>
      <c r="AY406" s="175" t="s">
        <v>176</v>
      </c>
    </row>
    <row r="407" spans="1:65" s="2" customFormat="1" ht="24.25" customHeight="1">
      <c r="A407" s="33"/>
      <c r="B407" s="151"/>
      <c r="C407" s="203" t="s">
        <v>3518</v>
      </c>
      <c r="D407" s="203" t="s">
        <v>411</v>
      </c>
      <c r="E407" s="204" t="s">
        <v>3319</v>
      </c>
      <c r="F407" s="205" t="s">
        <v>3320</v>
      </c>
      <c r="G407" s="206" t="s">
        <v>362</v>
      </c>
      <c r="H407" s="207">
        <v>1</v>
      </c>
      <c r="I407" s="208"/>
      <c r="J407" s="209">
        <f>ROUND(I407*H407,2)</f>
        <v>0</v>
      </c>
      <c r="K407" s="210"/>
      <c r="L407" s="211"/>
      <c r="M407" s="212" t="s">
        <v>1</v>
      </c>
      <c r="N407" s="213" t="s">
        <v>41</v>
      </c>
      <c r="O407" s="59"/>
      <c r="P407" s="162">
        <f>O407*H407</f>
        <v>0</v>
      </c>
      <c r="Q407" s="162">
        <v>1.1999999999999999E-3</v>
      </c>
      <c r="R407" s="162">
        <f>Q407*H407</f>
        <v>1.1999999999999999E-3</v>
      </c>
      <c r="S407" s="162">
        <v>0</v>
      </c>
      <c r="T407" s="163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4" t="s">
        <v>615</v>
      </c>
      <c r="AT407" s="164" t="s">
        <v>411</v>
      </c>
      <c r="AU407" s="164" t="s">
        <v>87</v>
      </c>
      <c r="AY407" s="18" t="s">
        <v>176</v>
      </c>
      <c r="BE407" s="165">
        <f>IF(N407="základná",J407,0)</f>
        <v>0</v>
      </c>
      <c r="BF407" s="165">
        <f>IF(N407="znížená",J407,0)</f>
        <v>0</v>
      </c>
      <c r="BG407" s="165">
        <f>IF(N407="zákl. prenesená",J407,0)</f>
        <v>0</v>
      </c>
      <c r="BH407" s="165">
        <f>IF(N407="zníž. prenesená",J407,0)</f>
        <v>0</v>
      </c>
      <c r="BI407" s="165">
        <f>IF(N407="nulová",J407,0)</f>
        <v>0</v>
      </c>
      <c r="BJ407" s="18" t="s">
        <v>87</v>
      </c>
      <c r="BK407" s="165">
        <f>ROUND(I407*H407,2)</f>
        <v>0</v>
      </c>
      <c r="BL407" s="18" t="s">
        <v>332</v>
      </c>
      <c r="BM407" s="164" t="s">
        <v>3519</v>
      </c>
    </row>
    <row r="408" spans="1:65" s="14" customFormat="1" ht="12">
      <c r="B408" s="174"/>
      <c r="D408" s="167" t="s">
        <v>182</v>
      </c>
      <c r="E408" s="175" t="s">
        <v>1</v>
      </c>
      <c r="F408" s="176" t="s">
        <v>79</v>
      </c>
      <c r="H408" s="177">
        <v>1</v>
      </c>
      <c r="I408" s="178"/>
      <c r="L408" s="174"/>
      <c r="M408" s="179"/>
      <c r="N408" s="180"/>
      <c r="O408" s="180"/>
      <c r="P408" s="180"/>
      <c r="Q408" s="180"/>
      <c r="R408" s="180"/>
      <c r="S408" s="180"/>
      <c r="T408" s="181"/>
      <c r="AT408" s="175" t="s">
        <v>182</v>
      </c>
      <c r="AU408" s="175" t="s">
        <v>87</v>
      </c>
      <c r="AV408" s="14" t="s">
        <v>87</v>
      </c>
      <c r="AW408" s="14" t="s">
        <v>30</v>
      </c>
      <c r="AX408" s="14" t="s">
        <v>79</v>
      </c>
      <c r="AY408" s="175" t="s">
        <v>176</v>
      </c>
    </row>
    <row r="409" spans="1:65" s="2" customFormat="1" ht="24.25" customHeight="1">
      <c r="A409" s="33"/>
      <c r="B409" s="151"/>
      <c r="C409" s="152" t="s">
        <v>3520</v>
      </c>
      <c r="D409" s="152" t="s">
        <v>178</v>
      </c>
      <c r="E409" s="153" t="s">
        <v>3252</v>
      </c>
      <c r="F409" s="154" t="s">
        <v>3253</v>
      </c>
      <c r="G409" s="155" t="s">
        <v>362</v>
      </c>
      <c r="H409" s="156">
        <v>2</v>
      </c>
      <c r="I409" s="157"/>
      <c r="J409" s="158">
        <f>ROUND(I409*H409,2)</f>
        <v>0</v>
      </c>
      <c r="K409" s="159"/>
      <c r="L409" s="34"/>
      <c r="M409" s="160" t="s">
        <v>1</v>
      </c>
      <c r="N409" s="161" t="s">
        <v>41</v>
      </c>
      <c r="O409" s="59"/>
      <c r="P409" s="162">
        <f>O409*H409</f>
        <v>0</v>
      </c>
      <c r="Q409" s="162">
        <v>0</v>
      </c>
      <c r="R409" s="162">
        <f>Q409*H409</f>
        <v>0</v>
      </c>
      <c r="S409" s="162">
        <v>0</v>
      </c>
      <c r="T409" s="163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4" t="s">
        <v>332</v>
      </c>
      <c r="AT409" s="164" t="s">
        <v>178</v>
      </c>
      <c r="AU409" s="164" t="s">
        <v>87</v>
      </c>
      <c r="AY409" s="18" t="s">
        <v>176</v>
      </c>
      <c r="BE409" s="165">
        <f>IF(N409="základná",J409,0)</f>
        <v>0</v>
      </c>
      <c r="BF409" s="165">
        <f>IF(N409="znížená",J409,0)</f>
        <v>0</v>
      </c>
      <c r="BG409" s="165">
        <f>IF(N409="zákl. prenesená",J409,0)</f>
        <v>0</v>
      </c>
      <c r="BH409" s="165">
        <f>IF(N409="zníž. prenesená",J409,0)</f>
        <v>0</v>
      </c>
      <c r="BI409" s="165">
        <f>IF(N409="nulová",J409,0)</f>
        <v>0</v>
      </c>
      <c r="BJ409" s="18" t="s">
        <v>87</v>
      </c>
      <c r="BK409" s="165">
        <f>ROUND(I409*H409,2)</f>
        <v>0</v>
      </c>
      <c r="BL409" s="18" t="s">
        <v>332</v>
      </c>
      <c r="BM409" s="164" t="s">
        <v>3521</v>
      </c>
    </row>
    <row r="410" spans="1:65" s="14" customFormat="1" ht="12">
      <c r="B410" s="174"/>
      <c r="D410" s="167" t="s">
        <v>182</v>
      </c>
      <c r="E410" s="175" t="s">
        <v>1</v>
      </c>
      <c r="F410" s="176" t="s">
        <v>87</v>
      </c>
      <c r="H410" s="177">
        <v>2</v>
      </c>
      <c r="I410" s="178"/>
      <c r="L410" s="174"/>
      <c r="M410" s="179"/>
      <c r="N410" s="180"/>
      <c r="O410" s="180"/>
      <c r="P410" s="180"/>
      <c r="Q410" s="180"/>
      <c r="R410" s="180"/>
      <c r="S410" s="180"/>
      <c r="T410" s="181"/>
      <c r="AT410" s="175" t="s">
        <v>182</v>
      </c>
      <c r="AU410" s="175" t="s">
        <v>87</v>
      </c>
      <c r="AV410" s="14" t="s">
        <v>87</v>
      </c>
      <c r="AW410" s="14" t="s">
        <v>30</v>
      </c>
      <c r="AX410" s="14" t="s">
        <v>75</v>
      </c>
      <c r="AY410" s="175" t="s">
        <v>176</v>
      </c>
    </row>
    <row r="411" spans="1:65" s="16" customFormat="1" ht="12">
      <c r="B411" s="190"/>
      <c r="D411" s="167" t="s">
        <v>182</v>
      </c>
      <c r="E411" s="191" t="s">
        <v>1</v>
      </c>
      <c r="F411" s="192" t="s">
        <v>193</v>
      </c>
      <c r="H411" s="193">
        <v>2</v>
      </c>
      <c r="I411" s="194"/>
      <c r="L411" s="190"/>
      <c r="M411" s="195"/>
      <c r="N411" s="196"/>
      <c r="O411" s="196"/>
      <c r="P411" s="196"/>
      <c r="Q411" s="196"/>
      <c r="R411" s="196"/>
      <c r="S411" s="196"/>
      <c r="T411" s="197"/>
      <c r="AT411" s="191" t="s">
        <v>182</v>
      </c>
      <c r="AU411" s="191" t="s">
        <v>87</v>
      </c>
      <c r="AV411" s="16" t="s">
        <v>106</v>
      </c>
      <c r="AW411" s="16" t="s">
        <v>30</v>
      </c>
      <c r="AX411" s="16" t="s">
        <v>79</v>
      </c>
      <c r="AY411" s="191" t="s">
        <v>176</v>
      </c>
    </row>
    <row r="412" spans="1:65" s="2" customFormat="1" ht="14.5" customHeight="1">
      <c r="A412" s="33"/>
      <c r="B412" s="151"/>
      <c r="C412" s="203" t="s">
        <v>3522</v>
      </c>
      <c r="D412" s="203" t="s">
        <v>411</v>
      </c>
      <c r="E412" s="204" t="s">
        <v>3255</v>
      </c>
      <c r="F412" s="205" t="s">
        <v>3256</v>
      </c>
      <c r="G412" s="206" t="s">
        <v>362</v>
      </c>
      <c r="H412" s="207">
        <v>2</v>
      </c>
      <c r="I412" s="208"/>
      <c r="J412" s="209">
        <f>ROUND(I412*H412,2)</f>
        <v>0</v>
      </c>
      <c r="K412" s="210"/>
      <c r="L412" s="211"/>
      <c r="M412" s="212" t="s">
        <v>1</v>
      </c>
      <c r="N412" s="213" t="s">
        <v>41</v>
      </c>
      <c r="O412" s="59"/>
      <c r="P412" s="162">
        <f>O412*H412</f>
        <v>0</v>
      </c>
      <c r="Q412" s="162">
        <v>1E-4</v>
      </c>
      <c r="R412" s="162">
        <f>Q412*H412</f>
        <v>2.0000000000000001E-4</v>
      </c>
      <c r="S412" s="162">
        <v>0</v>
      </c>
      <c r="T412" s="163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4" t="s">
        <v>615</v>
      </c>
      <c r="AT412" s="164" t="s">
        <v>411</v>
      </c>
      <c r="AU412" s="164" t="s">
        <v>87</v>
      </c>
      <c r="AY412" s="18" t="s">
        <v>176</v>
      </c>
      <c r="BE412" s="165">
        <f>IF(N412="základná",J412,0)</f>
        <v>0</v>
      </c>
      <c r="BF412" s="165">
        <f>IF(N412="znížená",J412,0)</f>
        <v>0</v>
      </c>
      <c r="BG412" s="165">
        <f>IF(N412="zákl. prenesená",J412,0)</f>
        <v>0</v>
      </c>
      <c r="BH412" s="165">
        <f>IF(N412="zníž. prenesená",J412,0)</f>
        <v>0</v>
      </c>
      <c r="BI412" s="165">
        <f>IF(N412="nulová",J412,0)</f>
        <v>0</v>
      </c>
      <c r="BJ412" s="18" t="s">
        <v>87</v>
      </c>
      <c r="BK412" s="165">
        <f>ROUND(I412*H412,2)</f>
        <v>0</v>
      </c>
      <c r="BL412" s="18" t="s">
        <v>332</v>
      </c>
      <c r="BM412" s="164" t="s">
        <v>3523</v>
      </c>
    </row>
    <row r="413" spans="1:65" s="14" customFormat="1" ht="12">
      <c r="B413" s="174"/>
      <c r="D413" s="167" t="s">
        <v>182</v>
      </c>
      <c r="E413" s="175" t="s">
        <v>1</v>
      </c>
      <c r="F413" s="176" t="s">
        <v>87</v>
      </c>
      <c r="H413" s="177">
        <v>2</v>
      </c>
      <c r="I413" s="178"/>
      <c r="L413" s="174"/>
      <c r="M413" s="179"/>
      <c r="N413" s="180"/>
      <c r="O413" s="180"/>
      <c r="P413" s="180"/>
      <c r="Q413" s="180"/>
      <c r="R413" s="180"/>
      <c r="S413" s="180"/>
      <c r="T413" s="181"/>
      <c r="AT413" s="175" t="s">
        <v>182</v>
      </c>
      <c r="AU413" s="175" t="s">
        <v>87</v>
      </c>
      <c r="AV413" s="14" t="s">
        <v>87</v>
      </c>
      <c r="AW413" s="14" t="s">
        <v>30</v>
      </c>
      <c r="AX413" s="14" t="s">
        <v>75</v>
      </c>
      <c r="AY413" s="175" t="s">
        <v>176</v>
      </c>
    </row>
    <row r="414" spans="1:65" s="16" customFormat="1" ht="12">
      <c r="B414" s="190"/>
      <c r="D414" s="167" t="s">
        <v>182</v>
      </c>
      <c r="E414" s="191" t="s">
        <v>1</v>
      </c>
      <c r="F414" s="192" t="s">
        <v>193</v>
      </c>
      <c r="H414" s="193">
        <v>2</v>
      </c>
      <c r="I414" s="194"/>
      <c r="L414" s="190"/>
      <c r="M414" s="195"/>
      <c r="N414" s="196"/>
      <c r="O414" s="196"/>
      <c r="P414" s="196"/>
      <c r="Q414" s="196"/>
      <c r="R414" s="196"/>
      <c r="S414" s="196"/>
      <c r="T414" s="197"/>
      <c r="AT414" s="191" t="s">
        <v>182</v>
      </c>
      <c r="AU414" s="191" t="s">
        <v>87</v>
      </c>
      <c r="AV414" s="16" t="s">
        <v>106</v>
      </c>
      <c r="AW414" s="16" t="s">
        <v>30</v>
      </c>
      <c r="AX414" s="16" t="s">
        <v>79</v>
      </c>
      <c r="AY414" s="191" t="s">
        <v>176</v>
      </c>
    </row>
    <row r="415" spans="1:65" s="2" customFormat="1" ht="24.25" customHeight="1">
      <c r="A415" s="33"/>
      <c r="B415" s="151"/>
      <c r="C415" s="152" t="s">
        <v>3524</v>
      </c>
      <c r="D415" s="152" t="s">
        <v>178</v>
      </c>
      <c r="E415" s="153" t="s">
        <v>3246</v>
      </c>
      <c r="F415" s="154" t="s">
        <v>3247</v>
      </c>
      <c r="G415" s="155" t="s">
        <v>362</v>
      </c>
      <c r="H415" s="156">
        <v>3</v>
      </c>
      <c r="I415" s="157"/>
      <c r="J415" s="158">
        <f>ROUND(I415*H415,2)</f>
        <v>0</v>
      </c>
      <c r="K415" s="159"/>
      <c r="L415" s="34"/>
      <c r="M415" s="160" t="s">
        <v>1</v>
      </c>
      <c r="N415" s="161" t="s">
        <v>41</v>
      </c>
      <c r="O415" s="59"/>
      <c r="P415" s="162">
        <f>O415*H415</f>
        <v>0</v>
      </c>
      <c r="Q415" s="162">
        <v>0</v>
      </c>
      <c r="R415" s="162">
        <f>Q415*H415</f>
        <v>0</v>
      </c>
      <c r="S415" s="162">
        <v>0</v>
      </c>
      <c r="T415" s="163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4" t="s">
        <v>332</v>
      </c>
      <c r="AT415" s="164" t="s">
        <v>178</v>
      </c>
      <c r="AU415" s="164" t="s">
        <v>87</v>
      </c>
      <c r="AY415" s="18" t="s">
        <v>176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8" t="s">
        <v>87</v>
      </c>
      <c r="BK415" s="165">
        <f>ROUND(I415*H415,2)</f>
        <v>0</v>
      </c>
      <c r="BL415" s="18" t="s">
        <v>332</v>
      </c>
      <c r="BM415" s="164" t="s">
        <v>3525</v>
      </c>
    </row>
    <row r="416" spans="1:65" s="14" customFormat="1" ht="12">
      <c r="B416" s="174"/>
      <c r="D416" s="167" t="s">
        <v>182</v>
      </c>
      <c r="E416" s="175" t="s">
        <v>1</v>
      </c>
      <c r="F416" s="176" t="s">
        <v>3526</v>
      </c>
      <c r="H416" s="177">
        <v>3</v>
      </c>
      <c r="I416" s="178"/>
      <c r="L416" s="174"/>
      <c r="M416" s="179"/>
      <c r="N416" s="180"/>
      <c r="O416" s="180"/>
      <c r="P416" s="180"/>
      <c r="Q416" s="180"/>
      <c r="R416" s="180"/>
      <c r="S416" s="180"/>
      <c r="T416" s="181"/>
      <c r="AT416" s="175" t="s">
        <v>182</v>
      </c>
      <c r="AU416" s="175" t="s">
        <v>87</v>
      </c>
      <c r="AV416" s="14" t="s">
        <v>87</v>
      </c>
      <c r="AW416" s="14" t="s">
        <v>30</v>
      </c>
      <c r="AX416" s="14" t="s">
        <v>75</v>
      </c>
      <c r="AY416" s="175" t="s">
        <v>176</v>
      </c>
    </row>
    <row r="417" spans="1:65" s="16" customFormat="1" ht="12">
      <c r="B417" s="190"/>
      <c r="D417" s="167" t="s">
        <v>182</v>
      </c>
      <c r="E417" s="191" t="s">
        <v>1</v>
      </c>
      <c r="F417" s="192" t="s">
        <v>193</v>
      </c>
      <c r="H417" s="193">
        <v>3</v>
      </c>
      <c r="I417" s="194"/>
      <c r="L417" s="190"/>
      <c r="M417" s="195"/>
      <c r="N417" s="196"/>
      <c r="O417" s="196"/>
      <c r="P417" s="196"/>
      <c r="Q417" s="196"/>
      <c r="R417" s="196"/>
      <c r="S417" s="196"/>
      <c r="T417" s="197"/>
      <c r="AT417" s="191" t="s">
        <v>182</v>
      </c>
      <c r="AU417" s="191" t="s">
        <v>87</v>
      </c>
      <c r="AV417" s="16" t="s">
        <v>106</v>
      </c>
      <c r="AW417" s="16" t="s">
        <v>30</v>
      </c>
      <c r="AX417" s="16" t="s">
        <v>79</v>
      </c>
      <c r="AY417" s="191" t="s">
        <v>176</v>
      </c>
    </row>
    <row r="418" spans="1:65" s="2" customFormat="1" ht="14.5" customHeight="1">
      <c r="A418" s="33"/>
      <c r="B418" s="151"/>
      <c r="C418" s="203" t="s">
        <v>3527</v>
      </c>
      <c r="D418" s="203" t="s">
        <v>411</v>
      </c>
      <c r="E418" s="204" t="s">
        <v>3326</v>
      </c>
      <c r="F418" s="205" t="s">
        <v>3327</v>
      </c>
      <c r="G418" s="206" t="s">
        <v>362</v>
      </c>
      <c r="H418" s="207">
        <v>2</v>
      </c>
      <c r="I418" s="208"/>
      <c r="J418" s="209">
        <f>ROUND(I418*H418,2)</f>
        <v>0</v>
      </c>
      <c r="K418" s="210"/>
      <c r="L418" s="211"/>
      <c r="M418" s="212" t="s">
        <v>1</v>
      </c>
      <c r="N418" s="213" t="s">
        <v>41</v>
      </c>
      <c r="O418" s="59"/>
      <c r="P418" s="162">
        <f>O418*H418</f>
        <v>0</v>
      </c>
      <c r="Q418" s="162">
        <v>2.0000000000000001E-4</v>
      </c>
      <c r="R418" s="162">
        <f>Q418*H418</f>
        <v>4.0000000000000002E-4</v>
      </c>
      <c r="S418" s="162">
        <v>0</v>
      </c>
      <c r="T418" s="163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4" t="s">
        <v>615</v>
      </c>
      <c r="AT418" s="164" t="s">
        <v>411</v>
      </c>
      <c r="AU418" s="164" t="s">
        <v>87</v>
      </c>
      <c r="AY418" s="18" t="s">
        <v>176</v>
      </c>
      <c r="BE418" s="165">
        <f>IF(N418="základná",J418,0)</f>
        <v>0</v>
      </c>
      <c r="BF418" s="165">
        <f>IF(N418="znížená",J418,0)</f>
        <v>0</v>
      </c>
      <c r="BG418" s="165">
        <f>IF(N418="zákl. prenesená",J418,0)</f>
        <v>0</v>
      </c>
      <c r="BH418" s="165">
        <f>IF(N418="zníž. prenesená",J418,0)</f>
        <v>0</v>
      </c>
      <c r="BI418" s="165">
        <f>IF(N418="nulová",J418,0)</f>
        <v>0</v>
      </c>
      <c r="BJ418" s="18" t="s">
        <v>87</v>
      </c>
      <c r="BK418" s="165">
        <f>ROUND(I418*H418,2)</f>
        <v>0</v>
      </c>
      <c r="BL418" s="18" t="s">
        <v>332</v>
      </c>
      <c r="BM418" s="164" t="s">
        <v>3528</v>
      </c>
    </row>
    <row r="419" spans="1:65" s="14" customFormat="1" ht="12">
      <c r="B419" s="174"/>
      <c r="D419" s="167" t="s">
        <v>182</v>
      </c>
      <c r="E419" s="175" t="s">
        <v>1</v>
      </c>
      <c r="F419" s="176" t="s">
        <v>87</v>
      </c>
      <c r="H419" s="177">
        <v>2</v>
      </c>
      <c r="I419" s="178"/>
      <c r="L419" s="174"/>
      <c r="M419" s="179"/>
      <c r="N419" s="180"/>
      <c r="O419" s="180"/>
      <c r="P419" s="180"/>
      <c r="Q419" s="180"/>
      <c r="R419" s="180"/>
      <c r="S419" s="180"/>
      <c r="T419" s="181"/>
      <c r="AT419" s="175" t="s">
        <v>182</v>
      </c>
      <c r="AU419" s="175" t="s">
        <v>87</v>
      </c>
      <c r="AV419" s="14" t="s">
        <v>87</v>
      </c>
      <c r="AW419" s="14" t="s">
        <v>30</v>
      </c>
      <c r="AX419" s="14" t="s">
        <v>79</v>
      </c>
      <c r="AY419" s="175" t="s">
        <v>176</v>
      </c>
    </row>
    <row r="420" spans="1:65" s="2" customFormat="1" ht="14.5" customHeight="1">
      <c r="A420" s="33"/>
      <c r="B420" s="151"/>
      <c r="C420" s="203" t="s">
        <v>3529</v>
      </c>
      <c r="D420" s="203" t="s">
        <v>411</v>
      </c>
      <c r="E420" s="204" t="s">
        <v>3259</v>
      </c>
      <c r="F420" s="205" t="s">
        <v>3260</v>
      </c>
      <c r="G420" s="206" t="s">
        <v>362</v>
      </c>
      <c r="H420" s="207">
        <v>1</v>
      </c>
      <c r="I420" s="208"/>
      <c r="J420" s="209">
        <f>ROUND(I420*H420,2)</f>
        <v>0</v>
      </c>
      <c r="K420" s="210"/>
      <c r="L420" s="211"/>
      <c r="M420" s="212" t="s">
        <v>1</v>
      </c>
      <c r="N420" s="213" t="s">
        <v>41</v>
      </c>
      <c r="O420" s="59"/>
      <c r="P420" s="162">
        <f>O420*H420</f>
        <v>0</v>
      </c>
      <c r="Q420" s="162">
        <v>2.0000000000000001E-4</v>
      </c>
      <c r="R420" s="162">
        <f>Q420*H420</f>
        <v>2.0000000000000001E-4</v>
      </c>
      <c r="S420" s="162">
        <v>0</v>
      </c>
      <c r="T420" s="163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4" t="s">
        <v>615</v>
      </c>
      <c r="AT420" s="164" t="s">
        <v>411</v>
      </c>
      <c r="AU420" s="164" t="s">
        <v>87</v>
      </c>
      <c r="AY420" s="18" t="s">
        <v>176</v>
      </c>
      <c r="BE420" s="165">
        <f>IF(N420="základná",J420,0)</f>
        <v>0</v>
      </c>
      <c r="BF420" s="165">
        <f>IF(N420="znížená",J420,0)</f>
        <v>0</v>
      </c>
      <c r="BG420" s="165">
        <f>IF(N420="zákl. prenesená",J420,0)</f>
        <v>0</v>
      </c>
      <c r="BH420" s="165">
        <f>IF(N420="zníž. prenesená",J420,0)</f>
        <v>0</v>
      </c>
      <c r="BI420" s="165">
        <f>IF(N420="nulová",J420,0)</f>
        <v>0</v>
      </c>
      <c r="BJ420" s="18" t="s">
        <v>87</v>
      </c>
      <c r="BK420" s="165">
        <f>ROUND(I420*H420,2)</f>
        <v>0</v>
      </c>
      <c r="BL420" s="18" t="s">
        <v>332</v>
      </c>
      <c r="BM420" s="164" t="s">
        <v>3530</v>
      </c>
    </row>
    <row r="421" spans="1:65" s="14" customFormat="1" ht="12">
      <c r="B421" s="174"/>
      <c r="D421" s="167" t="s">
        <v>182</v>
      </c>
      <c r="E421" s="175" t="s">
        <v>1</v>
      </c>
      <c r="F421" s="176" t="s">
        <v>79</v>
      </c>
      <c r="H421" s="177">
        <v>1</v>
      </c>
      <c r="I421" s="178"/>
      <c r="L421" s="174"/>
      <c r="M421" s="179"/>
      <c r="N421" s="180"/>
      <c r="O421" s="180"/>
      <c r="P421" s="180"/>
      <c r="Q421" s="180"/>
      <c r="R421" s="180"/>
      <c r="S421" s="180"/>
      <c r="T421" s="181"/>
      <c r="AT421" s="175" t="s">
        <v>182</v>
      </c>
      <c r="AU421" s="175" t="s">
        <v>87</v>
      </c>
      <c r="AV421" s="14" t="s">
        <v>87</v>
      </c>
      <c r="AW421" s="14" t="s">
        <v>30</v>
      </c>
      <c r="AX421" s="14" t="s">
        <v>79</v>
      </c>
      <c r="AY421" s="175" t="s">
        <v>176</v>
      </c>
    </row>
    <row r="422" spans="1:65" s="2" customFormat="1" ht="24.25" customHeight="1">
      <c r="A422" s="33"/>
      <c r="B422" s="151"/>
      <c r="C422" s="152" t="s">
        <v>3531</v>
      </c>
      <c r="D422" s="152" t="s">
        <v>178</v>
      </c>
      <c r="E422" s="153" t="s">
        <v>3262</v>
      </c>
      <c r="F422" s="154" t="s">
        <v>3263</v>
      </c>
      <c r="G422" s="155" t="s">
        <v>138</v>
      </c>
      <c r="H422" s="156">
        <v>12</v>
      </c>
      <c r="I422" s="157"/>
      <c r="J422" s="158">
        <f>ROUND(I422*H422,2)</f>
        <v>0</v>
      </c>
      <c r="K422" s="159"/>
      <c r="L422" s="34"/>
      <c r="M422" s="160" t="s">
        <v>1</v>
      </c>
      <c r="N422" s="161" t="s">
        <v>41</v>
      </c>
      <c r="O422" s="59"/>
      <c r="P422" s="162">
        <f>O422*H422</f>
        <v>0</v>
      </c>
      <c r="Q422" s="162">
        <v>0</v>
      </c>
      <c r="R422" s="162">
        <f>Q422*H422</f>
        <v>0</v>
      </c>
      <c r="S422" s="162">
        <v>0</v>
      </c>
      <c r="T422" s="163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4" t="s">
        <v>332</v>
      </c>
      <c r="AT422" s="164" t="s">
        <v>178</v>
      </c>
      <c r="AU422" s="164" t="s">
        <v>87</v>
      </c>
      <c r="AY422" s="18" t="s">
        <v>176</v>
      </c>
      <c r="BE422" s="165">
        <f>IF(N422="základná",J422,0)</f>
        <v>0</v>
      </c>
      <c r="BF422" s="165">
        <f>IF(N422="znížená",J422,0)</f>
        <v>0</v>
      </c>
      <c r="BG422" s="165">
        <f>IF(N422="zákl. prenesená",J422,0)</f>
        <v>0</v>
      </c>
      <c r="BH422" s="165">
        <f>IF(N422="zníž. prenesená",J422,0)</f>
        <v>0</v>
      </c>
      <c r="BI422" s="165">
        <f>IF(N422="nulová",J422,0)</f>
        <v>0</v>
      </c>
      <c r="BJ422" s="18" t="s">
        <v>87</v>
      </c>
      <c r="BK422" s="165">
        <f>ROUND(I422*H422,2)</f>
        <v>0</v>
      </c>
      <c r="BL422" s="18" t="s">
        <v>332</v>
      </c>
      <c r="BM422" s="164" t="s">
        <v>3532</v>
      </c>
    </row>
    <row r="423" spans="1:65" s="14" customFormat="1" ht="12">
      <c r="B423" s="174"/>
      <c r="D423" s="167" t="s">
        <v>182</v>
      </c>
      <c r="E423" s="175" t="s">
        <v>1</v>
      </c>
      <c r="F423" s="176" t="s">
        <v>139</v>
      </c>
      <c r="H423" s="177">
        <v>12</v>
      </c>
      <c r="I423" s="178"/>
      <c r="L423" s="174"/>
      <c r="M423" s="179"/>
      <c r="N423" s="180"/>
      <c r="O423" s="180"/>
      <c r="P423" s="180"/>
      <c r="Q423" s="180"/>
      <c r="R423" s="180"/>
      <c r="S423" s="180"/>
      <c r="T423" s="181"/>
      <c r="AT423" s="175" t="s">
        <v>182</v>
      </c>
      <c r="AU423" s="175" t="s">
        <v>87</v>
      </c>
      <c r="AV423" s="14" t="s">
        <v>87</v>
      </c>
      <c r="AW423" s="14" t="s">
        <v>30</v>
      </c>
      <c r="AX423" s="14" t="s">
        <v>75</v>
      </c>
      <c r="AY423" s="175" t="s">
        <v>176</v>
      </c>
    </row>
    <row r="424" spans="1:65" s="15" customFormat="1" ht="12">
      <c r="B424" s="182"/>
      <c r="D424" s="167" t="s">
        <v>182</v>
      </c>
      <c r="E424" s="183" t="s">
        <v>1</v>
      </c>
      <c r="F424" s="184" t="s">
        <v>3533</v>
      </c>
      <c r="H424" s="185">
        <v>12</v>
      </c>
      <c r="I424" s="186"/>
      <c r="L424" s="182"/>
      <c r="M424" s="187"/>
      <c r="N424" s="188"/>
      <c r="O424" s="188"/>
      <c r="P424" s="188"/>
      <c r="Q424" s="188"/>
      <c r="R424" s="188"/>
      <c r="S424" s="188"/>
      <c r="T424" s="189"/>
      <c r="AT424" s="183" t="s">
        <v>182</v>
      </c>
      <c r="AU424" s="183" t="s">
        <v>87</v>
      </c>
      <c r="AV424" s="15" t="s">
        <v>97</v>
      </c>
      <c r="AW424" s="15" t="s">
        <v>30</v>
      </c>
      <c r="AX424" s="15" t="s">
        <v>75</v>
      </c>
      <c r="AY424" s="183" t="s">
        <v>176</v>
      </c>
    </row>
    <row r="425" spans="1:65" s="16" customFormat="1" ht="12">
      <c r="B425" s="190"/>
      <c r="D425" s="167" t="s">
        <v>182</v>
      </c>
      <c r="E425" s="191" t="s">
        <v>1</v>
      </c>
      <c r="F425" s="192" t="s">
        <v>193</v>
      </c>
      <c r="H425" s="193">
        <v>12</v>
      </c>
      <c r="I425" s="194"/>
      <c r="L425" s="190"/>
      <c r="M425" s="195"/>
      <c r="N425" s="196"/>
      <c r="O425" s="196"/>
      <c r="P425" s="196"/>
      <c r="Q425" s="196"/>
      <c r="R425" s="196"/>
      <c r="S425" s="196"/>
      <c r="T425" s="197"/>
      <c r="AT425" s="191" t="s">
        <v>182</v>
      </c>
      <c r="AU425" s="191" t="s">
        <v>87</v>
      </c>
      <c r="AV425" s="16" t="s">
        <v>106</v>
      </c>
      <c r="AW425" s="16" t="s">
        <v>30</v>
      </c>
      <c r="AX425" s="16" t="s">
        <v>79</v>
      </c>
      <c r="AY425" s="191" t="s">
        <v>176</v>
      </c>
    </row>
    <row r="426" spans="1:65" s="2" customFormat="1" ht="14.5" customHeight="1">
      <c r="A426" s="33"/>
      <c r="B426" s="151"/>
      <c r="C426" s="203" t="s">
        <v>3534</v>
      </c>
      <c r="D426" s="203" t="s">
        <v>411</v>
      </c>
      <c r="E426" s="204" t="s">
        <v>3270</v>
      </c>
      <c r="F426" s="205" t="s">
        <v>3271</v>
      </c>
      <c r="G426" s="206" t="s">
        <v>138</v>
      </c>
      <c r="H426" s="207">
        <v>12</v>
      </c>
      <c r="I426" s="208"/>
      <c r="J426" s="209">
        <f>ROUND(I426*H426,2)</f>
        <v>0</v>
      </c>
      <c r="K426" s="210"/>
      <c r="L426" s="211"/>
      <c r="M426" s="212" t="s">
        <v>1</v>
      </c>
      <c r="N426" s="213" t="s">
        <v>41</v>
      </c>
      <c r="O426" s="59"/>
      <c r="P426" s="162">
        <f>O426*H426</f>
        <v>0</v>
      </c>
      <c r="Q426" s="162">
        <v>0</v>
      </c>
      <c r="R426" s="162">
        <f>Q426*H426</f>
        <v>0</v>
      </c>
      <c r="S426" s="162">
        <v>0</v>
      </c>
      <c r="T426" s="163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4" t="s">
        <v>615</v>
      </c>
      <c r="AT426" s="164" t="s">
        <v>411</v>
      </c>
      <c r="AU426" s="164" t="s">
        <v>87</v>
      </c>
      <c r="AY426" s="18" t="s">
        <v>176</v>
      </c>
      <c r="BE426" s="165">
        <f>IF(N426="základná",J426,0)</f>
        <v>0</v>
      </c>
      <c r="BF426" s="165">
        <f>IF(N426="znížená",J426,0)</f>
        <v>0</v>
      </c>
      <c r="BG426" s="165">
        <f>IF(N426="zákl. prenesená",J426,0)</f>
        <v>0</v>
      </c>
      <c r="BH426" s="165">
        <f>IF(N426="zníž. prenesená",J426,0)</f>
        <v>0</v>
      </c>
      <c r="BI426" s="165">
        <f>IF(N426="nulová",J426,0)</f>
        <v>0</v>
      </c>
      <c r="BJ426" s="18" t="s">
        <v>87</v>
      </c>
      <c r="BK426" s="165">
        <f>ROUND(I426*H426,2)</f>
        <v>0</v>
      </c>
      <c r="BL426" s="18" t="s">
        <v>332</v>
      </c>
      <c r="BM426" s="164" t="s">
        <v>3535</v>
      </c>
    </row>
    <row r="427" spans="1:65" s="14" customFormat="1" ht="12">
      <c r="B427" s="174"/>
      <c r="D427" s="167" t="s">
        <v>182</v>
      </c>
      <c r="E427" s="175" t="s">
        <v>1</v>
      </c>
      <c r="F427" s="176" t="s">
        <v>139</v>
      </c>
      <c r="H427" s="177">
        <v>12</v>
      </c>
      <c r="I427" s="178"/>
      <c r="L427" s="174"/>
      <c r="M427" s="179"/>
      <c r="N427" s="180"/>
      <c r="O427" s="180"/>
      <c r="P427" s="180"/>
      <c r="Q427" s="180"/>
      <c r="R427" s="180"/>
      <c r="S427" s="180"/>
      <c r="T427" s="181"/>
      <c r="AT427" s="175" t="s">
        <v>182</v>
      </c>
      <c r="AU427" s="175" t="s">
        <v>87</v>
      </c>
      <c r="AV427" s="14" t="s">
        <v>87</v>
      </c>
      <c r="AW427" s="14" t="s">
        <v>30</v>
      </c>
      <c r="AX427" s="14" t="s">
        <v>75</v>
      </c>
      <c r="AY427" s="175" t="s">
        <v>176</v>
      </c>
    </row>
    <row r="428" spans="1:65" s="16" customFormat="1" ht="12">
      <c r="B428" s="190"/>
      <c r="D428" s="167" t="s">
        <v>182</v>
      </c>
      <c r="E428" s="191" t="s">
        <v>1</v>
      </c>
      <c r="F428" s="192" t="s">
        <v>193</v>
      </c>
      <c r="H428" s="193">
        <v>12</v>
      </c>
      <c r="I428" s="194"/>
      <c r="L428" s="190"/>
      <c r="M428" s="195"/>
      <c r="N428" s="196"/>
      <c r="O428" s="196"/>
      <c r="P428" s="196"/>
      <c r="Q428" s="196"/>
      <c r="R428" s="196"/>
      <c r="S428" s="196"/>
      <c r="T428" s="197"/>
      <c r="AT428" s="191" t="s">
        <v>182</v>
      </c>
      <c r="AU428" s="191" t="s">
        <v>87</v>
      </c>
      <c r="AV428" s="16" t="s">
        <v>106</v>
      </c>
      <c r="AW428" s="16" t="s">
        <v>30</v>
      </c>
      <c r="AX428" s="16" t="s">
        <v>79</v>
      </c>
      <c r="AY428" s="191" t="s">
        <v>176</v>
      </c>
    </row>
    <row r="429" spans="1:65" s="2" customFormat="1" ht="14.5" customHeight="1">
      <c r="A429" s="33"/>
      <c r="B429" s="151"/>
      <c r="C429" s="152" t="s">
        <v>3536</v>
      </c>
      <c r="D429" s="152" t="s">
        <v>178</v>
      </c>
      <c r="E429" s="153" t="s">
        <v>3273</v>
      </c>
      <c r="F429" s="154" t="s">
        <v>3274</v>
      </c>
      <c r="G429" s="155" t="s">
        <v>299</v>
      </c>
      <c r="H429" s="156">
        <v>1</v>
      </c>
      <c r="I429" s="157"/>
      <c r="J429" s="158">
        <f>ROUND(I429*H429,2)</f>
        <v>0</v>
      </c>
      <c r="K429" s="159"/>
      <c r="L429" s="34"/>
      <c r="M429" s="160" t="s">
        <v>1</v>
      </c>
      <c r="N429" s="161" t="s">
        <v>41</v>
      </c>
      <c r="O429" s="59"/>
      <c r="P429" s="162">
        <f>O429*H429</f>
        <v>0</v>
      </c>
      <c r="Q429" s="162">
        <v>1.2E-4</v>
      </c>
      <c r="R429" s="162">
        <f>Q429*H429</f>
        <v>1.2E-4</v>
      </c>
      <c r="S429" s="162">
        <v>0</v>
      </c>
      <c r="T429" s="163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4" t="s">
        <v>332</v>
      </c>
      <c r="AT429" s="164" t="s">
        <v>178</v>
      </c>
      <c r="AU429" s="164" t="s">
        <v>87</v>
      </c>
      <c r="AY429" s="18" t="s">
        <v>176</v>
      </c>
      <c r="BE429" s="165">
        <f>IF(N429="základná",J429,0)</f>
        <v>0</v>
      </c>
      <c r="BF429" s="165">
        <f>IF(N429="znížená",J429,0)</f>
        <v>0</v>
      </c>
      <c r="BG429" s="165">
        <f>IF(N429="zákl. prenesená",J429,0)</f>
        <v>0</v>
      </c>
      <c r="BH429" s="165">
        <f>IF(N429="zníž. prenesená",J429,0)</f>
        <v>0</v>
      </c>
      <c r="BI429" s="165">
        <f>IF(N429="nulová",J429,0)</f>
        <v>0</v>
      </c>
      <c r="BJ429" s="18" t="s">
        <v>87</v>
      </c>
      <c r="BK429" s="165">
        <f>ROUND(I429*H429,2)</f>
        <v>0</v>
      </c>
      <c r="BL429" s="18" t="s">
        <v>332</v>
      </c>
      <c r="BM429" s="164" t="s">
        <v>3537</v>
      </c>
    </row>
    <row r="430" spans="1:65" s="14" customFormat="1" ht="12">
      <c r="B430" s="174"/>
      <c r="D430" s="167" t="s">
        <v>182</v>
      </c>
      <c r="E430" s="175" t="s">
        <v>1</v>
      </c>
      <c r="F430" s="176" t="s">
        <v>79</v>
      </c>
      <c r="H430" s="177">
        <v>1</v>
      </c>
      <c r="I430" s="178"/>
      <c r="L430" s="174"/>
      <c r="M430" s="179"/>
      <c r="N430" s="180"/>
      <c r="O430" s="180"/>
      <c r="P430" s="180"/>
      <c r="Q430" s="180"/>
      <c r="R430" s="180"/>
      <c r="S430" s="180"/>
      <c r="T430" s="181"/>
      <c r="AT430" s="175" t="s">
        <v>182</v>
      </c>
      <c r="AU430" s="175" t="s">
        <v>87</v>
      </c>
      <c r="AV430" s="14" t="s">
        <v>87</v>
      </c>
      <c r="AW430" s="14" t="s">
        <v>30</v>
      </c>
      <c r="AX430" s="14" t="s">
        <v>79</v>
      </c>
      <c r="AY430" s="175" t="s">
        <v>176</v>
      </c>
    </row>
    <row r="431" spans="1:65" s="2" customFormat="1" ht="24.25" customHeight="1">
      <c r="A431" s="33"/>
      <c r="B431" s="151"/>
      <c r="C431" s="203" t="s">
        <v>3538</v>
      </c>
      <c r="D431" s="203" t="s">
        <v>411</v>
      </c>
      <c r="E431" s="204" t="s">
        <v>3276</v>
      </c>
      <c r="F431" s="205" t="s">
        <v>3277</v>
      </c>
      <c r="G431" s="206" t="s">
        <v>315</v>
      </c>
      <c r="H431" s="207">
        <v>6.0000000000000001E-3</v>
      </c>
      <c r="I431" s="208"/>
      <c r="J431" s="209">
        <f>ROUND(I431*H431,2)</f>
        <v>0</v>
      </c>
      <c r="K431" s="210"/>
      <c r="L431" s="211"/>
      <c r="M431" s="212" t="s">
        <v>1</v>
      </c>
      <c r="N431" s="213" t="s">
        <v>41</v>
      </c>
      <c r="O431" s="59"/>
      <c r="P431" s="162">
        <f>O431*H431</f>
        <v>0</v>
      </c>
      <c r="Q431" s="162">
        <v>1</v>
      </c>
      <c r="R431" s="162">
        <f>Q431*H431</f>
        <v>6.0000000000000001E-3</v>
      </c>
      <c r="S431" s="162">
        <v>0</v>
      </c>
      <c r="T431" s="163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4" t="s">
        <v>615</v>
      </c>
      <c r="AT431" s="164" t="s">
        <v>411</v>
      </c>
      <c r="AU431" s="164" t="s">
        <v>87</v>
      </c>
      <c r="AY431" s="18" t="s">
        <v>176</v>
      </c>
      <c r="BE431" s="165">
        <f>IF(N431="základná",J431,0)</f>
        <v>0</v>
      </c>
      <c r="BF431" s="165">
        <f>IF(N431="znížená",J431,0)</f>
        <v>0</v>
      </c>
      <c r="BG431" s="165">
        <f>IF(N431="zákl. prenesená",J431,0)</f>
        <v>0</v>
      </c>
      <c r="BH431" s="165">
        <f>IF(N431="zníž. prenesená",J431,0)</f>
        <v>0</v>
      </c>
      <c r="BI431" s="165">
        <f>IF(N431="nulová",J431,0)</f>
        <v>0</v>
      </c>
      <c r="BJ431" s="18" t="s">
        <v>87</v>
      </c>
      <c r="BK431" s="165">
        <f>ROUND(I431*H431,2)</f>
        <v>0</v>
      </c>
      <c r="BL431" s="18" t="s">
        <v>332</v>
      </c>
      <c r="BM431" s="164" t="s">
        <v>3539</v>
      </c>
    </row>
    <row r="432" spans="1:65" s="14" customFormat="1" ht="12">
      <c r="B432" s="174"/>
      <c r="D432" s="167" t="s">
        <v>182</v>
      </c>
      <c r="E432" s="175" t="s">
        <v>1</v>
      </c>
      <c r="F432" s="176" t="s">
        <v>3279</v>
      </c>
      <c r="H432" s="177">
        <v>6.0000000000000001E-3</v>
      </c>
      <c r="I432" s="178"/>
      <c r="L432" s="174"/>
      <c r="M432" s="179"/>
      <c r="N432" s="180"/>
      <c r="O432" s="180"/>
      <c r="P432" s="180"/>
      <c r="Q432" s="180"/>
      <c r="R432" s="180"/>
      <c r="S432" s="180"/>
      <c r="T432" s="181"/>
      <c r="AT432" s="175" t="s">
        <v>182</v>
      </c>
      <c r="AU432" s="175" t="s">
        <v>87</v>
      </c>
      <c r="AV432" s="14" t="s">
        <v>87</v>
      </c>
      <c r="AW432" s="14" t="s">
        <v>30</v>
      </c>
      <c r="AX432" s="14" t="s">
        <v>79</v>
      </c>
      <c r="AY432" s="175" t="s">
        <v>176</v>
      </c>
    </row>
    <row r="433" spans="1:65" s="12" customFormat="1" ht="26" customHeight="1">
      <c r="B433" s="138"/>
      <c r="D433" s="139" t="s">
        <v>74</v>
      </c>
      <c r="E433" s="140" t="s">
        <v>3540</v>
      </c>
      <c r="F433" s="140" t="s">
        <v>3541</v>
      </c>
      <c r="I433" s="141"/>
      <c r="J433" s="142">
        <f>BK433</f>
        <v>0</v>
      </c>
      <c r="L433" s="138"/>
      <c r="M433" s="143"/>
      <c r="N433" s="144"/>
      <c r="O433" s="144"/>
      <c r="P433" s="145">
        <f>SUM(P434:P443)</f>
        <v>0</v>
      </c>
      <c r="Q433" s="144"/>
      <c r="R433" s="145">
        <f>SUM(R434:R443)</f>
        <v>0</v>
      </c>
      <c r="S433" s="144"/>
      <c r="T433" s="146">
        <f>SUM(T434:T443)</f>
        <v>0</v>
      </c>
      <c r="AR433" s="139" t="s">
        <v>106</v>
      </c>
      <c r="AT433" s="147" t="s">
        <v>74</v>
      </c>
      <c r="AU433" s="147" t="s">
        <v>75</v>
      </c>
      <c r="AY433" s="139" t="s">
        <v>176</v>
      </c>
      <c r="BK433" s="148">
        <f>SUM(BK434:BK443)</f>
        <v>0</v>
      </c>
    </row>
    <row r="434" spans="1:65" s="2" customFormat="1" ht="24.25" customHeight="1">
      <c r="A434" s="33"/>
      <c r="B434" s="151"/>
      <c r="C434" s="152" t="s">
        <v>3542</v>
      </c>
      <c r="D434" s="152" t="s">
        <v>178</v>
      </c>
      <c r="E434" s="153" t="s">
        <v>3543</v>
      </c>
      <c r="F434" s="154" t="s">
        <v>3544</v>
      </c>
      <c r="G434" s="155" t="s">
        <v>2423</v>
      </c>
      <c r="H434" s="156">
        <v>1</v>
      </c>
      <c r="I434" s="157"/>
      <c r="J434" s="158">
        <f t="shared" ref="J434:J441" si="80">ROUND(I434*H434,2)</f>
        <v>0</v>
      </c>
      <c r="K434" s="159"/>
      <c r="L434" s="34"/>
      <c r="M434" s="160" t="s">
        <v>1</v>
      </c>
      <c r="N434" s="161" t="s">
        <v>41</v>
      </c>
      <c r="O434" s="59"/>
      <c r="P434" s="162">
        <f t="shared" ref="P434:P441" si="81">O434*H434</f>
        <v>0</v>
      </c>
      <c r="Q434" s="162">
        <v>0</v>
      </c>
      <c r="R434" s="162">
        <f t="shared" ref="R434:R441" si="82">Q434*H434</f>
        <v>0</v>
      </c>
      <c r="S434" s="162">
        <v>0</v>
      </c>
      <c r="T434" s="163">
        <f t="shared" ref="T434:T441" si="83"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64" t="s">
        <v>332</v>
      </c>
      <c r="AT434" s="164" t="s">
        <v>178</v>
      </c>
      <c r="AU434" s="164" t="s">
        <v>79</v>
      </c>
      <c r="AY434" s="18" t="s">
        <v>176</v>
      </c>
      <c r="BE434" s="165">
        <f t="shared" ref="BE434:BE441" si="84">IF(N434="základná",J434,0)</f>
        <v>0</v>
      </c>
      <c r="BF434" s="165">
        <f t="shared" ref="BF434:BF441" si="85">IF(N434="znížená",J434,0)</f>
        <v>0</v>
      </c>
      <c r="BG434" s="165">
        <f t="shared" ref="BG434:BG441" si="86">IF(N434="zákl. prenesená",J434,0)</f>
        <v>0</v>
      </c>
      <c r="BH434" s="165">
        <f t="shared" ref="BH434:BH441" si="87">IF(N434="zníž. prenesená",J434,0)</f>
        <v>0</v>
      </c>
      <c r="BI434" s="165">
        <f t="shared" ref="BI434:BI441" si="88">IF(N434="nulová",J434,0)</f>
        <v>0</v>
      </c>
      <c r="BJ434" s="18" t="s">
        <v>87</v>
      </c>
      <c r="BK434" s="165">
        <f t="shared" ref="BK434:BK441" si="89">ROUND(I434*H434,2)</f>
        <v>0</v>
      </c>
      <c r="BL434" s="18" t="s">
        <v>332</v>
      </c>
      <c r="BM434" s="164" t="s">
        <v>3545</v>
      </c>
    </row>
    <row r="435" spans="1:65" s="2" customFormat="1" ht="14.5" customHeight="1">
      <c r="A435" s="33"/>
      <c r="B435" s="151"/>
      <c r="C435" s="152" t="s">
        <v>3546</v>
      </c>
      <c r="D435" s="152" t="s">
        <v>178</v>
      </c>
      <c r="E435" s="153" t="s">
        <v>3547</v>
      </c>
      <c r="F435" s="154" t="s">
        <v>3548</v>
      </c>
      <c r="G435" s="155" t="s">
        <v>2423</v>
      </c>
      <c r="H435" s="156">
        <v>1</v>
      </c>
      <c r="I435" s="157"/>
      <c r="J435" s="158">
        <f t="shared" si="80"/>
        <v>0</v>
      </c>
      <c r="K435" s="159"/>
      <c r="L435" s="34"/>
      <c r="M435" s="160" t="s">
        <v>1</v>
      </c>
      <c r="N435" s="161" t="s">
        <v>41</v>
      </c>
      <c r="O435" s="59"/>
      <c r="P435" s="162">
        <f t="shared" si="81"/>
        <v>0</v>
      </c>
      <c r="Q435" s="162">
        <v>0</v>
      </c>
      <c r="R435" s="162">
        <f t="shared" si="82"/>
        <v>0</v>
      </c>
      <c r="S435" s="162">
        <v>0</v>
      </c>
      <c r="T435" s="163">
        <f t="shared" si="83"/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4" t="s">
        <v>332</v>
      </c>
      <c r="AT435" s="164" t="s">
        <v>178</v>
      </c>
      <c r="AU435" s="164" t="s">
        <v>79</v>
      </c>
      <c r="AY435" s="18" t="s">
        <v>176</v>
      </c>
      <c r="BE435" s="165">
        <f t="shared" si="84"/>
        <v>0</v>
      </c>
      <c r="BF435" s="165">
        <f t="shared" si="85"/>
        <v>0</v>
      </c>
      <c r="BG435" s="165">
        <f t="shared" si="86"/>
        <v>0</v>
      </c>
      <c r="BH435" s="165">
        <f t="shared" si="87"/>
        <v>0</v>
      </c>
      <c r="BI435" s="165">
        <f t="shared" si="88"/>
        <v>0</v>
      </c>
      <c r="BJ435" s="18" t="s">
        <v>87</v>
      </c>
      <c r="BK435" s="165">
        <f t="shared" si="89"/>
        <v>0</v>
      </c>
      <c r="BL435" s="18" t="s">
        <v>332</v>
      </c>
      <c r="BM435" s="164" t="s">
        <v>3549</v>
      </c>
    </row>
    <row r="436" spans="1:65" s="2" customFormat="1" ht="24.25" customHeight="1">
      <c r="A436" s="33"/>
      <c r="B436" s="151"/>
      <c r="C436" s="152" t="s">
        <v>3550</v>
      </c>
      <c r="D436" s="152" t="s">
        <v>178</v>
      </c>
      <c r="E436" s="153" t="s">
        <v>3551</v>
      </c>
      <c r="F436" s="154" t="s">
        <v>3552</v>
      </c>
      <c r="G436" s="155" t="s">
        <v>2423</v>
      </c>
      <c r="H436" s="156">
        <v>1</v>
      </c>
      <c r="I436" s="157"/>
      <c r="J436" s="158">
        <f t="shared" si="80"/>
        <v>0</v>
      </c>
      <c r="K436" s="159"/>
      <c r="L436" s="34"/>
      <c r="M436" s="160" t="s">
        <v>1</v>
      </c>
      <c r="N436" s="161" t="s">
        <v>41</v>
      </c>
      <c r="O436" s="59"/>
      <c r="P436" s="162">
        <f t="shared" si="81"/>
        <v>0</v>
      </c>
      <c r="Q436" s="162">
        <v>0</v>
      </c>
      <c r="R436" s="162">
        <f t="shared" si="82"/>
        <v>0</v>
      </c>
      <c r="S436" s="162">
        <v>0</v>
      </c>
      <c r="T436" s="163">
        <f t="shared" si="83"/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4" t="s">
        <v>332</v>
      </c>
      <c r="AT436" s="164" t="s">
        <v>178</v>
      </c>
      <c r="AU436" s="164" t="s">
        <v>79</v>
      </c>
      <c r="AY436" s="18" t="s">
        <v>176</v>
      </c>
      <c r="BE436" s="165">
        <f t="shared" si="84"/>
        <v>0</v>
      </c>
      <c r="BF436" s="165">
        <f t="shared" si="85"/>
        <v>0</v>
      </c>
      <c r="BG436" s="165">
        <f t="shared" si="86"/>
        <v>0</v>
      </c>
      <c r="BH436" s="165">
        <f t="shared" si="87"/>
        <v>0</v>
      </c>
      <c r="BI436" s="165">
        <f t="shared" si="88"/>
        <v>0</v>
      </c>
      <c r="BJ436" s="18" t="s">
        <v>87</v>
      </c>
      <c r="BK436" s="165">
        <f t="shared" si="89"/>
        <v>0</v>
      </c>
      <c r="BL436" s="18" t="s">
        <v>332</v>
      </c>
      <c r="BM436" s="164" t="s">
        <v>3553</v>
      </c>
    </row>
    <row r="437" spans="1:65" s="2" customFormat="1" ht="14.5" customHeight="1">
      <c r="A437" s="33"/>
      <c r="B437" s="151"/>
      <c r="C437" s="152" t="s">
        <v>3554</v>
      </c>
      <c r="D437" s="152" t="s">
        <v>178</v>
      </c>
      <c r="E437" s="153" t="s">
        <v>3555</v>
      </c>
      <c r="F437" s="154" t="s">
        <v>3556</v>
      </c>
      <c r="G437" s="155" t="s">
        <v>2423</v>
      </c>
      <c r="H437" s="156">
        <v>1</v>
      </c>
      <c r="I437" s="157"/>
      <c r="J437" s="158">
        <f t="shared" si="80"/>
        <v>0</v>
      </c>
      <c r="K437" s="159"/>
      <c r="L437" s="34"/>
      <c r="M437" s="160" t="s">
        <v>1</v>
      </c>
      <c r="N437" s="161" t="s">
        <v>41</v>
      </c>
      <c r="O437" s="59"/>
      <c r="P437" s="162">
        <f t="shared" si="81"/>
        <v>0</v>
      </c>
      <c r="Q437" s="162">
        <v>0</v>
      </c>
      <c r="R437" s="162">
        <f t="shared" si="82"/>
        <v>0</v>
      </c>
      <c r="S437" s="162">
        <v>0</v>
      </c>
      <c r="T437" s="163">
        <f t="shared" si="83"/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64" t="s">
        <v>332</v>
      </c>
      <c r="AT437" s="164" t="s">
        <v>178</v>
      </c>
      <c r="AU437" s="164" t="s">
        <v>79</v>
      </c>
      <c r="AY437" s="18" t="s">
        <v>176</v>
      </c>
      <c r="BE437" s="165">
        <f t="shared" si="84"/>
        <v>0</v>
      </c>
      <c r="BF437" s="165">
        <f t="shared" si="85"/>
        <v>0</v>
      </c>
      <c r="BG437" s="165">
        <f t="shared" si="86"/>
        <v>0</v>
      </c>
      <c r="BH437" s="165">
        <f t="shared" si="87"/>
        <v>0</v>
      </c>
      <c r="BI437" s="165">
        <f t="shared" si="88"/>
        <v>0</v>
      </c>
      <c r="BJ437" s="18" t="s">
        <v>87</v>
      </c>
      <c r="BK437" s="165">
        <f t="shared" si="89"/>
        <v>0</v>
      </c>
      <c r="BL437" s="18" t="s">
        <v>332</v>
      </c>
      <c r="BM437" s="164" t="s">
        <v>3557</v>
      </c>
    </row>
    <row r="438" spans="1:65" s="2" customFormat="1" ht="14.5" customHeight="1">
      <c r="A438" s="33"/>
      <c r="B438" s="151"/>
      <c r="C438" s="152" t="s">
        <v>3558</v>
      </c>
      <c r="D438" s="152" t="s">
        <v>178</v>
      </c>
      <c r="E438" s="153" t="s">
        <v>3559</v>
      </c>
      <c r="F438" s="154" t="s">
        <v>3560</v>
      </c>
      <c r="G438" s="155" t="s">
        <v>2423</v>
      </c>
      <c r="H438" s="156">
        <v>1</v>
      </c>
      <c r="I438" s="157"/>
      <c r="J438" s="158">
        <f t="shared" si="80"/>
        <v>0</v>
      </c>
      <c r="K438" s="159"/>
      <c r="L438" s="34"/>
      <c r="M438" s="160" t="s">
        <v>1</v>
      </c>
      <c r="N438" s="161" t="s">
        <v>41</v>
      </c>
      <c r="O438" s="59"/>
      <c r="P438" s="162">
        <f t="shared" si="81"/>
        <v>0</v>
      </c>
      <c r="Q438" s="162">
        <v>0</v>
      </c>
      <c r="R438" s="162">
        <f t="shared" si="82"/>
        <v>0</v>
      </c>
      <c r="S438" s="162">
        <v>0</v>
      </c>
      <c r="T438" s="163">
        <f t="shared" si="83"/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4" t="s">
        <v>332</v>
      </c>
      <c r="AT438" s="164" t="s">
        <v>178</v>
      </c>
      <c r="AU438" s="164" t="s">
        <v>79</v>
      </c>
      <c r="AY438" s="18" t="s">
        <v>176</v>
      </c>
      <c r="BE438" s="165">
        <f t="shared" si="84"/>
        <v>0</v>
      </c>
      <c r="BF438" s="165">
        <f t="shared" si="85"/>
        <v>0</v>
      </c>
      <c r="BG438" s="165">
        <f t="shared" si="86"/>
        <v>0</v>
      </c>
      <c r="BH438" s="165">
        <f t="shared" si="87"/>
        <v>0</v>
      </c>
      <c r="BI438" s="165">
        <f t="shared" si="88"/>
        <v>0</v>
      </c>
      <c r="BJ438" s="18" t="s">
        <v>87</v>
      </c>
      <c r="BK438" s="165">
        <f t="shared" si="89"/>
        <v>0</v>
      </c>
      <c r="BL438" s="18" t="s">
        <v>332</v>
      </c>
      <c r="BM438" s="164" t="s">
        <v>3561</v>
      </c>
    </row>
    <row r="439" spans="1:65" s="2" customFormat="1" ht="14.5" customHeight="1">
      <c r="A439" s="33"/>
      <c r="B439" s="151"/>
      <c r="C439" s="152" t="s">
        <v>3562</v>
      </c>
      <c r="D439" s="152" t="s">
        <v>178</v>
      </c>
      <c r="E439" s="153" t="s">
        <v>3563</v>
      </c>
      <c r="F439" s="154" t="s">
        <v>3564</v>
      </c>
      <c r="G439" s="155" t="s">
        <v>386</v>
      </c>
      <c r="H439" s="156">
        <v>24</v>
      </c>
      <c r="I439" s="157"/>
      <c r="J439" s="158">
        <f t="shared" si="80"/>
        <v>0</v>
      </c>
      <c r="K439" s="159"/>
      <c r="L439" s="34"/>
      <c r="M439" s="160" t="s">
        <v>1</v>
      </c>
      <c r="N439" s="161" t="s">
        <v>41</v>
      </c>
      <c r="O439" s="59"/>
      <c r="P439" s="162">
        <f t="shared" si="81"/>
        <v>0</v>
      </c>
      <c r="Q439" s="162">
        <v>0</v>
      </c>
      <c r="R439" s="162">
        <f t="shared" si="82"/>
        <v>0</v>
      </c>
      <c r="S439" s="162">
        <v>0</v>
      </c>
      <c r="T439" s="163">
        <f t="shared" si="83"/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4" t="s">
        <v>332</v>
      </c>
      <c r="AT439" s="164" t="s">
        <v>178</v>
      </c>
      <c r="AU439" s="164" t="s">
        <v>79</v>
      </c>
      <c r="AY439" s="18" t="s">
        <v>176</v>
      </c>
      <c r="BE439" s="165">
        <f t="shared" si="84"/>
        <v>0</v>
      </c>
      <c r="BF439" s="165">
        <f t="shared" si="85"/>
        <v>0</v>
      </c>
      <c r="BG439" s="165">
        <f t="shared" si="86"/>
        <v>0</v>
      </c>
      <c r="BH439" s="165">
        <f t="shared" si="87"/>
        <v>0</v>
      </c>
      <c r="BI439" s="165">
        <f t="shared" si="88"/>
        <v>0</v>
      </c>
      <c r="BJ439" s="18" t="s">
        <v>87</v>
      </c>
      <c r="BK439" s="165">
        <f t="shared" si="89"/>
        <v>0</v>
      </c>
      <c r="BL439" s="18" t="s">
        <v>332</v>
      </c>
      <c r="BM439" s="164" t="s">
        <v>3565</v>
      </c>
    </row>
    <row r="440" spans="1:65" s="2" customFormat="1" ht="14.5" customHeight="1">
      <c r="A440" s="33"/>
      <c r="B440" s="151"/>
      <c r="C440" s="152" t="s">
        <v>3566</v>
      </c>
      <c r="D440" s="152" t="s">
        <v>178</v>
      </c>
      <c r="E440" s="153" t="s">
        <v>3567</v>
      </c>
      <c r="F440" s="154" t="s">
        <v>3568</v>
      </c>
      <c r="G440" s="155" t="s">
        <v>2423</v>
      </c>
      <c r="H440" s="156">
        <v>1</v>
      </c>
      <c r="I440" s="157"/>
      <c r="J440" s="158">
        <f t="shared" si="80"/>
        <v>0</v>
      </c>
      <c r="K440" s="159"/>
      <c r="L440" s="34"/>
      <c r="M440" s="160" t="s">
        <v>1</v>
      </c>
      <c r="N440" s="161" t="s">
        <v>41</v>
      </c>
      <c r="O440" s="59"/>
      <c r="P440" s="162">
        <f t="shared" si="81"/>
        <v>0</v>
      </c>
      <c r="Q440" s="162">
        <v>0</v>
      </c>
      <c r="R440" s="162">
        <f t="shared" si="82"/>
        <v>0</v>
      </c>
      <c r="S440" s="162">
        <v>0</v>
      </c>
      <c r="T440" s="163">
        <f t="shared" si="83"/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4" t="s">
        <v>332</v>
      </c>
      <c r="AT440" s="164" t="s">
        <v>178</v>
      </c>
      <c r="AU440" s="164" t="s">
        <v>79</v>
      </c>
      <c r="AY440" s="18" t="s">
        <v>176</v>
      </c>
      <c r="BE440" s="165">
        <f t="shared" si="84"/>
        <v>0</v>
      </c>
      <c r="BF440" s="165">
        <f t="shared" si="85"/>
        <v>0</v>
      </c>
      <c r="BG440" s="165">
        <f t="shared" si="86"/>
        <v>0</v>
      </c>
      <c r="BH440" s="165">
        <f t="shared" si="87"/>
        <v>0</v>
      </c>
      <c r="BI440" s="165">
        <f t="shared" si="88"/>
        <v>0</v>
      </c>
      <c r="BJ440" s="18" t="s">
        <v>87</v>
      </c>
      <c r="BK440" s="165">
        <f t="shared" si="89"/>
        <v>0</v>
      </c>
      <c r="BL440" s="18" t="s">
        <v>332</v>
      </c>
      <c r="BM440" s="164" t="s">
        <v>3569</v>
      </c>
    </row>
    <row r="441" spans="1:65" s="2" customFormat="1" ht="14.5" customHeight="1">
      <c r="A441" s="33"/>
      <c r="B441" s="151"/>
      <c r="C441" s="152" t="s">
        <v>3570</v>
      </c>
      <c r="D441" s="152" t="s">
        <v>178</v>
      </c>
      <c r="E441" s="153" t="s">
        <v>3571</v>
      </c>
      <c r="F441" s="154" t="s">
        <v>3572</v>
      </c>
      <c r="G441" s="155" t="s">
        <v>386</v>
      </c>
      <c r="H441" s="156">
        <v>10</v>
      </c>
      <c r="I441" s="157"/>
      <c r="J441" s="158">
        <f t="shared" si="80"/>
        <v>0</v>
      </c>
      <c r="K441" s="159"/>
      <c r="L441" s="34"/>
      <c r="M441" s="160" t="s">
        <v>1</v>
      </c>
      <c r="N441" s="161" t="s">
        <v>41</v>
      </c>
      <c r="O441" s="59"/>
      <c r="P441" s="162">
        <f t="shared" si="81"/>
        <v>0</v>
      </c>
      <c r="Q441" s="162">
        <v>0</v>
      </c>
      <c r="R441" s="162">
        <f t="shared" si="82"/>
        <v>0</v>
      </c>
      <c r="S441" s="162">
        <v>0</v>
      </c>
      <c r="T441" s="163">
        <f t="shared" si="83"/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4" t="s">
        <v>332</v>
      </c>
      <c r="AT441" s="164" t="s">
        <v>178</v>
      </c>
      <c r="AU441" s="164" t="s">
        <v>79</v>
      </c>
      <c r="AY441" s="18" t="s">
        <v>176</v>
      </c>
      <c r="BE441" s="165">
        <f t="shared" si="84"/>
        <v>0</v>
      </c>
      <c r="BF441" s="165">
        <f t="shared" si="85"/>
        <v>0</v>
      </c>
      <c r="BG441" s="165">
        <f t="shared" si="86"/>
        <v>0</v>
      </c>
      <c r="BH441" s="165">
        <f t="shared" si="87"/>
        <v>0</v>
      </c>
      <c r="BI441" s="165">
        <f t="shared" si="88"/>
        <v>0</v>
      </c>
      <c r="BJ441" s="18" t="s">
        <v>87</v>
      </c>
      <c r="BK441" s="165">
        <f t="shared" si="89"/>
        <v>0</v>
      </c>
      <c r="BL441" s="18" t="s">
        <v>332</v>
      </c>
      <c r="BM441" s="164" t="s">
        <v>3573</v>
      </c>
    </row>
    <row r="442" spans="1:65" s="14" customFormat="1" ht="12">
      <c r="B442" s="174"/>
      <c r="D442" s="167" t="s">
        <v>182</v>
      </c>
      <c r="E442" s="175" t="s">
        <v>1</v>
      </c>
      <c r="F442" s="176" t="s">
        <v>308</v>
      </c>
      <c r="H442" s="177">
        <v>10</v>
      </c>
      <c r="I442" s="178"/>
      <c r="L442" s="174"/>
      <c r="M442" s="179"/>
      <c r="N442" s="180"/>
      <c r="O442" s="180"/>
      <c r="P442" s="180"/>
      <c r="Q442" s="180"/>
      <c r="R442" s="180"/>
      <c r="S442" s="180"/>
      <c r="T442" s="181"/>
      <c r="AT442" s="175" t="s">
        <v>182</v>
      </c>
      <c r="AU442" s="175" t="s">
        <v>79</v>
      </c>
      <c r="AV442" s="14" t="s">
        <v>87</v>
      </c>
      <c r="AW442" s="14" t="s">
        <v>30</v>
      </c>
      <c r="AX442" s="14" t="s">
        <v>79</v>
      </c>
      <c r="AY442" s="175" t="s">
        <v>176</v>
      </c>
    </row>
    <row r="443" spans="1:65" s="2" customFormat="1" ht="14.5" customHeight="1">
      <c r="A443" s="33"/>
      <c r="B443" s="151"/>
      <c r="C443" s="152" t="s">
        <v>3574</v>
      </c>
      <c r="D443" s="152" t="s">
        <v>178</v>
      </c>
      <c r="E443" s="153" t="s">
        <v>3575</v>
      </c>
      <c r="F443" s="154" t="s">
        <v>3576</v>
      </c>
      <c r="G443" s="155" t="s">
        <v>2423</v>
      </c>
      <c r="H443" s="156">
        <v>1</v>
      </c>
      <c r="I443" s="157"/>
      <c r="J443" s="158">
        <f>ROUND(I443*H443,2)</f>
        <v>0</v>
      </c>
      <c r="K443" s="159"/>
      <c r="L443" s="34"/>
      <c r="M443" s="198" t="s">
        <v>1</v>
      </c>
      <c r="N443" s="199" t="s">
        <v>41</v>
      </c>
      <c r="O443" s="200"/>
      <c r="P443" s="201">
        <f>O443*H443</f>
        <v>0</v>
      </c>
      <c r="Q443" s="201">
        <v>0</v>
      </c>
      <c r="R443" s="201">
        <f>Q443*H443</f>
        <v>0</v>
      </c>
      <c r="S443" s="201">
        <v>0</v>
      </c>
      <c r="T443" s="202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4" t="s">
        <v>332</v>
      </c>
      <c r="AT443" s="164" t="s">
        <v>178</v>
      </c>
      <c r="AU443" s="164" t="s">
        <v>79</v>
      </c>
      <c r="AY443" s="18" t="s">
        <v>176</v>
      </c>
      <c r="BE443" s="165">
        <f>IF(N443="základná",J443,0)</f>
        <v>0</v>
      </c>
      <c r="BF443" s="165">
        <f>IF(N443="znížená",J443,0)</f>
        <v>0</v>
      </c>
      <c r="BG443" s="165">
        <f>IF(N443="zákl. prenesená",J443,0)</f>
        <v>0</v>
      </c>
      <c r="BH443" s="165">
        <f>IF(N443="zníž. prenesená",J443,0)</f>
        <v>0</v>
      </c>
      <c r="BI443" s="165">
        <f>IF(N443="nulová",J443,0)</f>
        <v>0</v>
      </c>
      <c r="BJ443" s="18" t="s">
        <v>87</v>
      </c>
      <c r="BK443" s="165">
        <f>ROUND(I443*H443,2)</f>
        <v>0</v>
      </c>
      <c r="BL443" s="18" t="s">
        <v>332</v>
      </c>
      <c r="BM443" s="164" t="s">
        <v>3577</v>
      </c>
    </row>
    <row r="444" spans="1:65" s="2" customFormat="1" ht="7" customHeight="1">
      <c r="A444" s="33"/>
      <c r="B444" s="48"/>
      <c r="C444" s="49"/>
      <c r="D444" s="49"/>
      <c r="E444" s="49"/>
      <c r="F444" s="49"/>
      <c r="G444" s="49"/>
      <c r="H444" s="49"/>
      <c r="I444" s="49"/>
      <c r="J444" s="49"/>
      <c r="K444" s="49"/>
      <c r="L444" s="34"/>
      <c r="M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</row>
  </sheetData>
  <autoFilter ref="C128:K443" xr:uid="{00000000-0009-0000-0000-00000D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532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75" style="1" customWidth="1"/>
    <col min="3" max="3" width="25" style="1" customWidth="1"/>
    <col min="4" max="4" width="75.75" style="1" customWidth="1"/>
    <col min="5" max="5" width="13.25" style="1" customWidth="1"/>
    <col min="6" max="6" width="20" style="1" customWidth="1"/>
    <col min="7" max="7" width="1.75" style="1" customWidth="1"/>
    <col min="8" max="8" width="8.25" style="1" customWidth="1"/>
  </cols>
  <sheetData>
    <row r="1" spans="1:8" s="1" customFormat="1" ht="11.25" customHeight="1"/>
    <row r="2" spans="1:8" s="1" customFormat="1" ht="37" customHeight="1"/>
    <row r="3" spans="1:8" s="1" customFormat="1" ht="7" customHeight="1">
      <c r="B3" s="19"/>
      <c r="C3" s="20"/>
      <c r="D3" s="20"/>
      <c r="E3" s="20"/>
      <c r="F3" s="20"/>
      <c r="G3" s="20"/>
      <c r="H3" s="21"/>
    </row>
    <row r="4" spans="1:8" s="1" customFormat="1" ht="25" customHeight="1">
      <c r="B4" s="21"/>
      <c r="C4" s="22" t="s">
        <v>3578</v>
      </c>
      <c r="H4" s="21"/>
    </row>
    <row r="5" spans="1:8" s="1" customFormat="1" ht="12" customHeight="1">
      <c r="B5" s="21"/>
      <c r="C5" s="25" t="s">
        <v>12</v>
      </c>
      <c r="D5" s="246" t="s">
        <v>13</v>
      </c>
      <c r="E5" s="242"/>
      <c r="F5" s="242"/>
      <c r="H5" s="21"/>
    </row>
    <row r="6" spans="1:8" s="1" customFormat="1" ht="37" customHeight="1">
      <c r="B6" s="21"/>
      <c r="C6" s="27" t="s">
        <v>15</v>
      </c>
      <c r="D6" s="243" t="s">
        <v>16</v>
      </c>
      <c r="E6" s="242"/>
      <c r="F6" s="242"/>
      <c r="H6" s="21"/>
    </row>
    <row r="7" spans="1:8" s="1" customFormat="1" ht="24.75" customHeight="1">
      <c r="B7" s="21"/>
      <c r="C7" s="28" t="s">
        <v>21</v>
      </c>
      <c r="D7" s="56">
        <f>'Rekapitulácia stavby'!AN8</f>
        <v>0</v>
      </c>
      <c r="H7" s="21"/>
    </row>
    <row r="8" spans="1:8" s="2" customFormat="1" ht="11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27"/>
      <c r="B9" s="128"/>
      <c r="C9" s="129" t="s">
        <v>56</v>
      </c>
      <c r="D9" s="130" t="s">
        <v>57</v>
      </c>
      <c r="E9" s="130" t="s">
        <v>164</v>
      </c>
      <c r="F9" s="131" t="s">
        <v>3579</v>
      </c>
      <c r="G9" s="127"/>
      <c r="H9" s="128"/>
    </row>
    <row r="10" spans="1:8" s="2" customFormat="1" ht="26.5" customHeight="1">
      <c r="A10" s="33"/>
      <c r="B10" s="34"/>
      <c r="C10" s="218" t="s">
        <v>3580</v>
      </c>
      <c r="D10" s="218" t="s">
        <v>85</v>
      </c>
      <c r="E10" s="33"/>
      <c r="F10" s="33"/>
      <c r="G10" s="33"/>
      <c r="H10" s="34"/>
    </row>
    <row r="11" spans="1:8" s="2" customFormat="1" ht="17" customHeight="1">
      <c r="A11" s="33"/>
      <c r="B11" s="34"/>
      <c r="C11" s="219" t="s">
        <v>141</v>
      </c>
      <c r="D11" s="220" t="s">
        <v>142</v>
      </c>
      <c r="E11" s="221" t="s">
        <v>138</v>
      </c>
      <c r="F11" s="222">
        <v>40</v>
      </c>
      <c r="G11" s="33"/>
      <c r="H11" s="34"/>
    </row>
    <row r="12" spans="1:8" s="2" customFormat="1" ht="17" customHeight="1">
      <c r="A12" s="33"/>
      <c r="B12" s="34"/>
      <c r="C12" s="223" t="s">
        <v>1</v>
      </c>
      <c r="D12" s="223" t="s">
        <v>207</v>
      </c>
      <c r="E12" s="18" t="s">
        <v>1</v>
      </c>
      <c r="F12" s="224">
        <v>0</v>
      </c>
      <c r="G12" s="33"/>
      <c r="H12" s="34"/>
    </row>
    <row r="13" spans="1:8" s="2" customFormat="1" ht="17" customHeight="1">
      <c r="A13" s="33"/>
      <c r="B13" s="34"/>
      <c r="C13" s="223" t="s">
        <v>1</v>
      </c>
      <c r="D13" s="223" t="s">
        <v>208</v>
      </c>
      <c r="E13" s="18" t="s">
        <v>1</v>
      </c>
      <c r="F13" s="224">
        <v>6.3879999999999999</v>
      </c>
      <c r="G13" s="33"/>
      <c r="H13" s="34"/>
    </row>
    <row r="14" spans="1:8" s="2" customFormat="1" ht="17" customHeight="1">
      <c r="A14" s="33"/>
      <c r="B14" s="34"/>
      <c r="C14" s="223" t="s">
        <v>1</v>
      </c>
      <c r="D14" s="223" t="s">
        <v>209</v>
      </c>
      <c r="E14" s="18" t="s">
        <v>1</v>
      </c>
      <c r="F14" s="224">
        <v>18</v>
      </c>
      <c r="G14" s="33"/>
      <c r="H14" s="34"/>
    </row>
    <row r="15" spans="1:8" s="2" customFormat="1" ht="17" customHeight="1">
      <c r="A15" s="33"/>
      <c r="B15" s="34"/>
      <c r="C15" s="223" t="s">
        <v>1</v>
      </c>
      <c r="D15" s="223" t="s">
        <v>210</v>
      </c>
      <c r="E15" s="18" t="s">
        <v>1</v>
      </c>
      <c r="F15" s="224">
        <v>6.5</v>
      </c>
      <c r="G15" s="33"/>
      <c r="H15" s="34"/>
    </row>
    <row r="16" spans="1:8" s="2" customFormat="1" ht="17" customHeight="1">
      <c r="A16" s="33"/>
      <c r="B16" s="34"/>
      <c r="C16" s="223" t="s">
        <v>1</v>
      </c>
      <c r="D16" s="223" t="s">
        <v>211</v>
      </c>
      <c r="E16" s="18" t="s">
        <v>1</v>
      </c>
      <c r="F16" s="224">
        <v>9</v>
      </c>
      <c r="G16" s="33"/>
      <c r="H16" s="34"/>
    </row>
    <row r="17" spans="1:8" s="2" customFormat="1" ht="17" customHeight="1">
      <c r="A17" s="33"/>
      <c r="B17" s="34"/>
      <c r="C17" s="223" t="s">
        <v>1</v>
      </c>
      <c r="D17" s="223" t="s">
        <v>212</v>
      </c>
      <c r="E17" s="18" t="s">
        <v>1</v>
      </c>
      <c r="F17" s="224">
        <v>0.112</v>
      </c>
      <c r="G17" s="33"/>
      <c r="H17" s="34"/>
    </row>
    <row r="18" spans="1:8" s="2" customFormat="1" ht="17" customHeight="1">
      <c r="A18" s="33"/>
      <c r="B18" s="34"/>
      <c r="C18" s="223" t="s">
        <v>141</v>
      </c>
      <c r="D18" s="223" t="s">
        <v>193</v>
      </c>
      <c r="E18" s="18" t="s">
        <v>1</v>
      </c>
      <c r="F18" s="224">
        <v>40</v>
      </c>
      <c r="G18" s="33"/>
      <c r="H18" s="34"/>
    </row>
    <row r="19" spans="1:8" s="2" customFormat="1" ht="17" customHeight="1">
      <c r="A19" s="33"/>
      <c r="B19" s="34"/>
      <c r="C19" s="225" t="s">
        <v>3581</v>
      </c>
      <c r="D19" s="33"/>
      <c r="E19" s="33"/>
      <c r="F19" s="33"/>
      <c r="G19" s="33"/>
      <c r="H19" s="34"/>
    </row>
    <row r="20" spans="1:8" s="2" customFormat="1" ht="24">
      <c r="A20" s="33"/>
      <c r="B20" s="34"/>
      <c r="C20" s="223" t="s">
        <v>204</v>
      </c>
      <c r="D20" s="223" t="s">
        <v>205</v>
      </c>
      <c r="E20" s="18" t="s">
        <v>138</v>
      </c>
      <c r="F20" s="224">
        <v>40</v>
      </c>
      <c r="G20" s="33"/>
      <c r="H20" s="34"/>
    </row>
    <row r="21" spans="1:8" s="2" customFormat="1" ht="17" customHeight="1">
      <c r="A21" s="33"/>
      <c r="B21" s="34"/>
      <c r="C21" s="223" t="s">
        <v>213</v>
      </c>
      <c r="D21" s="223" t="s">
        <v>214</v>
      </c>
      <c r="E21" s="18" t="s">
        <v>138</v>
      </c>
      <c r="F21" s="224">
        <v>52</v>
      </c>
      <c r="G21" s="33"/>
      <c r="H21" s="34"/>
    </row>
    <row r="22" spans="1:8" s="2" customFormat="1" ht="17" customHeight="1">
      <c r="A22" s="33"/>
      <c r="B22" s="34"/>
      <c r="C22" s="219" t="s">
        <v>136</v>
      </c>
      <c r="D22" s="220" t="s">
        <v>137</v>
      </c>
      <c r="E22" s="221" t="s">
        <v>138</v>
      </c>
      <c r="F22" s="222">
        <v>12</v>
      </c>
      <c r="G22" s="33"/>
      <c r="H22" s="34"/>
    </row>
    <row r="23" spans="1:8" s="2" customFormat="1" ht="24">
      <c r="A23" s="33"/>
      <c r="B23" s="34"/>
      <c r="C23" s="223" t="s">
        <v>1</v>
      </c>
      <c r="D23" s="223" t="s">
        <v>199</v>
      </c>
      <c r="E23" s="18" t="s">
        <v>1</v>
      </c>
      <c r="F23" s="224">
        <v>0</v>
      </c>
      <c r="G23" s="33"/>
      <c r="H23" s="34"/>
    </row>
    <row r="24" spans="1:8" s="2" customFormat="1" ht="17" customHeight="1">
      <c r="A24" s="33"/>
      <c r="B24" s="34"/>
      <c r="C24" s="223" t="s">
        <v>1</v>
      </c>
      <c r="D24" s="223" t="s">
        <v>200</v>
      </c>
      <c r="E24" s="18" t="s">
        <v>1</v>
      </c>
      <c r="F24" s="224">
        <v>11.05</v>
      </c>
      <c r="G24" s="33"/>
      <c r="H24" s="34"/>
    </row>
    <row r="25" spans="1:8" s="2" customFormat="1" ht="17" customHeight="1">
      <c r="A25" s="33"/>
      <c r="B25" s="34"/>
      <c r="C25" s="223" t="s">
        <v>1</v>
      </c>
      <c r="D25" s="223" t="s">
        <v>201</v>
      </c>
      <c r="E25" s="18" t="s">
        <v>1</v>
      </c>
      <c r="F25" s="224">
        <v>0.95</v>
      </c>
      <c r="G25" s="33"/>
      <c r="H25" s="34"/>
    </row>
    <row r="26" spans="1:8" s="2" customFormat="1" ht="17" customHeight="1">
      <c r="A26" s="33"/>
      <c r="B26" s="34"/>
      <c r="C26" s="223" t="s">
        <v>136</v>
      </c>
      <c r="D26" s="223" t="s">
        <v>203</v>
      </c>
      <c r="E26" s="18" t="s">
        <v>1</v>
      </c>
      <c r="F26" s="224">
        <v>12</v>
      </c>
      <c r="G26" s="33"/>
      <c r="H26" s="34"/>
    </row>
    <row r="27" spans="1:8" s="2" customFormat="1" ht="17" customHeight="1">
      <c r="A27" s="33"/>
      <c r="B27" s="34"/>
      <c r="C27" s="225" t="s">
        <v>3581</v>
      </c>
      <c r="D27" s="33"/>
      <c r="E27" s="33"/>
      <c r="F27" s="33"/>
      <c r="G27" s="33"/>
      <c r="H27" s="34"/>
    </row>
    <row r="28" spans="1:8" s="2" customFormat="1" ht="24">
      <c r="A28" s="33"/>
      <c r="B28" s="34"/>
      <c r="C28" s="223" t="s">
        <v>196</v>
      </c>
      <c r="D28" s="223" t="s">
        <v>197</v>
      </c>
      <c r="E28" s="18" t="s">
        <v>138</v>
      </c>
      <c r="F28" s="224">
        <v>12</v>
      </c>
      <c r="G28" s="33"/>
      <c r="H28" s="34"/>
    </row>
    <row r="29" spans="1:8" s="2" customFormat="1" ht="17" customHeight="1">
      <c r="A29" s="33"/>
      <c r="B29" s="34"/>
      <c r="C29" s="223" t="s">
        <v>213</v>
      </c>
      <c r="D29" s="223" t="s">
        <v>214</v>
      </c>
      <c r="E29" s="18" t="s">
        <v>138</v>
      </c>
      <c r="F29" s="224">
        <v>52</v>
      </c>
      <c r="G29" s="33"/>
      <c r="H29" s="34"/>
    </row>
    <row r="30" spans="1:8" s="2" customFormat="1" ht="17" customHeight="1">
      <c r="A30" s="33"/>
      <c r="B30" s="34"/>
      <c r="C30" s="219" t="s">
        <v>132</v>
      </c>
      <c r="D30" s="220" t="s">
        <v>133</v>
      </c>
      <c r="E30" s="221" t="s">
        <v>134</v>
      </c>
      <c r="F30" s="222">
        <v>35.668999999999997</v>
      </c>
      <c r="G30" s="33"/>
      <c r="H30" s="34"/>
    </row>
    <row r="31" spans="1:8" s="2" customFormat="1" ht="17" customHeight="1">
      <c r="A31" s="33"/>
      <c r="B31" s="34"/>
      <c r="C31" s="223" t="s">
        <v>1</v>
      </c>
      <c r="D31" s="223" t="s">
        <v>183</v>
      </c>
      <c r="E31" s="18" t="s">
        <v>1</v>
      </c>
      <c r="F31" s="224">
        <v>0</v>
      </c>
      <c r="G31" s="33"/>
      <c r="H31" s="34"/>
    </row>
    <row r="32" spans="1:8" s="2" customFormat="1" ht="17" customHeight="1">
      <c r="A32" s="33"/>
      <c r="B32" s="34"/>
      <c r="C32" s="223" t="s">
        <v>1</v>
      </c>
      <c r="D32" s="223" t="s">
        <v>184</v>
      </c>
      <c r="E32" s="18" t="s">
        <v>1</v>
      </c>
      <c r="F32" s="224">
        <v>0</v>
      </c>
      <c r="G32" s="33"/>
      <c r="H32" s="34"/>
    </row>
    <row r="33" spans="1:8" s="2" customFormat="1" ht="17" customHeight="1">
      <c r="A33" s="33"/>
      <c r="B33" s="34"/>
      <c r="C33" s="223" t="s">
        <v>1</v>
      </c>
      <c r="D33" s="223" t="s">
        <v>185</v>
      </c>
      <c r="E33" s="18" t="s">
        <v>1</v>
      </c>
      <c r="F33" s="224">
        <v>0</v>
      </c>
      <c r="G33" s="33"/>
      <c r="H33" s="34"/>
    </row>
    <row r="34" spans="1:8" s="2" customFormat="1" ht="17" customHeight="1">
      <c r="A34" s="33"/>
      <c r="B34" s="34"/>
      <c r="C34" s="223" t="s">
        <v>1</v>
      </c>
      <c r="D34" s="223" t="s">
        <v>186</v>
      </c>
      <c r="E34" s="18" t="s">
        <v>1</v>
      </c>
      <c r="F34" s="224">
        <v>0</v>
      </c>
      <c r="G34" s="33"/>
      <c r="H34" s="34"/>
    </row>
    <row r="35" spans="1:8" s="2" customFormat="1" ht="17" customHeight="1">
      <c r="A35" s="33"/>
      <c r="B35" s="34"/>
      <c r="C35" s="223" t="s">
        <v>1</v>
      </c>
      <c r="D35" s="223" t="s">
        <v>1</v>
      </c>
      <c r="E35" s="18" t="s">
        <v>1</v>
      </c>
      <c r="F35" s="224">
        <v>0</v>
      </c>
      <c r="G35" s="33"/>
      <c r="H35" s="34"/>
    </row>
    <row r="36" spans="1:8" s="2" customFormat="1" ht="17" customHeight="1">
      <c r="A36" s="33"/>
      <c r="B36" s="34"/>
      <c r="C36" s="223" t="s">
        <v>1</v>
      </c>
      <c r="D36" s="223" t="s">
        <v>187</v>
      </c>
      <c r="E36" s="18" t="s">
        <v>1</v>
      </c>
      <c r="F36" s="224">
        <v>0</v>
      </c>
      <c r="G36" s="33"/>
      <c r="H36" s="34"/>
    </row>
    <row r="37" spans="1:8" s="2" customFormat="1" ht="17" customHeight="1">
      <c r="A37" s="33"/>
      <c r="B37" s="34"/>
      <c r="C37" s="223" t="s">
        <v>1</v>
      </c>
      <c r="D37" s="223" t="s">
        <v>188</v>
      </c>
      <c r="E37" s="18" t="s">
        <v>1</v>
      </c>
      <c r="F37" s="224">
        <v>0</v>
      </c>
      <c r="G37" s="33"/>
      <c r="H37" s="34"/>
    </row>
    <row r="38" spans="1:8" s="2" customFormat="1" ht="17" customHeight="1">
      <c r="A38" s="33"/>
      <c r="B38" s="34"/>
      <c r="C38" s="223" t="s">
        <v>1</v>
      </c>
      <c r="D38" s="223" t="s">
        <v>189</v>
      </c>
      <c r="E38" s="18" t="s">
        <v>1</v>
      </c>
      <c r="F38" s="224">
        <v>12.263999999999999</v>
      </c>
      <c r="G38" s="33"/>
      <c r="H38" s="34"/>
    </row>
    <row r="39" spans="1:8" s="2" customFormat="1" ht="17" customHeight="1">
      <c r="A39" s="33"/>
      <c r="B39" s="34"/>
      <c r="C39" s="223" t="s">
        <v>1</v>
      </c>
      <c r="D39" s="223" t="s">
        <v>190</v>
      </c>
      <c r="E39" s="18" t="s">
        <v>1</v>
      </c>
      <c r="F39" s="224">
        <v>17.273</v>
      </c>
      <c r="G39" s="33"/>
      <c r="H39" s="34"/>
    </row>
    <row r="40" spans="1:8" s="2" customFormat="1" ht="17" customHeight="1">
      <c r="A40" s="33"/>
      <c r="B40" s="34"/>
      <c r="C40" s="223" t="s">
        <v>1</v>
      </c>
      <c r="D40" s="223" t="s">
        <v>191</v>
      </c>
      <c r="E40" s="18" t="s">
        <v>1</v>
      </c>
      <c r="F40" s="224">
        <v>6.1319999999999997</v>
      </c>
      <c r="G40" s="33"/>
      <c r="H40" s="34"/>
    </row>
    <row r="41" spans="1:8" s="2" customFormat="1" ht="17" customHeight="1">
      <c r="A41" s="33"/>
      <c r="B41" s="34"/>
      <c r="C41" s="223" t="s">
        <v>132</v>
      </c>
      <c r="D41" s="223" t="s">
        <v>193</v>
      </c>
      <c r="E41" s="18" t="s">
        <v>1</v>
      </c>
      <c r="F41" s="224">
        <v>35.668999999999997</v>
      </c>
      <c r="G41" s="33"/>
      <c r="H41" s="34"/>
    </row>
    <row r="42" spans="1:8" s="2" customFormat="1" ht="26.5" customHeight="1">
      <c r="A42" s="33"/>
      <c r="B42" s="34"/>
      <c r="C42" s="218" t="s">
        <v>3582</v>
      </c>
      <c r="D42" s="218" t="s">
        <v>90</v>
      </c>
      <c r="E42" s="33"/>
      <c r="F42" s="33"/>
      <c r="G42" s="33"/>
      <c r="H42" s="34"/>
    </row>
    <row r="43" spans="1:8" s="2" customFormat="1" ht="17" customHeight="1">
      <c r="A43" s="33"/>
      <c r="B43" s="34"/>
      <c r="C43" s="219" t="s">
        <v>389</v>
      </c>
      <c r="D43" s="220" t="s">
        <v>390</v>
      </c>
      <c r="E43" s="221" t="s">
        <v>134</v>
      </c>
      <c r="F43" s="222">
        <v>68</v>
      </c>
      <c r="G43" s="33"/>
      <c r="H43" s="34"/>
    </row>
    <row r="44" spans="1:8" s="2" customFormat="1" ht="17" customHeight="1">
      <c r="A44" s="33"/>
      <c r="B44" s="34"/>
      <c r="C44" s="225" t="s">
        <v>3581</v>
      </c>
      <c r="D44" s="33"/>
      <c r="E44" s="33"/>
      <c r="F44" s="33"/>
      <c r="G44" s="33"/>
      <c r="H44" s="34"/>
    </row>
    <row r="45" spans="1:8" s="2" customFormat="1" ht="17" customHeight="1">
      <c r="A45" s="33"/>
      <c r="B45" s="34"/>
      <c r="C45" s="223" t="s">
        <v>538</v>
      </c>
      <c r="D45" s="223" t="s">
        <v>539</v>
      </c>
      <c r="E45" s="18" t="s">
        <v>138</v>
      </c>
      <c r="F45" s="224">
        <v>110</v>
      </c>
      <c r="G45" s="33"/>
      <c r="H45" s="34"/>
    </row>
    <row r="46" spans="1:8" s="2" customFormat="1" ht="17" customHeight="1">
      <c r="A46" s="33"/>
      <c r="B46" s="34"/>
      <c r="C46" s="219" t="s">
        <v>404</v>
      </c>
      <c r="D46" s="220" t="s">
        <v>405</v>
      </c>
      <c r="E46" s="221" t="s">
        <v>138</v>
      </c>
      <c r="F46" s="222">
        <v>800</v>
      </c>
      <c r="G46" s="33"/>
      <c r="H46" s="34"/>
    </row>
    <row r="47" spans="1:8" s="2" customFormat="1" ht="17" customHeight="1">
      <c r="A47" s="33"/>
      <c r="B47" s="34"/>
      <c r="C47" s="223" t="s">
        <v>1</v>
      </c>
      <c r="D47" s="223" t="s">
        <v>571</v>
      </c>
      <c r="E47" s="18" t="s">
        <v>1</v>
      </c>
      <c r="F47" s="224">
        <v>275</v>
      </c>
      <c r="G47" s="33"/>
      <c r="H47" s="34"/>
    </row>
    <row r="48" spans="1:8" s="2" customFormat="1" ht="17" customHeight="1">
      <c r="A48" s="33"/>
      <c r="B48" s="34"/>
      <c r="C48" s="223" t="s">
        <v>1</v>
      </c>
      <c r="D48" s="223" t="s">
        <v>571</v>
      </c>
      <c r="E48" s="18" t="s">
        <v>1</v>
      </c>
      <c r="F48" s="224">
        <v>275</v>
      </c>
      <c r="G48" s="33"/>
      <c r="H48" s="34"/>
    </row>
    <row r="49" spans="1:8" s="2" customFormat="1" ht="17" customHeight="1">
      <c r="A49" s="33"/>
      <c r="B49" s="34"/>
      <c r="C49" s="223" t="s">
        <v>1</v>
      </c>
      <c r="D49" s="223" t="s">
        <v>572</v>
      </c>
      <c r="E49" s="18" t="s">
        <v>1</v>
      </c>
      <c r="F49" s="224">
        <v>140</v>
      </c>
      <c r="G49" s="33"/>
      <c r="H49" s="34"/>
    </row>
    <row r="50" spans="1:8" s="2" customFormat="1" ht="17" customHeight="1">
      <c r="A50" s="33"/>
      <c r="B50" s="34"/>
      <c r="C50" s="223" t="s">
        <v>1</v>
      </c>
      <c r="D50" s="223" t="s">
        <v>573</v>
      </c>
      <c r="E50" s="18" t="s">
        <v>1</v>
      </c>
      <c r="F50" s="224">
        <v>110</v>
      </c>
      <c r="G50" s="33"/>
      <c r="H50" s="34"/>
    </row>
    <row r="51" spans="1:8" s="2" customFormat="1" ht="17" customHeight="1">
      <c r="A51" s="33"/>
      <c r="B51" s="34"/>
      <c r="C51" s="223" t="s">
        <v>404</v>
      </c>
      <c r="D51" s="223" t="s">
        <v>193</v>
      </c>
      <c r="E51" s="18" t="s">
        <v>1</v>
      </c>
      <c r="F51" s="224">
        <v>800</v>
      </c>
      <c r="G51" s="33"/>
      <c r="H51" s="34"/>
    </row>
    <row r="52" spans="1:8" s="2" customFormat="1" ht="17" customHeight="1">
      <c r="A52" s="33"/>
      <c r="B52" s="34"/>
      <c r="C52" s="225" t="s">
        <v>3581</v>
      </c>
      <c r="D52" s="33"/>
      <c r="E52" s="33"/>
      <c r="F52" s="33"/>
      <c r="G52" s="33"/>
      <c r="H52" s="34"/>
    </row>
    <row r="53" spans="1:8" s="2" customFormat="1" ht="24">
      <c r="A53" s="33"/>
      <c r="B53" s="34"/>
      <c r="C53" s="223" t="s">
        <v>568</v>
      </c>
      <c r="D53" s="223" t="s">
        <v>569</v>
      </c>
      <c r="E53" s="18" t="s">
        <v>138</v>
      </c>
      <c r="F53" s="224">
        <v>800</v>
      </c>
      <c r="G53" s="33"/>
      <c r="H53" s="34"/>
    </row>
    <row r="54" spans="1:8" s="2" customFormat="1" ht="24">
      <c r="A54" s="33"/>
      <c r="B54" s="34"/>
      <c r="C54" s="223" t="s">
        <v>574</v>
      </c>
      <c r="D54" s="223" t="s">
        <v>575</v>
      </c>
      <c r="E54" s="18" t="s">
        <v>138</v>
      </c>
      <c r="F54" s="224">
        <v>1600</v>
      </c>
      <c r="G54" s="33"/>
      <c r="H54" s="34"/>
    </row>
    <row r="55" spans="1:8" s="2" customFormat="1" ht="24">
      <c r="A55" s="33"/>
      <c r="B55" s="34"/>
      <c r="C55" s="223" t="s">
        <v>578</v>
      </c>
      <c r="D55" s="223" t="s">
        <v>579</v>
      </c>
      <c r="E55" s="18" t="s">
        <v>138</v>
      </c>
      <c r="F55" s="224">
        <v>800</v>
      </c>
      <c r="G55" s="33"/>
      <c r="H55" s="34"/>
    </row>
    <row r="56" spans="1:8" s="2" customFormat="1" ht="17" customHeight="1">
      <c r="A56" s="33"/>
      <c r="B56" s="34"/>
      <c r="C56" s="219" t="s">
        <v>392</v>
      </c>
      <c r="D56" s="220" t="s">
        <v>393</v>
      </c>
      <c r="E56" s="221" t="s">
        <v>138</v>
      </c>
      <c r="F56" s="222">
        <v>131.845</v>
      </c>
      <c r="G56" s="33"/>
      <c r="H56" s="34"/>
    </row>
    <row r="57" spans="1:8" s="2" customFormat="1" ht="17" customHeight="1">
      <c r="A57" s="33"/>
      <c r="B57" s="34"/>
      <c r="C57" s="223" t="s">
        <v>1</v>
      </c>
      <c r="D57" s="223" t="s">
        <v>508</v>
      </c>
      <c r="E57" s="18" t="s">
        <v>1</v>
      </c>
      <c r="F57" s="224">
        <v>0</v>
      </c>
      <c r="G57" s="33"/>
      <c r="H57" s="34"/>
    </row>
    <row r="58" spans="1:8" s="2" customFormat="1" ht="17" customHeight="1">
      <c r="A58" s="33"/>
      <c r="B58" s="34"/>
      <c r="C58" s="223" t="s">
        <v>1</v>
      </c>
      <c r="D58" s="223" t="s">
        <v>509</v>
      </c>
      <c r="E58" s="18" t="s">
        <v>1</v>
      </c>
      <c r="F58" s="224">
        <v>22.5</v>
      </c>
      <c r="G58" s="33"/>
      <c r="H58" s="34"/>
    </row>
    <row r="59" spans="1:8" s="2" customFormat="1" ht="17" customHeight="1">
      <c r="A59" s="33"/>
      <c r="B59" s="34"/>
      <c r="C59" s="223" t="s">
        <v>1</v>
      </c>
      <c r="D59" s="223" t="s">
        <v>510</v>
      </c>
      <c r="E59" s="18" t="s">
        <v>1</v>
      </c>
      <c r="F59" s="224">
        <v>22.5</v>
      </c>
      <c r="G59" s="33"/>
      <c r="H59" s="34"/>
    </row>
    <row r="60" spans="1:8" s="2" customFormat="1" ht="17" customHeight="1">
      <c r="A60" s="33"/>
      <c r="B60" s="34"/>
      <c r="C60" s="223" t="s">
        <v>1</v>
      </c>
      <c r="D60" s="223" t="s">
        <v>511</v>
      </c>
      <c r="E60" s="18" t="s">
        <v>1</v>
      </c>
      <c r="F60" s="224">
        <v>13.404999999999999</v>
      </c>
      <c r="G60" s="33"/>
      <c r="H60" s="34"/>
    </row>
    <row r="61" spans="1:8" s="2" customFormat="1" ht="17" customHeight="1">
      <c r="A61" s="33"/>
      <c r="B61" s="34"/>
      <c r="C61" s="223" t="s">
        <v>1</v>
      </c>
      <c r="D61" s="223" t="s">
        <v>512</v>
      </c>
      <c r="E61" s="18" t="s">
        <v>1</v>
      </c>
      <c r="F61" s="224">
        <v>19.5</v>
      </c>
      <c r="G61" s="33"/>
      <c r="H61" s="34"/>
    </row>
    <row r="62" spans="1:8" s="2" customFormat="1" ht="17" customHeight="1">
      <c r="A62" s="33"/>
      <c r="B62" s="34"/>
      <c r="C62" s="223" t="s">
        <v>1</v>
      </c>
      <c r="D62" s="223" t="s">
        <v>513</v>
      </c>
      <c r="E62" s="18" t="s">
        <v>1</v>
      </c>
      <c r="F62" s="224">
        <v>16.25</v>
      </c>
      <c r="G62" s="33"/>
      <c r="H62" s="34"/>
    </row>
    <row r="63" spans="1:8" s="2" customFormat="1" ht="17" customHeight="1">
      <c r="A63" s="33"/>
      <c r="B63" s="34"/>
      <c r="C63" s="223" t="s">
        <v>1</v>
      </c>
      <c r="D63" s="223" t="s">
        <v>514</v>
      </c>
      <c r="E63" s="18" t="s">
        <v>1</v>
      </c>
      <c r="F63" s="224">
        <v>9.3000000000000007</v>
      </c>
      <c r="G63" s="33"/>
      <c r="H63" s="34"/>
    </row>
    <row r="64" spans="1:8" s="2" customFormat="1" ht="17" customHeight="1">
      <c r="A64" s="33"/>
      <c r="B64" s="34"/>
      <c r="C64" s="223" t="s">
        <v>1</v>
      </c>
      <c r="D64" s="223" t="s">
        <v>515</v>
      </c>
      <c r="E64" s="18" t="s">
        <v>1</v>
      </c>
      <c r="F64" s="224">
        <v>2.74</v>
      </c>
      <c r="G64" s="33"/>
      <c r="H64" s="34"/>
    </row>
    <row r="65" spans="1:8" s="2" customFormat="1" ht="17" customHeight="1">
      <c r="A65" s="33"/>
      <c r="B65" s="34"/>
      <c r="C65" s="223" t="s">
        <v>1</v>
      </c>
      <c r="D65" s="223" t="s">
        <v>516</v>
      </c>
      <c r="E65" s="18" t="s">
        <v>1</v>
      </c>
      <c r="F65" s="224">
        <v>7.89</v>
      </c>
      <c r="G65" s="33"/>
      <c r="H65" s="34"/>
    </row>
    <row r="66" spans="1:8" s="2" customFormat="1" ht="17" customHeight="1">
      <c r="A66" s="33"/>
      <c r="B66" s="34"/>
      <c r="C66" s="223" t="s">
        <v>1</v>
      </c>
      <c r="D66" s="223" t="s">
        <v>517</v>
      </c>
      <c r="E66" s="18" t="s">
        <v>1</v>
      </c>
      <c r="F66" s="224">
        <v>4.7699999999999996</v>
      </c>
      <c r="G66" s="33"/>
      <c r="H66" s="34"/>
    </row>
    <row r="67" spans="1:8" s="2" customFormat="1" ht="17" customHeight="1">
      <c r="A67" s="33"/>
      <c r="B67" s="34"/>
      <c r="C67" s="223" t="s">
        <v>1</v>
      </c>
      <c r="D67" s="223" t="s">
        <v>518</v>
      </c>
      <c r="E67" s="18" t="s">
        <v>1</v>
      </c>
      <c r="F67" s="224">
        <v>4.7699999999999996</v>
      </c>
      <c r="G67" s="33"/>
      <c r="H67" s="34"/>
    </row>
    <row r="68" spans="1:8" s="2" customFormat="1" ht="17" customHeight="1">
      <c r="A68" s="33"/>
      <c r="B68" s="34"/>
      <c r="C68" s="223" t="s">
        <v>1</v>
      </c>
      <c r="D68" s="223" t="s">
        <v>519</v>
      </c>
      <c r="E68" s="18" t="s">
        <v>1</v>
      </c>
      <c r="F68" s="224">
        <v>3.34</v>
      </c>
      <c r="G68" s="33"/>
      <c r="H68" s="34"/>
    </row>
    <row r="69" spans="1:8" s="2" customFormat="1" ht="17" customHeight="1">
      <c r="A69" s="33"/>
      <c r="B69" s="34"/>
      <c r="C69" s="223" t="s">
        <v>1</v>
      </c>
      <c r="D69" s="223" t="s">
        <v>520</v>
      </c>
      <c r="E69" s="18" t="s">
        <v>1</v>
      </c>
      <c r="F69" s="224">
        <v>4.88</v>
      </c>
      <c r="G69" s="33"/>
      <c r="H69" s="34"/>
    </row>
    <row r="70" spans="1:8" s="2" customFormat="1" ht="17" customHeight="1">
      <c r="A70" s="33"/>
      <c r="B70" s="34"/>
      <c r="C70" s="223" t="s">
        <v>392</v>
      </c>
      <c r="D70" s="223" t="s">
        <v>521</v>
      </c>
      <c r="E70" s="18" t="s">
        <v>1</v>
      </c>
      <c r="F70" s="224">
        <v>131.845</v>
      </c>
      <c r="G70" s="33"/>
      <c r="H70" s="34"/>
    </row>
    <row r="71" spans="1:8" s="2" customFormat="1" ht="17" customHeight="1">
      <c r="A71" s="33"/>
      <c r="B71" s="34"/>
      <c r="C71" s="225" t="s">
        <v>3581</v>
      </c>
      <c r="D71" s="33"/>
      <c r="E71" s="33"/>
      <c r="F71" s="33"/>
      <c r="G71" s="33"/>
      <c r="H71" s="34"/>
    </row>
    <row r="72" spans="1:8" s="2" customFormat="1" ht="17" customHeight="1">
      <c r="A72" s="33"/>
      <c r="B72" s="34"/>
      <c r="C72" s="223" t="s">
        <v>505</v>
      </c>
      <c r="D72" s="223" t="s">
        <v>506</v>
      </c>
      <c r="E72" s="18" t="s">
        <v>138</v>
      </c>
      <c r="F72" s="224">
        <v>131.845</v>
      </c>
      <c r="G72" s="33"/>
      <c r="H72" s="34"/>
    </row>
    <row r="73" spans="1:8" s="2" customFormat="1" ht="36">
      <c r="A73" s="33"/>
      <c r="B73" s="34"/>
      <c r="C73" s="223" t="s">
        <v>549</v>
      </c>
      <c r="D73" s="223" t="s">
        <v>550</v>
      </c>
      <c r="E73" s="18" t="s">
        <v>138</v>
      </c>
      <c r="F73" s="224">
        <v>812.08399999999995</v>
      </c>
      <c r="G73" s="33"/>
      <c r="H73" s="34"/>
    </row>
    <row r="74" spans="1:8" s="2" customFormat="1" ht="17" customHeight="1">
      <c r="A74" s="33"/>
      <c r="B74" s="34"/>
      <c r="C74" s="219" t="s">
        <v>395</v>
      </c>
      <c r="D74" s="220" t="s">
        <v>396</v>
      </c>
      <c r="E74" s="221" t="s">
        <v>138</v>
      </c>
      <c r="F74" s="222">
        <v>122.97499999999999</v>
      </c>
      <c r="G74" s="33"/>
      <c r="H74" s="34"/>
    </row>
    <row r="75" spans="1:8" s="2" customFormat="1" ht="17" customHeight="1">
      <c r="A75" s="33"/>
      <c r="B75" s="34"/>
      <c r="C75" s="223" t="s">
        <v>1</v>
      </c>
      <c r="D75" s="223" t="s">
        <v>606</v>
      </c>
      <c r="E75" s="18" t="s">
        <v>1</v>
      </c>
      <c r="F75" s="224">
        <v>0</v>
      </c>
      <c r="G75" s="33"/>
      <c r="H75" s="34"/>
    </row>
    <row r="76" spans="1:8" s="2" customFormat="1" ht="17" customHeight="1">
      <c r="A76" s="33"/>
      <c r="B76" s="34"/>
      <c r="C76" s="223" t="s">
        <v>1</v>
      </c>
      <c r="D76" s="223" t="s">
        <v>607</v>
      </c>
      <c r="E76" s="18" t="s">
        <v>1</v>
      </c>
      <c r="F76" s="224">
        <v>53.465000000000003</v>
      </c>
      <c r="G76" s="33"/>
      <c r="H76" s="34"/>
    </row>
    <row r="77" spans="1:8" s="2" customFormat="1" ht="17" customHeight="1">
      <c r="A77" s="33"/>
      <c r="B77" s="34"/>
      <c r="C77" s="223" t="s">
        <v>1</v>
      </c>
      <c r="D77" s="223" t="s">
        <v>608</v>
      </c>
      <c r="E77" s="18" t="s">
        <v>1</v>
      </c>
      <c r="F77" s="224">
        <v>12.074999999999999</v>
      </c>
      <c r="G77" s="33"/>
      <c r="H77" s="34"/>
    </row>
    <row r="78" spans="1:8" s="2" customFormat="1" ht="17" customHeight="1">
      <c r="A78" s="33"/>
      <c r="B78" s="34"/>
      <c r="C78" s="223" t="s">
        <v>1</v>
      </c>
      <c r="D78" s="223" t="s">
        <v>609</v>
      </c>
      <c r="E78" s="18" t="s">
        <v>1</v>
      </c>
      <c r="F78" s="224">
        <v>22.704999999999998</v>
      </c>
      <c r="G78" s="33"/>
      <c r="H78" s="34"/>
    </row>
    <row r="79" spans="1:8" s="2" customFormat="1" ht="17" customHeight="1">
      <c r="A79" s="33"/>
      <c r="B79" s="34"/>
      <c r="C79" s="223" t="s">
        <v>1</v>
      </c>
      <c r="D79" s="223" t="s">
        <v>610</v>
      </c>
      <c r="E79" s="18" t="s">
        <v>1</v>
      </c>
      <c r="F79" s="224">
        <v>22.66</v>
      </c>
      <c r="G79" s="33"/>
      <c r="H79" s="34"/>
    </row>
    <row r="80" spans="1:8" s="2" customFormat="1" ht="17" customHeight="1">
      <c r="A80" s="33"/>
      <c r="B80" s="34"/>
      <c r="C80" s="223" t="s">
        <v>1</v>
      </c>
      <c r="D80" s="223" t="s">
        <v>611</v>
      </c>
      <c r="E80" s="18" t="s">
        <v>1</v>
      </c>
      <c r="F80" s="224">
        <v>12.07</v>
      </c>
      <c r="G80" s="33"/>
      <c r="H80" s="34"/>
    </row>
    <row r="81" spans="1:8" s="2" customFormat="1" ht="17" customHeight="1">
      <c r="A81" s="33"/>
      <c r="B81" s="34"/>
      <c r="C81" s="223" t="s">
        <v>395</v>
      </c>
      <c r="D81" s="223" t="s">
        <v>193</v>
      </c>
      <c r="E81" s="18" t="s">
        <v>1</v>
      </c>
      <c r="F81" s="224">
        <v>122.97499999999999</v>
      </c>
      <c r="G81" s="33"/>
      <c r="H81" s="34"/>
    </row>
    <row r="82" spans="1:8" s="2" customFormat="1" ht="17" customHeight="1">
      <c r="A82" s="33"/>
      <c r="B82" s="34"/>
      <c r="C82" s="225" t="s">
        <v>3581</v>
      </c>
      <c r="D82" s="33"/>
      <c r="E82" s="33"/>
      <c r="F82" s="33"/>
      <c r="G82" s="33"/>
      <c r="H82" s="34"/>
    </row>
    <row r="83" spans="1:8" s="2" customFormat="1" ht="24">
      <c r="A83" s="33"/>
      <c r="B83" s="34"/>
      <c r="C83" s="223" t="s">
        <v>603</v>
      </c>
      <c r="D83" s="223" t="s">
        <v>604</v>
      </c>
      <c r="E83" s="18" t="s">
        <v>138</v>
      </c>
      <c r="F83" s="224">
        <v>122.97499999999999</v>
      </c>
      <c r="G83" s="33"/>
      <c r="H83" s="34"/>
    </row>
    <row r="84" spans="1:8" s="2" customFormat="1" ht="17" customHeight="1">
      <c r="A84" s="33"/>
      <c r="B84" s="34"/>
      <c r="C84" s="223" t="s">
        <v>613</v>
      </c>
      <c r="D84" s="223" t="s">
        <v>614</v>
      </c>
      <c r="E84" s="18" t="s">
        <v>138</v>
      </c>
      <c r="F84" s="224">
        <v>130</v>
      </c>
      <c r="G84" s="33"/>
      <c r="H84" s="34"/>
    </row>
    <row r="85" spans="1:8" s="2" customFormat="1" ht="17" customHeight="1">
      <c r="A85" s="33"/>
      <c r="B85" s="34"/>
      <c r="C85" s="219" t="s">
        <v>398</v>
      </c>
      <c r="D85" s="220" t="s">
        <v>399</v>
      </c>
      <c r="E85" s="221" t="s">
        <v>138</v>
      </c>
      <c r="F85" s="222">
        <v>147.577</v>
      </c>
      <c r="G85" s="33"/>
      <c r="H85" s="34"/>
    </row>
    <row r="86" spans="1:8" s="2" customFormat="1" ht="17" customHeight="1">
      <c r="A86" s="33"/>
      <c r="B86" s="34"/>
      <c r="C86" s="223" t="s">
        <v>1</v>
      </c>
      <c r="D86" s="223" t="s">
        <v>555</v>
      </c>
      <c r="E86" s="18" t="s">
        <v>1</v>
      </c>
      <c r="F86" s="224">
        <v>0</v>
      </c>
      <c r="G86" s="33"/>
      <c r="H86" s="34"/>
    </row>
    <row r="87" spans="1:8" s="2" customFormat="1" ht="24">
      <c r="A87" s="33"/>
      <c r="B87" s="34"/>
      <c r="C87" s="223" t="s">
        <v>1</v>
      </c>
      <c r="D87" s="223" t="s">
        <v>556</v>
      </c>
      <c r="E87" s="18" t="s">
        <v>1</v>
      </c>
      <c r="F87" s="224">
        <v>0</v>
      </c>
      <c r="G87" s="33"/>
      <c r="H87" s="34"/>
    </row>
    <row r="88" spans="1:8" s="2" customFormat="1" ht="24">
      <c r="A88" s="33"/>
      <c r="B88" s="34"/>
      <c r="C88" s="223" t="s">
        <v>1</v>
      </c>
      <c r="D88" s="223" t="s">
        <v>557</v>
      </c>
      <c r="E88" s="18" t="s">
        <v>1</v>
      </c>
      <c r="F88" s="224">
        <v>0</v>
      </c>
      <c r="G88" s="33"/>
      <c r="H88" s="34"/>
    </row>
    <row r="89" spans="1:8" s="2" customFormat="1" ht="17" customHeight="1">
      <c r="A89" s="33"/>
      <c r="B89" s="34"/>
      <c r="C89" s="223" t="s">
        <v>1</v>
      </c>
      <c r="D89" s="223" t="s">
        <v>558</v>
      </c>
      <c r="E89" s="18" t="s">
        <v>1</v>
      </c>
      <c r="F89" s="224">
        <v>0</v>
      </c>
      <c r="G89" s="33"/>
      <c r="H89" s="34"/>
    </row>
    <row r="90" spans="1:8" s="2" customFormat="1" ht="17" customHeight="1">
      <c r="A90" s="33"/>
      <c r="B90" s="34"/>
      <c r="C90" s="223" t="s">
        <v>1</v>
      </c>
      <c r="D90" s="223" t="s">
        <v>280</v>
      </c>
      <c r="E90" s="18" t="s">
        <v>1</v>
      </c>
      <c r="F90" s="224">
        <v>0</v>
      </c>
      <c r="G90" s="33"/>
      <c r="H90" s="34"/>
    </row>
    <row r="91" spans="1:8" s="2" customFormat="1" ht="17" customHeight="1">
      <c r="A91" s="33"/>
      <c r="B91" s="34"/>
      <c r="C91" s="223" t="s">
        <v>1</v>
      </c>
      <c r="D91" s="223" t="s">
        <v>281</v>
      </c>
      <c r="E91" s="18" t="s">
        <v>1</v>
      </c>
      <c r="F91" s="224">
        <v>0</v>
      </c>
      <c r="G91" s="33"/>
      <c r="H91" s="34"/>
    </row>
    <row r="92" spans="1:8" s="2" customFormat="1" ht="17" customHeight="1">
      <c r="A92" s="33"/>
      <c r="B92" s="34"/>
      <c r="C92" s="223" t="s">
        <v>1</v>
      </c>
      <c r="D92" s="223" t="s">
        <v>282</v>
      </c>
      <c r="E92" s="18" t="s">
        <v>1</v>
      </c>
      <c r="F92" s="224">
        <v>49.164999999999999</v>
      </c>
      <c r="G92" s="33"/>
      <c r="H92" s="34"/>
    </row>
    <row r="93" spans="1:8" s="2" customFormat="1" ht="17" customHeight="1">
      <c r="A93" s="33"/>
      <c r="B93" s="34"/>
      <c r="C93" s="223" t="s">
        <v>1</v>
      </c>
      <c r="D93" s="223" t="s">
        <v>285</v>
      </c>
      <c r="E93" s="18" t="s">
        <v>1</v>
      </c>
      <c r="F93" s="224">
        <v>0</v>
      </c>
      <c r="G93" s="33"/>
      <c r="H93" s="34"/>
    </row>
    <row r="94" spans="1:8" s="2" customFormat="1" ht="17" customHeight="1">
      <c r="A94" s="33"/>
      <c r="B94" s="34"/>
      <c r="C94" s="223" t="s">
        <v>1</v>
      </c>
      <c r="D94" s="223" t="s">
        <v>286</v>
      </c>
      <c r="E94" s="18" t="s">
        <v>1</v>
      </c>
      <c r="F94" s="224">
        <v>49.923999999999999</v>
      </c>
      <c r="G94" s="33"/>
      <c r="H94" s="34"/>
    </row>
    <row r="95" spans="1:8" s="2" customFormat="1" ht="17" customHeight="1">
      <c r="A95" s="33"/>
      <c r="B95" s="34"/>
      <c r="C95" s="223" t="s">
        <v>1</v>
      </c>
      <c r="D95" s="223" t="s">
        <v>289</v>
      </c>
      <c r="E95" s="18" t="s">
        <v>1</v>
      </c>
      <c r="F95" s="224">
        <v>0</v>
      </c>
      <c r="G95" s="33"/>
      <c r="H95" s="34"/>
    </row>
    <row r="96" spans="1:8" s="2" customFormat="1" ht="17" customHeight="1">
      <c r="A96" s="33"/>
      <c r="B96" s="34"/>
      <c r="C96" s="223" t="s">
        <v>1</v>
      </c>
      <c r="D96" s="223" t="s">
        <v>290</v>
      </c>
      <c r="E96" s="18" t="s">
        <v>1</v>
      </c>
      <c r="F96" s="224">
        <v>10.005000000000001</v>
      </c>
      <c r="G96" s="33"/>
      <c r="H96" s="34"/>
    </row>
    <row r="97" spans="1:8" s="2" customFormat="1" ht="17" customHeight="1">
      <c r="A97" s="33"/>
      <c r="B97" s="34"/>
      <c r="C97" s="223" t="s">
        <v>1</v>
      </c>
      <c r="D97" s="223" t="s">
        <v>292</v>
      </c>
      <c r="E97" s="18" t="s">
        <v>1</v>
      </c>
      <c r="F97" s="224">
        <v>0</v>
      </c>
      <c r="G97" s="33"/>
      <c r="H97" s="34"/>
    </row>
    <row r="98" spans="1:8" s="2" customFormat="1" ht="17" customHeight="1">
      <c r="A98" s="33"/>
      <c r="B98" s="34"/>
      <c r="C98" s="223" t="s">
        <v>1</v>
      </c>
      <c r="D98" s="223" t="s">
        <v>293</v>
      </c>
      <c r="E98" s="18" t="s">
        <v>1</v>
      </c>
      <c r="F98" s="224">
        <v>16.484999999999999</v>
      </c>
      <c r="G98" s="33"/>
      <c r="H98" s="34"/>
    </row>
    <row r="99" spans="1:8" s="2" customFormat="1" ht="17" customHeight="1">
      <c r="A99" s="33"/>
      <c r="B99" s="34"/>
      <c r="C99" s="223" t="s">
        <v>1</v>
      </c>
      <c r="D99" s="223" t="s">
        <v>559</v>
      </c>
      <c r="E99" s="18" t="s">
        <v>1</v>
      </c>
      <c r="F99" s="224">
        <v>0</v>
      </c>
      <c r="G99" s="33"/>
      <c r="H99" s="34"/>
    </row>
    <row r="100" spans="1:8" s="2" customFormat="1" ht="17" customHeight="1">
      <c r="A100" s="33"/>
      <c r="B100" s="34"/>
      <c r="C100" s="223" t="s">
        <v>1</v>
      </c>
      <c r="D100" s="223" t="s">
        <v>560</v>
      </c>
      <c r="E100" s="18" t="s">
        <v>1</v>
      </c>
      <c r="F100" s="224">
        <v>-1.254</v>
      </c>
      <c r="G100" s="33"/>
      <c r="H100" s="34"/>
    </row>
    <row r="101" spans="1:8" s="2" customFormat="1" ht="17" customHeight="1">
      <c r="A101" s="33"/>
      <c r="B101" s="34"/>
      <c r="C101" s="223" t="s">
        <v>1</v>
      </c>
      <c r="D101" s="223" t="s">
        <v>561</v>
      </c>
      <c r="E101" s="18" t="s">
        <v>1</v>
      </c>
      <c r="F101" s="224">
        <v>-1.3440000000000001</v>
      </c>
      <c r="G101" s="33"/>
      <c r="H101" s="34"/>
    </row>
    <row r="102" spans="1:8" s="2" customFormat="1" ht="17" customHeight="1">
      <c r="A102" s="33"/>
      <c r="B102" s="34"/>
      <c r="C102" s="223" t="s">
        <v>1</v>
      </c>
      <c r="D102" s="223" t="s">
        <v>562</v>
      </c>
      <c r="E102" s="18" t="s">
        <v>1</v>
      </c>
      <c r="F102" s="224">
        <v>24.596</v>
      </c>
      <c r="G102" s="33"/>
      <c r="H102" s="34"/>
    </row>
    <row r="103" spans="1:8" s="2" customFormat="1" ht="17" customHeight="1">
      <c r="A103" s="33"/>
      <c r="B103" s="34"/>
      <c r="C103" s="223" t="s">
        <v>398</v>
      </c>
      <c r="D103" s="223" t="s">
        <v>193</v>
      </c>
      <c r="E103" s="18" t="s">
        <v>1</v>
      </c>
      <c r="F103" s="224">
        <v>147.577</v>
      </c>
      <c r="G103" s="33"/>
      <c r="H103" s="34"/>
    </row>
    <row r="104" spans="1:8" s="2" customFormat="1" ht="17" customHeight="1">
      <c r="A104" s="33"/>
      <c r="B104" s="34"/>
      <c r="C104" s="225" t="s">
        <v>3581</v>
      </c>
      <c r="D104" s="33"/>
      <c r="E104" s="33"/>
      <c r="F104" s="33"/>
      <c r="G104" s="33"/>
      <c r="H104" s="34"/>
    </row>
    <row r="105" spans="1:8" s="2" customFormat="1" ht="24">
      <c r="A105" s="33"/>
      <c r="B105" s="34"/>
      <c r="C105" s="223" t="s">
        <v>552</v>
      </c>
      <c r="D105" s="223" t="s">
        <v>553</v>
      </c>
      <c r="E105" s="18" t="s">
        <v>138</v>
      </c>
      <c r="F105" s="224">
        <v>147.577</v>
      </c>
      <c r="G105" s="33"/>
      <c r="H105" s="34"/>
    </row>
    <row r="106" spans="1:8" s="2" customFormat="1" ht="17" customHeight="1">
      <c r="A106" s="33"/>
      <c r="B106" s="34"/>
      <c r="C106" s="223" t="s">
        <v>563</v>
      </c>
      <c r="D106" s="223" t="s">
        <v>564</v>
      </c>
      <c r="E106" s="18" t="s">
        <v>138</v>
      </c>
      <c r="F106" s="224">
        <v>147.577</v>
      </c>
      <c r="G106" s="33"/>
      <c r="H106" s="34"/>
    </row>
    <row r="107" spans="1:8" s="2" customFormat="1" ht="17" customHeight="1">
      <c r="A107" s="33"/>
      <c r="B107" s="34"/>
      <c r="C107" s="219" t="s">
        <v>401</v>
      </c>
      <c r="D107" s="220" t="s">
        <v>402</v>
      </c>
      <c r="E107" s="221" t="s">
        <v>138</v>
      </c>
      <c r="F107" s="222">
        <v>680.23900000000003</v>
      </c>
      <c r="G107" s="33"/>
      <c r="H107" s="34"/>
    </row>
    <row r="108" spans="1:8" s="2" customFormat="1" ht="17" customHeight="1">
      <c r="A108" s="33"/>
      <c r="B108" s="34"/>
      <c r="C108" s="223" t="s">
        <v>1</v>
      </c>
      <c r="D108" s="223" t="s">
        <v>455</v>
      </c>
      <c r="E108" s="18" t="s">
        <v>1</v>
      </c>
      <c r="F108" s="224">
        <v>0</v>
      </c>
      <c r="G108" s="33"/>
      <c r="H108" s="34"/>
    </row>
    <row r="109" spans="1:8" s="2" customFormat="1" ht="17" customHeight="1">
      <c r="A109" s="33"/>
      <c r="B109" s="34"/>
      <c r="C109" s="223" t="s">
        <v>1</v>
      </c>
      <c r="D109" s="223" t="s">
        <v>1</v>
      </c>
      <c r="E109" s="18" t="s">
        <v>1</v>
      </c>
      <c r="F109" s="224">
        <v>0</v>
      </c>
      <c r="G109" s="33"/>
      <c r="H109" s="34"/>
    </row>
    <row r="110" spans="1:8" s="2" customFormat="1" ht="17" customHeight="1">
      <c r="A110" s="33"/>
      <c r="B110" s="34"/>
      <c r="C110" s="223" t="s">
        <v>1</v>
      </c>
      <c r="D110" s="223" t="s">
        <v>456</v>
      </c>
      <c r="E110" s="18" t="s">
        <v>1</v>
      </c>
      <c r="F110" s="224">
        <v>0</v>
      </c>
      <c r="G110" s="33"/>
      <c r="H110" s="34"/>
    </row>
    <row r="111" spans="1:8" s="2" customFormat="1" ht="17" customHeight="1">
      <c r="A111" s="33"/>
      <c r="B111" s="34"/>
      <c r="C111" s="223" t="s">
        <v>1</v>
      </c>
      <c r="D111" s="223" t="s">
        <v>457</v>
      </c>
      <c r="E111" s="18" t="s">
        <v>1</v>
      </c>
      <c r="F111" s="224">
        <v>0</v>
      </c>
      <c r="G111" s="33"/>
      <c r="H111" s="34"/>
    </row>
    <row r="112" spans="1:8" s="2" customFormat="1" ht="17" customHeight="1">
      <c r="A112" s="33"/>
      <c r="B112" s="34"/>
      <c r="C112" s="223" t="s">
        <v>1</v>
      </c>
      <c r="D112" s="223" t="s">
        <v>458</v>
      </c>
      <c r="E112" s="18" t="s">
        <v>1</v>
      </c>
      <c r="F112" s="224">
        <v>0</v>
      </c>
      <c r="G112" s="33"/>
      <c r="H112" s="34"/>
    </row>
    <row r="113" spans="1:8" s="2" customFormat="1" ht="17" customHeight="1">
      <c r="A113" s="33"/>
      <c r="B113" s="34"/>
      <c r="C113" s="223" t="s">
        <v>1</v>
      </c>
      <c r="D113" s="223" t="s">
        <v>459</v>
      </c>
      <c r="E113" s="18" t="s">
        <v>1</v>
      </c>
      <c r="F113" s="224">
        <v>0</v>
      </c>
      <c r="G113" s="33"/>
      <c r="H113" s="34"/>
    </row>
    <row r="114" spans="1:8" s="2" customFormat="1" ht="17" customHeight="1">
      <c r="A114" s="33"/>
      <c r="B114" s="34"/>
      <c r="C114" s="223" t="s">
        <v>1</v>
      </c>
      <c r="D114" s="223" t="s">
        <v>460</v>
      </c>
      <c r="E114" s="18" t="s">
        <v>1</v>
      </c>
      <c r="F114" s="224">
        <v>0</v>
      </c>
      <c r="G114" s="33"/>
      <c r="H114" s="34"/>
    </row>
    <row r="115" spans="1:8" s="2" customFormat="1" ht="17" customHeight="1">
      <c r="A115" s="33"/>
      <c r="B115" s="34"/>
      <c r="C115" s="223" t="s">
        <v>1</v>
      </c>
      <c r="D115" s="223" t="s">
        <v>434</v>
      </c>
      <c r="E115" s="18" t="s">
        <v>1</v>
      </c>
      <c r="F115" s="224">
        <v>0</v>
      </c>
      <c r="G115" s="33"/>
      <c r="H115" s="34"/>
    </row>
    <row r="116" spans="1:8" s="2" customFormat="1" ht="17" customHeight="1">
      <c r="A116" s="33"/>
      <c r="B116" s="34"/>
      <c r="C116" s="223" t="s">
        <v>1</v>
      </c>
      <c r="D116" s="223" t="s">
        <v>461</v>
      </c>
      <c r="E116" s="18" t="s">
        <v>1</v>
      </c>
      <c r="F116" s="224">
        <v>0</v>
      </c>
      <c r="G116" s="33"/>
      <c r="H116" s="34"/>
    </row>
    <row r="117" spans="1:8" s="2" customFormat="1" ht="17" customHeight="1">
      <c r="A117" s="33"/>
      <c r="B117" s="34"/>
      <c r="C117" s="223" t="s">
        <v>1</v>
      </c>
      <c r="D117" s="223" t="s">
        <v>462</v>
      </c>
      <c r="E117" s="18" t="s">
        <v>1</v>
      </c>
      <c r="F117" s="224">
        <v>0</v>
      </c>
      <c r="G117" s="33"/>
      <c r="H117" s="34"/>
    </row>
    <row r="118" spans="1:8" s="2" customFormat="1" ht="17" customHeight="1">
      <c r="A118" s="33"/>
      <c r="B118" s="34"/>
      <c r="C118" s="223" t="s">
        <v>1</v>
      </c>
      <c r="D118" s="223" t="s">
        <v>463</v>
      </c>
      <c r="E118" s="18" t="s">
        <v>1</v>
      </c>
      <c r="F118" s="224">
        <v>0</v>
      </c>
      <c r="G118" s="33"/>
      <c r="H118" s="34"/>
    </row>
    <row r="119" spans="1:8" s="2" customFormat="1" ht="17" customHeight="1">
      <c r="A119" s="33"/>
      <c r="B119" s="34"/>
      <c r="C119" s="223" t="s">
        <v>1</v>
      </c>
      <c r="D119" s="223" t="s">
        <v>464</v>
      </c>
      <c r="E119" s="18" t="s">
        <v>1</v>
      </c>
      <c r="F119" s="224">
        <v>0</v>
      </c>
      <c r="G119" s="33"/>
      <c r="H119" s="34"/>
    </row>
    <row r="120" spans="1:8" s="2" customFormat="1" ht="17" customHeight="1">
      <c r="A120" s="33"/>
      <c r="B120" s="34"/>
      <c r="C120" s="223" t="s">
        <v>1</v>
      </c>
      <c r="D120" s="223" t="s">
        <v>465</v>
      </c>
      <c r="E120" s="18" t="s">
        <v>1</v>
      </c>
      <c r="F120" s="224">
        <v>183.809</v>
      </c>
      <c r="G120" s="33"/>
      <c r="H120" s="34"/>
    </row>
    <row r="121" spans="1:8" s="2" customFormat="1" ht="17" customHeight="1">
      <c r="A121" s="33"/>
      <c r="B121" s="34"/>
      <c r="C121" s="223" t="s">
        <v>1</v>
      </c>
      <c r="D121" s="223" t="s">
        <v>466</v>
      </c>
      <c r="E121" s="18" t="s">
        <v>1</v>
      </c>
      <c r="F121" s="224">
        <v>18.792000000000002</v>
      </c>
      <c r="G121" s="33"/>
      <c r="H121" s="34"/>
    </row>
    <row r="122" spans="1:8" s="2" customFormat="1" ht="17" customHeight="1">
      <c r="A122" s="33"/>
      <c r="B122" s="34"/>
      <c r="C122" s="223" t="s">
        <v>1</v>
      </c>
      <c r="D122" s="223" t="s">
        <v>467</v>
      </c>
      <c r="E122" s="18" t="s">
        <v>1</v>
      </c>
      <c r="F122" s="224">
        <v>30.375</v>
      </c>
      <c r="G122" s="33"/>
      <c r="H122" s="34"/>
    </row>
    <row r="123" spans="1:8" s="2" customFormat="1" ht="17" customHeight="1">
      <c r="A123" s="33"/>
      <c r="B123" s="34"/>
      <c r="C123" s="223" t="s">
        <v>1</v>
      </c>
      <c r="D123" s="223" t="s">
        <v>468</v>
      </c>
      <c r="E123" s="18" t="s">
        <v>1</v>
      </c>
      <c r="F123" s="224">
        <v>0</v>
      </c>
      <c r="G123" s="33"/>
      <c r="H123" s="34"/>
    </row>
    <row r="124" spans="1:8" s="2" customFormat="1" ht="17" customHeight="1">
      <c r="A124" s="33"/>
      <c r="B124" s="34"/>
      <c r="C124" s="223" t="s">
        <v>1</v>
      </c>
      <c r="D124" s="223" t="s">
        <v>469</v>
      </c>
      <c r="E124" s="18" t="s">
        <v>1</v>
      </c>
      <c r="F124" s="224">
        <v>25.934999999999999</v>
      </c>
      <c r="G124" s="33"/>
      <c r="H124" s="34"/>
    </row>
    <row r="125" spans="1:8" s="2" customFormat="1" ht="17" customHeight="1">
      <c r="A125" s="33"/>
      <c r="B125" s="34"/>
      <c r="C125" s="223" t="s">
        <v>1</v>
      </c>
      <c r="D125" s="223" t="s">
        <v>245</v>
      </c>
      <c r="E125" s="18" t="s">
        <v>1</v>
      </c>
      <c r="F125" s="224">
        <v>0</v>
      </c>
      <c r="G125" s="33"/>
      <c r="H125" s="34"/>
    </row>
    <row r="126" spans="1:8" s="2" customFormat="1" ht="17" customHeight="1">
      <c r="A126" s="33"/>
      <c r="B126" s="34"/>
      <c r="C126" s="223" t="s">
        <v>1</v>
      </c>
      <c r="D126" s="223" t="s">
        <v>246</v>
      </c>
      <c r="E126" s="18" t="s">
        <v>1</v>
      </c>
      <c r="F126" s="224">
        <v>12.422000000000001</v>
      </c>
      <c r="G126" s="33"/>
      <c r="H126" s="34"/>
    </row>
    <row r="127" spans="1:8" s="2" customFormat="1" ht="17" customHeight="1">
      <c r="A127" s="33"/>
      <c r="B127" s="34"/>
      <c r="C127" s="223" t="s">
        <v>1</v>
      </c>
      <c r="D127" s="223" t="s">
        <v>470</v>
      </c>
      <c r="E127" s="18" t="s">
        <v>1</v>
      </c>
      <c r="F127" s="224">
        <v>0</v>
      </c>
      <c r="G127" s="33"/>
      <c r="H127" s="34"/>
    </row>
    <row r="128" spans="1:8" s="2" customFormat="1" ht="17" customHeight="1">
      <c r="A128" s="33"/>
      <c r="B128" s="34"/>
      <c r="C128" s="223" t="s">
        <v>1</v>
      </c>
      <c r="D128" s="223" t="s">
        <v>471</v>
      </c>
      <c r="E128" s="18" t="s">
        <v>1</v>
      </c>
      <c r="F128" s="224">
        <v>35.273000000000003</v>
      </c>
      <c r="G128" s="33"/>
      <c r="H128" s="34"/>
    </row>
    <row r="129" spans="1:8" s="2" customFormat="1" ht="17" customHeight="1">
      <c r="A129" s="33"/>
      <c r="B129" s="34"/>
      <c r="C129" s="223" t="s">
        <v>1</v>
      </c>
      <c r="D129" s="223" t="s">
        <v>472</v>
      </c>
      <c r="E129" s="18" t="s">
        <v>1</v>
      </c>
      <c r="F129" s="224">
        <v>0</v>
      </c>
      <c r="G129" s="33"/>
      <c r="H129" s="34"/>
    </row>
    <row r="130" spans="1:8" s="2" customFormat="1" ht="17" customHeight="1">
      <c r="A130" s="33"/>
      <c r="B130" s="34"/>
      <c r="C130" s="223" t="s">
        <v>1</v>
      </c>
      <c r="D130" s="223" t="s">
        <v>473</v>
      </c>
      <c r="E130" s="18" t="s">
        <v>1</v>
      </c>
      <c r="F130" s="224">
        <v>199.11799999999999</v>
      </c>
      <c r="G130" s="33"/>
      <c r="H130" s="34"/>
    </row>
    <row r="131" spans="1:8" s="2" customFormat="1" ht="17" customHeight="1">
      <c r="A131" s="33"/>
      <c r="B131" s="34"/>
      <c r="C131" s="223" t="s">
        <v>1</v>
      </c>
      <c r="D131" s="223" t="s">
        <v>474</v>
      </c>
      <c r="E131" s="18" t="s">
        <v>1</v>
      </c>
      <c r="F131" s="224">
        <v>48.155000000000001</v>
      </c>
      <c r="G131" s="33"/>
      <c r="H131" s="34"/>
    </row>
    <row r="132" spans="1:8" s="2" customFormat="1" ht="17" customHeight="1">
      <c r="A132" s="33"/>
      <c r="B132" s="34"/>
      <c r="C132" s="223" t="s">
        <v>1</v>
      </c>
      <c r="D132" s="223" t="s">
        <v>475</v>
      </c>
      <c r="E132" s="18" t="s">
        <v>1</v>
      </c>
      <c r="F132" s="224">
        <v>0</v>
      </c>
      <c r="G132" s="33"/>
      <c r="H132" s="34"/>
    </row>
    <row r="133" spans="1:8" s="2" customFormat="1" ht="17" customHeight="1">
      <c r="A133" s="33"/>
      <c r="B133" s="34"/>
      <c r="C133" s="223" t="s">
        <v>1</v>
      </c>
      <c r="D133" s="223" t="s">
        <v>469</v>
      </c>
      <c r="E133" s="18" t="s">
        <v>1</v>
      </c>
      <c r="F133" s="224">
        <v>25.934999999999999</v>
      </c>
      <c r="G133" s="33"/>
      <c r="H133" s="34"/>
    </row>
    <row r="134" spans="1:8" s="2" customFormat="1" ht="17" customHeight="1">
      <c r="A134" s="33"/>
      <c r="B134" s="34"/>
      <c r="C134" s="223" t="s">
        <v>1</v>
      </c>
      <c r="D134" s="223" t="s">
        <v>476</v>
      </c>
      <c r="E134" s="18" t="s">
        <v>1</v>
      </c>
      <c r="F134" s="224">
        <v>0</v>
      </c>
      <c r="G134" s="33"/>
      <c r="H134" s="34"/>
    </row>
    <row r="135" spans="1:8" s="2" customFormat="1" ht="17" customHeight="1">
      <c r="A135" s="33"/>
      <c r="B135" s="34"/>
      <c r="C135" s="223" t="s">
        <v>1</v>
      </c>
      <c r="D135" s="223" t="s">
        <v>477</v>
      </c>
      <c r="E135" s="18" t="s">
        <v>1</v>
      </c>
      <c r="F135" s="224">
        <v>27.321000000000002</v>
      </c>
      <c r="G135" s="33"/>
      <c r="H135" s="34"/>
    </row>
    <row r="136" spans="1:8" s="2" customFormat="1" ht="17" customHeight="1">
      <c r="A136" s="33"/>
      <c r="B136" s="34"/>
      <c r="C136" s="223" t="s">
        <v>1</v>
      </c>
      <c r="D136" s="223" t="s">
        <v>478</v>
      </c>
      <c r="E136" s="18" t="s">
        <v>1</v>
      </c>
      <c r="F136" s="224">
        <v>0</v>
      </c>
      <c r="G136" s="33"/>
      <c r="H136" s="34"/>
    </row>
    <row r="137" spans="1:8" s="2" customFormat="1" ht="17" customHeight="1">
      <c r="A137" s="33"/>
      <c r="B137" s="34"/>
      <c r="C137" s="223" t="s">
        <v>1</v>
      </c>
      <c r="D137" s="223" t="s">
        <v>479</v>
      </c>
      <c r="E137" s="18" t="s">
        <v>1</v>
      </c>
      <c r="F137" s="224">
        <v>47.689</v>
      </c>
      <c r="G137" s="33"/>
      <c r="H137" s="34"/>
    </row>
    <row r="138" spans="1:8" s="2" customFormat="1" ht="17" customHeight="1">
      <c r="A138" s="33"/>
      <c r="B138" s="34"/>
      <c r="C138" s="223" t="s">
        <v>1</v>
      </c>
      <c r="D138" s="223" t="s">
        <v>480</v>
      </c>
      <c r="E138" s="18" t="s">
        <v>1</v>
      </c>
      <c r="F138" s="224">
        <v>0</v>
      </c>
      <c r="G138" s="33"/>
      <c r="H138" s="34"/>
    </row>
    <row r="139" spans="1:8" s="2" customFormat="1" ht="17" customHeight="1">
      <c r="A139" s="33"/>
      <c r="B139" s="34"/>
      <c r="C139" s="223" t="s">
        <v>1</v>
      </c>
      <c r="D139" s="223" t="s">
        <v>266</v>
      </c>
      <c r="E139" s="18" t="s">
        <v>1</v>
      </c>
      <c r="F139" s="224">
        <v>2.64</v>
      </c>
      <c r="G139" s="33"/>
      <c r="H139" s="34"/>
    </row>
    <row r="140" spans="1:8" s="2" customFormat="1" ht="17" customHeight="1">
      <c r="A140" s="33"/>
      <c r="B140" s="34"/>
      <c r="C140" s="223" t="s">
        <v>1</v>
      </c>
      <c r="D140" s="223" t="s">
        <v>481</v>
      </c>
      <c r="E140" s="18" t="s">
        <v>1</v>
      </c>
      <c r="F140" s="224">
        <v>12.398</v>
      </c>
      <c r="G140" s="33"/>
      <c r="H140" s="34"/>
    </row>
    <row r="141" spans="1:8" s="2" customFormat="1" ht="17" customHeight="1">
      <c r="A141" s="33"/>
      <c r="B141" s="34"/>
      <c r="C141" s="223" t="s">
        <v>1</v>
      </c>
      <c r="D141" s="223" t="s">
        <v>482</v>
      </c>
      <c r="E141" s="18" t="s">
        <v>1</v>
      </c>
      <c r="F141" s="224">
        <v>7.98</v>
      </c>
      <c r="G141" s="33"/>
      <c r="H141" s="34"/>
    </row>
    <row r="142" spans="1:8" s="2" customFormat="1" ht="17" customHeight="1">
      <c r="A142" s="33"/>
      <c r="B142" s="34"/>
      <c r="C142" s="223" t="s">
        <v>1</v>
      </c>
      <c r="D142" s="223" t="s">
        <v>476</v>
      </c>
      <c r="E142" s="18" t="s">
        <v>1</v>
      </c>
      <c r="F142" s="224">
        <v>0</v>
      </c>
      <c r="G142" s="33"/>
      <c r="H142" s="34"/>
    </row>
    <row r="143" spans="1:8" s="2" customFormat="1" ht="17" customHeight="1">
      <c r="A143" s="33"/>
      <c r="B143" s="34"/>
      <c r="C143" s="223" t="s">
        <v>1</v>
      </c>
      <c r="D143" s="223" t="s">
        <v>483</v>
      </c>
      <c r="E143" s="18" t="s">
        <v>1</v>
      </c>
      <c r="F143" s="224">
        <v>7.0709999999999997</v>
      </c>
      <c r="G143" s="33"/>
      <c r="H143" s="34"/>
    </row>
    <row r="144" spans="1:8" s="2" customFormat="1" ht="17" customHeight="1">
      <c r="A144" s="33"/>
      <c r="B144" s="34"/>
      <c r="C144" s="223" t="s">
        <v>1</v>
      </c>
      <c r="D144" s="223" t="s">
        <v>484</v>
      </c>
      <c r="E144" s="18" t="s">
        <v>1</v>
      </c>
      <c r="F144" s="224">
        <v>0</v>
      </c>
      <c r="G144" s="33"/>
      <c r="H144" s="34"/>
    </row>
    <row r="145" spans="1:8" s="2" customFormat="1" ht="17" customHeight="1">
      <c r="A145" s="33"/>
      <c r="B145" s="34"/>
      <c r="C145" s="223" t="s">
        <v>1</v>
      </c>
      <c r="D145" s="223" t="s">
        <v>479</v>
      </c>
      <c r="E145" s="18" t="s">
        <v>1</v>
      </c>
      <c r="F145" s="224">
        <v>47.689</v>
      </c>
      <c r="G145" s="33"/>
      <c r="H145" s="34"/>
    </row>
    <row r="146" spans="1:8" s="2" customFormat="1" ht="17" customHeight="1">
      <c r="A146" s="33"/>
      <c r="B146" s="34"/>
      <c r="C146" s="223" t="s">
        <v>1</v>
      </c>
      <c r="D146" s="223" t="s">
        <v>475</v>
      </c>
      <c r="E146" s="18" t="s">
        <v>1</v>
      </c>
      <c r="F146" s="224">
        <v>0</v>
      </c>
      <c r="G146" s="33"/>
      <c r="H146" s="34"/>
    </row>
    <row r="147" spans="1:8" s="2" customFormat="1" ht="17" customHeight="1">
      <c r="A147" s="33"/>
      <c r="B147" s="34"/>
      <c r="C147" s="223" t="s">
        <v>1</v>
      </c>
      <c r="D147" s="223" t="s">
        <v>482</v>
      </c>
      <c r="E147" s="18" t="s">
        <v>1</v>
      </c>
      <c r="F147" s="224">
        <v>7.98</v>
      </c>
      <c r="G147" s="33"/>
      <c r="H147" s="34"/>
    </row>
    <row r="148" spans="1:8" s="2" customFormat="1" ht="17" customHeight="1">
      <c r="A148" s="33"/>
      <c r="B148" s="34"/>
      <c r="C148" s="223" t="s">
        <v>1</v>
      </c>
      <c r="D148" s="223" t="s">
        <v>481</v>
      </c>
      <c r="E148" s="18" t="s">
        <v>1</v>
      </c>
      <c r="F148" s="224">
        <v>12.398</v>
      </c>
      <c r="G148" s="33"/>
      <c r="H148" s="34"/>
    </row>
    <row r="149" spans="1:8" s="2" customFormat="1" ht="17" customHeight="1">
      <c r="A149" s="33"/>
      <c r="B149" s="34"/>
      <c r="C149" s="223" t="s">
        <v>1</v>
      </c>
      <c r="D149" s="223" t="s">
        <v>485</v>
      </c>
      <c r="E149" s="18" t="s">
        <v>1</v>
      </c>
      <c r="F149" s="224">
        <v>0</v>
      </c>
      <c r="G149" s="33"/>
      <c r="H149" s="34"/>
    </row>
    <row r="150" spans="1:8" s="2" customFormat="1" ht="17" customHeight="1">
      <c r="A150" s="33"/>
      <c r="B150" s="34"/>
      <c r="C150" s="223" t="s">
        <v>1</v>
      </c>
      <c r="D150" s="223" t="s">
        <v>486</v>
      </c>
      <c r="E150" s="18" t="s">
        <v>1</v>
      </c>
      <c r="F150" s="224">
        <v>6.8070000000000004</v>
      </c>
      <c r="G150" s="33"/>
      <c r="H150" s="34"/>
    </row>
    <row r="151" spans="1:8" s="2" customFormat="1" ht="17" customHeight="1">
      <c r="A151" s="33"/>
      <c r="B151" s="34"/>
      <c r="C151" s="223" t="s">
        <v>1</v>
      </c>
      <c r="D151" s="223" t="s">
        <v>487</v>
      </c>
      <c r="E151" s="18" t="s">
        <v>1</v>
      </c>
      <c r="F151" s="224">
        <v>0</v>
      </c>
      <c r="G151" s="33"/>
      <c r="H151" s="34"/>
    </row>
    <row r="152" spans="1:8" s="2" customFormat="1" ht="17" customHeight="1">
      <c r="A152" s="33"/>
      <c r="B152" s="34"/>
      <c r="C152" s="223" t="s">
        <v>1</v>
      </c>
      <c r="D152" s="223" t="s">
        <v>488</v>
      </c>
      <c r="E152" s="18" t="s">
        <v>1</v>
      </c>
      <c r="F152" s="224">
        <v>-20.010000000000002</v>
      </c>
      <c r="G152" s="33"/>
      <c r="H152" s="34"/>
    </row>
    <row r="153" spans="1:8" s="2" customFormat="1" ht="17" customHeight="1">
      <c r="A153" s="33"/>
      <c r="B153" s="34"/>
      <c r="C153" s="223" t="s">
        <v>1</v>
      </c>
      <c r="D153" s="223" t="s">
        <v>489</v>
      </c>
      <c r="E153" s="18" t="s">
        <v>1</v>
      </c>
      <c r="F153" s="224">
        <v>-20.010000000000002</v>
      </c>
      <c r="G153" s="33"/>
      <c r="H153" s="34"/>
    </row>
    <row r="154" spans="1:8" s="2" customFormat="1" ht="17" customHeight="1">
      <c r="A154" s="33"/>
      <c r="B154" s="34"/>
      <c r="C154" s="223" t="s">
        <v>1</v>
      </c>
      <c r="D154" s="223" t="s">
        <v>490</v>
      </c>
      <c r="E154" s="18" t="s">
        <v>1</v>
      </c>
      <c r="F154" s="224">
        <v>-11.31</v>
      </c>
      <c r="G154" s="33"/>
      <c r="H154" s="34"/>
    </row>
    <row r="155" spans="1:8" s="2" customFormat="1" ht="17" customHeight="1">
      <c r="A155" s="33"/>
      <c r="B155" s="34"/>
      <c r="C155" s="223" t="s">
        <v>1</v>
      </c>
      <c r="D155" s="223" t="s">
        <v>491</v>
      </c>
      <c r="E155" s="18" t="s">
        <v>1</v>
      </c>
      <c r="F155" s="224">
        <v>-15</v>
      </c>
      <c r="G155" s="33"/>
      <c r="H155" s="34"/>
    </row>
    <row r="156" spans="1:8" s="2" customFormat="1" ht="17" customHeight="1">
      <c r="A156" s="33"/>
      <c r="B156" s="34"/>
      <c r="C156" s="223" t="s">
        <v>1</v>
      </c>
      <c r="D156" s="223" t="s">
        <v>492</v>
      </c>
      <c r="E156" s="18" t="s">
        <v>1</v>
      </c>
      <c r="F156" s="224">
        <v>-12.5</v>
      </c>
      <c r="G156" s="33"/>
      <c r="H156" s="34"/>
    </row>
    <row r="157" spans="1:8" s="2" customFormat="1" ht="17" customHeight="1">
      <c r="A157" s="33"/>
      <c r="B157" s="34"/>
      <c r="C157" s="223" t="s">
        <v>1</v>
      </c>
      <c r="D157" s="223" t="s">
        <v>493</v>
      </c>
      <c r="E157" s="18" t="s">
        <v>1</v>
      </c>
      <c r="F157" s="224">
        <v>-6.9379999999999997</v>
      </c>
      <c r="G157" s="33"/>
      <c r="H157" s="34"/>
    </row>
    <row r="158" spans="1:8" s="2" customFormat="1" ht="17" customHeight="1">
      <c r="A158" s="33"/>
      <c r="B158" s="34"/>
      <c r="C158" s="223" t="s">
        <v>1</v>
      </c>
      <c r="D158" s="223" t="s">
        <v>494</v>
      </c>
      <c r="E158" s="18" t="s">
        <v>1</v>
      </c>
      <c r="F158" s="224">
        <v>-0.88400000000000001</v>
      </c>
      <c r="G158" s="33"/>
      <c r="H158" s="34"/>
    </row>
    <row r="159" spans="1:8" s="2" customFormat="1" ht="17" customHeight="1">
      <c r="A159" s="33"/>
      <c r="B159" s="34"/>
      <c r="C159" s="223" t="s">
        <v>1</v>
      </c>
      <c r="D159" s="223" t="s">
        <v>495</v>
      </c>
      <c r="E159" s="18" t="s">
        <v>1</v>
      </c>
      <c r="F159" s="224">
        <v>-5.1749999999999998</v>
      </c>
      <c r="G159" s="33"/>
      <c r="H159" s="34"/>
    </row>
    <row r="160" spans="1:8" s="2" customFormat="1" ht="17" customHeight="1">
      <c r="A160" s="33"/>
      <c r="B160" s="34"/>
      <c r="C160" s="223" t="s">
        <v>1</v>
      </c>
      <c r="D160" s="223" t="s">
        <v>496</v>
      </c>
      <c r="E160" s="18" t="s">
        <v>1</v>
      </c>
      <c r="F160" s="224">
        <v>-1.716</v>
      </c>
      <c r="G160" s="33"/>
      <c r="H160" s="34"/>
    </row>
    <row r="161" spans="1:8" s="2" customFormat="1" ht="17" customHeight="1">
      <c r="A161" s="33"/>
      <c r="B161" s="34"/>
      <c r="C161" s="223" t="s">
        <v>1</v>
      </c>
      <c r="D161" s="223" t="s">
        <v>497</v>
      </c>
      <c r="E161" s="18" t="s">
        <v>1</v>
      </c>
      <c r="F161" s="224">
        <v>-1.716</v>
      </c>
      <c r="G161" s="33"/>
      <c r="H161" s="34"/>
    </row>
    <row r="162" spans="1:8" s="2" customFormat="1" ht="17" customHeight="1">
      <c r="A162" s="33"/>
      <c r="B162" s="34"/>
      <c r="C162" s="223" t="s">
        <v>1</v>
      </c>
      <c r="D162" s="223" t="s">
        <v>498</v>
      </c>
      <c r="E162" s="18" t="s">
        <v>1</v>
      </c>
      <c r="F162" s="224">
        <v>0</v>
      </c>
      <c r="G162" s="33"/>
      <c r="H162" s="34"/>
    </row>
    <row r="163" spans="1:8" s="2" customFormat="1" ht="17" customHeight="1">
      <c r="A163" s="33"/>
      <c r="B163" s="34"/>
      <c r="C163" s="223" t="s">
        <v>1</v>
      </c>
      <c r="D163" s="223" t="s">
        <v>499</v>
      </c>
      <c r="E163" s="18" t="s">
        <v>1</v>
      </c>
      <c r="F163" s="224">
        <v>-3.2879999999999998</v>
      </c>
      <c r="G163" s="33"/>
      <c r="H163" s="34"/>
    </row>
    <row r="164" spans="1:8" s="2" customFormat="1" ht="17" customHeight="1">
      <c r="A164" s="33"/>
      <c r="B164" s="34"/>
      <c r="C164" s="223" t="s">
        <v>1</v>
      </c>
      <c r="D164" s="223" t="s">
        <v>500</v>
      </c>
      <c r="E164" s="18" t="s">
        <v>1</v>
      </c>
      <c r="F164" s="224">
        <v>-3.2879999999999998</v>
      </c>
      <c r="G164" s="33"/>
      <c r="H164" s="34"/>
    </row>
    <row r="165" spans="1:8" s="2" customFormat="1" ht="17" customHeight="1">
      <c r="A165" s="33"/>
      <c r="B165" s="34"/>
      <c r="C165" s="223" t="s">
        <v>1</v>
      </c>
      <c r="D165" s="223" t="s">
        <v>501</v>
      </c>
      <c r="E165" s="18" t="s">
        <v>1</v>
      </c>
      <c r="F165" s="224">
        <v>0</v>
      </c>
      <c r="G165" s="33"/>
      <c r="H165" s="34"/>
    </row>
    <row r="166" spans="1:8" s="2" customFormat="1" ht="17" customHeight="1">
      <c r="A166" s="33"/>
      <c r="B166" s="34"/>
      <c r="C166" s="223" t="s">
        <v>1</v>
      </c>
      <c r="D166" s="223" t="s">
        <v>502</v>
      </c>
      <c r="E166" s="18" t="s">
        <v>1</v>
      </c>
      <c r="F166" s="224">
        <v>5.6</v>
      </c>
      <c r="G166" s="33"/>
      <c r="H166" s="34"/>
    </row>
    <row r="167" spans="1:8" s="2" customFormat="1" ht="17" customHeight="1">
      <c r="A167" s="33"/>
      <c r="B167" s="34"/>
      <c r="C167" s="223" t="s">
        <v>1</v>
      </c>
      <c r="D167" s="223" t="s">
        <v>503</v>
      </c>
      <c r="E167" s="18" t="s">
        <v>1</v>
      </c>
      <c r="F167" s="224">
        <v>16.687000000000001</v>
      </c>
      <c r="G167" s="33"/>
      <c r="H167" s="34"/>
    </row>
    <row r="168" spans="1:8" s="2" customFormat="1" ht="17" customHeight="1">
      <c r="A168" s="33"/>
      <c r="B168" s="34"/>
      <c r="C168" s="223" t="s">
        <v>401</v>
      </c>
      <c r="D168" s="223" t="s">
        <v>193</v>
      </c>
      <c r="E168" s="18" t="s">
        <v>1</v>
      </c>
      <c r="F168" s="224">
        <v>680.23900000000003</v>
      </c>
      <c r="G168" s="33"/>
      <c r="H168" s="34"/>
    </row>
    <row r="169" spans="1:8" s="2" customFormat="1" ht="17" customHeight="1">
      <c r="A169" s="33"/>
      <c r="B169" s="34"/>
      <c r="C169" s="225" t="s">
        <v>3581</v>
      </c>
      <c r="D169" s="33"/>
      <c r="E169" s="33"/>
      <c r="F169" s="33"/>
      <c r="G169" s="33"/>
      <c r="H169" s="34"/>
    </row>
    <row r="170" spans="1:8" s="2" customFormat="1" ht="17" customHeight="1">
      <c r="A170" s="33"/>
      <c r="B170" s="34"/>
      <c r="C170" s="223" t="s">
        <v>452</v>
      </c>
      <c r="D170" s="223" t="s">
        <v>453</v>
      </c>
      <c r="E170" s="18" t="s">
        <v>138</v>
      </c>
      <c r="F170" s="224">
        <v>680.23900000000003</v>
      </c>
      <c r="G170" s="33"/>
      <c r="H170" s="34"/>
    </row>
    <row r="171" spans="1:8" s="2" customFormat="1" ht="36">
      <c r="A171" s="33"/>
      <c r="B171" s="34"/>
      <c r="C171" s="223" t="s">
        <v>549</v>
      </c>
      <c r="D171" s="223" t="s">
        <v>550</v>
      </c>
      <c r="E171" s="18" t="s">
        <v>138</v>
      </c>
      <c r="F171" s="224">
        <v>812.08399999999995</v>
      </c>
      <c r="G171" s="33"/>
      <c r="H171" s="34"/>
    </row>
    <row r="172" spans="1:8" s="2" customFormat="1" ht="26.5" customHeight="1">
      <c r="A172" s="33"/>
      <c r="B172" s="34"/>
      <c r="C172" s="218" t="s">
        <v>3583</v>
      </c>
      <c r="D172" s="218" t="s">
        <v>95</v>
      </c>
      <c r="E172" s="33"/>
      <c r="F172" s="33"/>
      <c r="G172" s="33"/>
      <c r="H172" s="34"/>
    </row>
    <row r="173" spans="1:8" s="2" customFormat="1" ht="17" customHeight="1">
      <c r="A173" s="33"/>
      <c r="B173" s="34"/>
      <c r="C173" s="219" t="s">
        <v>657</v>
      </c>
      <c r="D173" s="220" t="s">
        <v>658</v>
      </c>
      <c r="E173" s="221" t="s">
        <v>138</v>
      </c>
      <c r="F173" s="222">
        <v>84.99</v>
      </c>
      <c r="G173" s="33"/>
      <c r="H173" s="34"/>
    </row>
    <row r="174" spans="1:8" s="2" customFormat="1" ht="17" customHeight="1">
      <c r="A174" s="33"/>
      <c r="B174" s="34"/>
      <c r="C174" s="225" t="s">
        <v>3581</v>
      </c>
      <c r="D174" s="33"/>
      <c r="E174" s="33"/>
      <c r="F174" s="33"/>
      <c r="G174" s="33"/>
      <c r="H174" s="34"/>
    </row>
    <row r="175" spans="1:8" s="2" customFormat="1" ht="17" customHeight="1">
      <c r="A175" s="33"/>
      <c r="B175" s="34"/>
      <c r="C175" s="223" t="s">
        <v>766</v>
      </c>
      <c r="D175" s="223" t="s">
        <v>767</v>
      </c>
      <c r="E175" s="18" t="s">
        <v>138</v>
      </c>
      <c r="F175" s="224">
        <v>84.99</v>
      </c>
      <c r="G175" s="33"/>
      <c r="H175" s="34"/>
    </row>
    <row r="176" spans="1:8" s="2" customFormat="1" ht="17" customHeight="1">
      <c r="A176" s="33"/>
      <c r="B176" s="34"/>
      <c r="C176" s="223" t="s">
        <v>769</v>
      </c>
      <c r="D176" s="223" t="s">
        <v>770</v>
      </c>
      <c r="E176" s="18" t="s">
        <v>138</v>
      </c>
      <c r="F176" s="224">
        <v>86.69</v>
      </c>
      <c r="G176" s="33"/>
      <c r="H176" s="34"/>
    </row>
    <row r="177" spans="1:8" s="2" customFormat="1" ht="17" customHeight="1">
      <c r="A177" s="33"/>
      <c r="B177" s="34"/>
      <c r="C177" s="219" t="s">
        <v>833</v>
      </c>
      <c r="D177" s="220" t="s">
        <v>1348</v>
      </c>
      <c r="E177" s="221" t="s">
        <v>138</v>
      </c>
      <c r="F177" s="222">
        <v>126</v>
      </c>
      <c r="G177" s="33"/>
      <c r="H177" s="34"/>
    </row>
    <row r="178" spans="1:8" s="2" customFormat="1" ht="17" customHeight="1">
      <c r="A178" s="33"/>
      <c r="B178" s="34"/>
      <c r="C178" s="223" t="s">
        <v>1</v>
      </c>
      <c r="D178" s="223" t="s">
        <v>826</v>
      </c>
      <c r="E178" s="18" t="s">
        <v>1</v>
      </c>
      <c r="F178" s="224">
        <v>0</v>
      </c>
      <c r="G178" s="33"/>
      <c r="H178" s="34"/>
    </row>
    <row r="179" spans="1:8" s="2" customFormat="1" ht="17" customHeight="1">
      <c r="A179" s="33"/>
      <c r="B179" s="34"/>
      <c r="C179" s="223" t="s">
        <v>1</v>
      </c>
      <c r="D179" s="223" t="s">
        <v>827</v>
      </c>
      <c r="E179" s="18" t="s">
        <v>1</v>
      </c>
      <c r="F179" s="224">
        <v>112</v>
      </c>
      <c r="G179" s="33"/>
      <c r="H179" s="34"/>
    </row>
    <row r="180" spans="1:8" s="2" customFormat="1" ht="17" customHeight="1">
      <c r="A180" s="33"/>
      <c r="B180" s="34"/>
      <c r="C180" s="223" t="s">
        <v>1</v>
      </c>
      <c r="D180" s="223" t="s">
        <v>828</v>
      </c>
      <c r="E180" s="18" t="s">
        <v>1</v>
      </c>
      <c r="F180" s="224">
        <v>9.75</v>
      </c>
      <c r="G180" s="33"/>
      <c r="H180" s="34"/>
    </row>
    <row r="181" spans="1:8" s="2" customFormat="1" ht="17" customHeight="1">
      <c r="A181" s="33"/>
      <c r="B181" s="34"/>
      <c r="C181" s="223" t="s">
        <v>1</v>
      </c>
      <c r="D181" s="223" t="s">
        <v>830</v>
      </c>
      <c r="E181" s="18" t="s">
        <v>1</v>
      </c>
      <c r="F181" s="224">
        <v>0</v>
      </c>
      <c r="G181" s="33"/>
      <c r="H181" s="34"/>
    </row>
    <row r="182" spans="1:8" s="2" customFormat="1" ht="17" customHeight="1">
      <c r="A182" s="33"/>
      <c r="B182" s="34"/>
      <c r="C182" s="223" t="s">
        <v>1</v>
      </c>
      <c r="D182" s="223" t="s">
        <v>831</v>
      </c>
      <c r="E182" s="18" t="s">
        <v>1</v>
      </c>
      <c r="F182" s="224">
        <v>4.12</v>
      </c>
      <c r="G182" s="33"/>
      <c r="H182" s="34"/>
    </row>
    <row r="183" spans="1:8" s="2" customFormat="1" ht="17" customHeight="1">
      <c r="A183" s="33"/>
      <c r="B183" s="34"/>
      <c r="C183" s="223" t="s">
        <v>1</v>
      </c>
      <c r="D183" s="223" t="s">
        <v>832</v>
      </c>
      <c r="E183" s="18" t="s">
        <v>1</v>
      </c>
      <c r="F183" s="224">
        <v>0.13</v>
      </c>
      <c r="G183" s="33"/>
      <c r="H183" s="34"/>
    </row>
    <row r="184" spans="1:8" s="2" customFormat="1" ht="17" customHeight="1">
      <c r="A184" s="33"/>
      <c r="B184" s="34"/>
      <c r="C184" s="223" t="s">
        <v>833</v>
      </c>
      <c r="D184" s="223" t="s">
        <v>193</v>
      </c>
      <c r="E184" s="18" t="s">
        <v>1</v>
      </c>
      <c r="F184" s="224">
        <v>126</v>
      </c>
      <c r="G184" s="33"/>
      <c r="H184" s="34"/>
    </row>
    <row r="185" spans="1:8" s="2" customFormat="1" ht="17" customHeight="1">
      <c r="A185" s="33"/>
      <c r="B185" s="34"/>
      <c r="C185" s="219" t="s">
        <v>660</v>
      </c>
      <c r="D185" s="220" t="s">
        <v>661</v>
      </c>
      <c r="E185" s="221" t="s">
        <v>138</v>
      </c>
      <c r="F185" s="222">
        <v>48</v>
      </c>
      <c r="G185" s="33"/>
      <c r="H185" s="34"/>
    </row>
    <row r="186" spans="1:8" s="2" customFormat="1" ht="17" customHeight="1">
      <c r="A186" s="33"/>
      <c r="B186" s="34"/>
      <c r="C186" s="223" t="s">
        <v>1</v>
      </c>
      <c r="D186" s="223" t="s">
        <v>801</v>
      </c>
      <c r="E186" s="18" t="s">
        <v>1</v>
      </c>
      <c r="F186" s="224">
        <v>0</v>
      </c>
      <c r="G186" s="33"/>
      <c r="H186" s="34"/>
    </row>
    <row r="187" spans="1:8" s="2" customFormat="1" ht="17" customHeight="1">
      <c r="A187" s="33"/>
      <c r="B187" s="34"/>
      <c r="C187" s="223" t="s">
        <v>1</v>
      </c>
      <c r="D187" s="223" t="s">
        <v>802</v>
      </c>
      <c r="E187" s="18" t="s">
        <v>1</v>
      </c>
      <c r="F187" s="224">
        <v>0</v>
      </c>
      <c r="G187" s="33"/>
      <c r="H187" s="34"/>
    </row>
    <row r="188" spans="1:8" s="2" customFormat="1" ht="17" customHeight="1">
      <c r="A188" s="33"/>
      <c r="B188" s="34"/>
      <c r="C188" s="223" t="s">
        <v>1</v>
      </c>
      <c r="D188" s="223" t="s">
        <v>803</v>
      </c>
      <c r="E188" s="18" t="s">
        <v>1</v>
      </c>
      <c r="F188" s="224">
        <v>0</v>
      </c>
      <c r="G188" s="33"/>
      <c r="H188" s="34"/>
    </row>
    <row r="189" spans="1:8" s="2" customFormat="1" ht="17" customHeight="1">
      <c r="A189" s="33"/>
      <c r="B189" s="34"/>
      <c r="C189" s="223" t="s">
        <v>1</v>
      </c>
      <c r="D189" s="223" t="s">
        <v>804</v>
      </c>
      <c r="E189" s="18" t="s">
        <v>1</v>
      </c>
      <c r="F189" s="224">
        <v>0</v>
      </c>
      <c r="G189" s="33"/>
      <c r="H189" s="34"/>
    </row>
    <row r="190" spans="1:8" s="2" customFormat="1" ht="17" customHeight="1">
      <c r="A190" s="33"/>
      <c r="B190" s="34"/>
      <c r="C190" s="223" t="s">
        <v>1</v>
      </c>
      <c r="D190" s="223" t="s">
        <v>805</v>
      </c>
      <c r="E190" s="18" t="s">
        <v>1</v>
      </c>
      <c r="F190" s="224">
        <v>0</v>
      </c>
      <c r="G190" s="33"/>
      <c r="H190" s="34"/>
    </row>
    <row r="191" spans="1:8" s="2" customFormat="1" ht="17" customHeight="1">
      <c r="A191" s="33"/>
      <c r="B191" s="34"/>
      <c r="C191" s="223" t="s">
        <v>1</v>
      </c>
      <c r="D191" s="223" t="s">
        <v>806</v>
      </c>
      <c r="E191" s="18" t="s">
        <v>1</v>
      </c>
      <c r="F191" s="224">
        <v>0</v>
      </c>
      <c r="G191" s="33"/>
      <c r="H191" s="34"/>
    </row>
    <row r="192" spans="1:8" s="2" customFormat="1" ht="17" customHeight="1">
      <c r="A192" s="33"/>
      <c r="B192" s="34"/>
      <c r="C192" s="223" t="s">
        <v>1</v>
      </c>
      <c r="D192" s="223" t="s">
        <v>807</v>
      </c>
      <c r="E192" s="18" t="s">
        <v>1</v>
      </c>
      <c r="F192" s="224">
        <v>0</v>
      </c>
      <c r="G192" s="33"/>
      <c r="H192" s="34"/>
    </row>
    <row r="193" spans="1:8" s="2" customFormat="1" ht="17" customHeight="1">
      <c r="A193" s="33"/>
      <c r="B193" s="34"/>
      <c r="C193" s="223" t="s">
        <v>1</v>
      </c>
      <c r="D193" s="223" t="s">
        <v>808</v>
      </c>
      <c r="E193" s="18" t="s">
        <v>1</v>
      </c>
      <c r="F193" s="224">
        <v>47.573999999999998</v>
      </c>
      <c r="G193" s="33"/>
      <c r="H193" s="34"/>
    </row>
    <row r="194" spans="1:8" s="2" customFormat="1" ht="17" customHeight="1">
      <c r="A194" s="33"/>
      <c r="B194" s="34"/>
      <c r="C194" s="223" t="s">
        <v>1</v>
      </c>
      <c r="D194" s="223" t="s">
        <v>809</v>
      </c>
      <c r="E194" s="18" t="s">
        <v>1</v>
      </c>
      <c r="F194" s="224">
        <v>0.42599999999999999</v>
      </c>
      <c r="G194" s="33"/>
      <c r="H194" s="34"/>
    </row>
    <row r="195" spans="1:8" s="2" customFormat="1" ht="17" customHeight="1">
      <c r="A195" s="33"/>
      <c r="B195" s="34"/>
      <c r="C195" s="223" t="s">
        <v>660</v>
      </c>
      <c r="D195" s="223" t="s">
        <v>810</v>
      </c>
      <c r="E195" s="18" t="s">
        <v>1</v>
      </c>
      <c r="F195" s="224">
        <v>48</v>
      </c>
      <c r="G195" s="33"/>
      <c r="H195" s="34"/>
    </row>
    <row r="196" spans="1:8" s="2" customFormat="1" ht="17" customHeight="1">
      <c r="A196" s="33"/>
      <c r="B196" s="34"/>
      <c r="C196" s="225" t="s">
        <v>3581</v>
      </c>
      <c r="D196" s="33"/>
      <c r="E196" s="33"/>
      <c r="F196" s="33"/>
      <c r="G196" s="33"/>
      <c r="H196" s="34"/>
    </row>
    <row r="197" spans="1:8" s="2" customFormat="1" ht="17" customHeight="1">
      <c r="A197" s="33"/>
      <c r="B197" s="34"/>
      <c r="C197" s="223" t="s">
        <v>798</v>
      </c>
      <c r="D197" s="223" t="s">
        <v>799</v>
      </c>
      <c r="E197" s="18" t="s">
        <v>138</v>
      </c>
      <c r="F197" s="224">
        <v>108.277</v>
      </c>
      <c r="G197" s="33"/>
      <c r="H197" s="34"/>
    </row>
    <row r="198" spans="1:8" s="2" customFormat="1" ht="17" customHeight="1">
      <c r="A198" s="33"/>
      <c r="B198" s="34"/>
      <c r="C198" s="223" t="s">
        <v>710</v>
      </c>
      <c r="D198" s="223" t="s">
        <v>711</v>
      </c>
      <c r="E198" s="18" t="s">
        <v>138</v>
      </c>
      <c r="F198" s="224">
        <v>108.277</v>
      </c>
      <c r="G198" s="33"/>
      <c r="H198" s="34"/>
    </row>
    <row r="199" spans="1:8" s="2" customFormat="1" ht="24">
      <c r="A199" s="33"/>
      <c r="B199" s="34"/>
      <c r="C199" s="223" t="s">
        <v>724</v>
      </c>
      <c r="D199" s="223" t="s">
        <v>725</v>
      </c>
      <c r="E199" s="18" t="s">
        <v>138</v>
      </c>
      <c r="F199" s="224">
        <v>108.277</v>
      </c>
      <c r="G199" s="33"/>
      <c r="H199" s="34"/>
    </row>
    <row r="200" spans="1:8" s="2" customFormat="1" ht="17" customHeight="1">
      <c r="A200" s="33"/>
      <c r="B200" s="34"/>
      <c r="C200" s="223" t="s">
        <v>834</v>
      </c>
      <c r="D200" s="223" t="s">
        <v>835</v>
      </c>
      <c r="E200" s="18" t="s">
        <v>138</v>
      </c>
      <c r="F200" s="224">
        <v>216.554</v>
      </c>
      <c r="G200" s="33"/>
      <c r="H200" s="34"/>
    </row>
    <row r="201" spans="1:8" s="2" customFormat="1" ht="17" customHeight="1">
      <c r="A201" s="33"/>
      <c r="B201" s="34"/>
      <c r="C201" s="223" t="s">
        <v>733</v>
      </c>
      <c r="D201" s="223" t="s">
        <v>734</v>
      </c>
      <c r="E201" s="18" t="s">
        <v>138</v>
      </c>
      <c r="F201" s="224">
        <v>119.105</v>
      </c>
      <c r="G201" s="33"/>
      <c r="H201" s="34"/>
    </row>
    <row r="202" spans="1:8" s="2" customFormat="1" ht="17" customHeight="1">
      <c r="A202" s="33"/>
      <c r="B202" s="34"/>
      <c r="C202" s="223" t="s">
        <v>817</v>
      </c>
      <c r="D202" s="223" t="s">
        <v>818</v>
      </c>
      <c r="E202" s="18" t="s">
        <v>138</v>
      </c>
      <c r="F202" s="224">
        <v>119.105</v>
      </c>
      <c r="G202" s="33"/>
      <c r="H202" s="34"/>
    </row>
    <row r="203" spans="1:8" s="2" customFormat="1" ht="24">
      <c r="A203" s="33"/>
      <c r="B203" s="34"/>
      <c r="C203" s="223" t="s">
        <v>715</v>
      </c>
      <c r="D203" s="223" t="s">
        <v>716</v>
      </c>
      <c r="E203" s="18" t="s">
        <v>138</v>
      </c>
      <c r="F203" s="224">
        <v>67.56</v>
      </c>
      <c r="G203" s="33"/>
      <c r="H203" s="34"/>
    </row>
    <row r="204" spans="1:8" s="2" customFormat="1" ht="24">
      <c r="A204" s="33"/>
      <c r="B204" s="34"/>
      <c r="C204" s="223" t="s">
        <v>727</v>
      </c>
      <c r="D204" s="223" t="s">
        <v>728</v>
      </c>
      <c r="E204" s="18" t="s">
        <v>138</v>
      </c>
      <c r="F204" s="224">
        <v>67.56</v>
      </c>
      <c r="G204" s="33"/>
      <c r="H204" s="34"/>
    </row>
    <row r="205" spans="1:8" s="2" customFormat="1" ht="17" customHeight="1">
      <c r="A205" s="33"/>
      <c r="B205" s="34"/>
      <c r="C205" s="219" t="s">
        <v>663</v>
      </c>
      <c r="D205" s="220" t="s">
        <v>664</v>
      </c>
      <c r="E205" s="221" t="s">
        <v>138</v>
      </c>
      <c r="F205" s="222">
        <v>18.234999999999999</v>
      </c>
      <c r="G205" s="33"/>
      <c r="H205" s="34"/>
    </row>
    <row r="206" spans="1:8" s="2" customFormat="1" ht="17" customHeight="1">
      <c r="A206" s="33"/>
      <c r="B206" s="34"/>
      <c r="C206" s="223" t="s">
        <v>1</v>
      </c>
      <c r="D206" s="223" t="s">
        <v>811</v>
      </c>
      <c r="E206" s="18" t="s">
        <v>1</v>
      </c>
      <c r="F206" s="224">
        <v>0</v>
      </c>
      <c r="G206" s="33"/>
      <c r="H206" s="34"/>
    </row>
    <row r="207" spans="1:8" s="2" customFormat="1" ht="17" customHeight="1">
      <c r="A207" s="33"/>
      <c r="B207" s="34"/>
      <c r="C207" s="223" t="s">
        <v>1</v>
      </c>
      <c r="D207" s="223" t="s">
        <v>803</v>
      </c>
      <c r="E207" s="18" t="s">
        <v>1</v>
      </c>
      <c r="F207" s="224">
        <v>0</v>
      </c>
      <c r="G207" s="33"/>
      <c r="H207" s="34"/>
    </row>
    <row r="208" spans="1:8" s="2" customFormat="1" ht="17" customHeight="1">
      <c r="A208" s="33"/>
      <c r="B208" s="34"/>
      <c r="C208" s="223" t="s">
        <v>1</v>
      </c>
      <c r="D208" s="223" t="s">
        <v>804</v>
      </c>
      <c r="E208" s="18" t="s">
        <v>1</v>
      </c>
      <c r="F208" s="224">
        <v>0</v>
      </c>
      <c r="G208" s="33"/>
      <c r="H208" s="34"/>
    </row>
    <row r="209" spans="1:8" s="2" customFormat="1" ht="17" customHeight="1">
      <c r="A209" s="33"/>
      <c r="B209" s="34"/>
      <c r="C209" s="223" t="s">
        <v>1</v>
      </c>
      <c r="D209" s="223" t="s">
        <v>805</v>
      </c>
      <c r="E209" s="18" t="s">
        <v>1</v>
      </c>
      <c r="F209" s="224">
        <v>0</v>
      </c>
      <c r="G209" s="33"/>
      <c r="H209" s="34"/>
    </row>
    <row r="210" spans="1:8" s="2" customFormat="1" ht="17" customHeight="1">
      <c r="A210" s="33"/>
      <c r="B210" s="34"/>
      <c r="C210" s="223" t="s">
        <v>1</v>
      </c>
      <c r="D210" s="223" t="s">
        <v>812</v>
      </c>
      <c r="E210" s="18" t="s">
        <v>1</v>
      </c>
      <c r="F210" s="224">
        <v>0</v>
      </c>
      <c r="G210" s="33"/>
      <c r="H210" s="34"/>
    </row>
    <row r="211" spans="1:8" s="2" customFormat="1" ht="17" customHeight="1">
      <c r="A211" s="33"/>
      <c r="B211" s="34"/>
      <c r="C211" s="223" t="s">
        <v>1</v>
      </c>
      <c r="D211" s="223" t="s">
        <v>807</v>
      </c>
      <c r="E211" s="18" t="s">
        <v>1</v>
      </c>
      <c r="F211" s="224">
        <v>0</v>
      </c>
      <c r="G211" s="33"/>
      <c r="H211" s="34"/>
    </row>
    <row r="212" spans="1:8" s="2" customFormat="1" ht="17" customHeight="1">
      <c r="A212" s="33"/>
      <c r="B212" s="34"/>
      <c r="C212" s="223" t="s">
        <v>1</v>
      </c>
      <c r="D212" s="223" t="s">
        <v>813</v>
      </c>
      <c r="E212" s="18" t="s">
        <v>1</v>
      </c>
      <c r="F212" s="224">
        <v>18.234999999999999</v>
      </c>
      <c r="G212" s="33"/>
      <c r="H212" s="34"/>
    </row>
    <row r="213" spans="1:8" s="2" customFormat="1" ht="17" customHeight="1">
      <c r="A213" s="33"/>
      <c r="B213" s="34"/>
      <c r="C213" s="223" t="s">
        <v>663</v>
      </c>
      <c r="D213" s="223" t="s">
        <v>192</v>
      </c>
      <c r="E213" s="18" t="s">
        <v>1</v>
      </c>
      <c r="F213" s="224">
        <v>18.234999999999999</v>
      </c>
      <c r="G213" s="33"/>
      <c r="H213" s="34"/>
    </row>
    <row r="214" spans="1:8" s="2" customFormat="1" ht="17" customHeight="1">
      <c r="A214" s="33"/>
      <c r="B214" s="34"/>
      <c r="C214" s="225" t="s">
        <v>3581</v>
      </c>
      <c r="D214" s="33"/>
      <c r="E214" s="33"/>
      <c r="F214" s="33"/>
      <c r="G214" s="33"/>
      <c r="H214" s="34"/>
    </row>
    <row r="215" spans="1:8" s="2" customFormat="1" ht="17" customHeight="1">
      <c r="A215" s="33"/>
      <c r="B215" s="34"/>
      <c r="C215" s="223" t="s">
        <v>798</v>
      </c>
      <c r="D215" s="223" t="s">
        <v>799</v>
      </c>
      <c r="E215" s="18" t="s">
        <v>138</v>
      </c>
      <c r="F215" s="224">
        <v>108.277</v>
      </c>
      <c r="G215" s="33"/>
      <c r="H215" s="34"/>
    </row>
    <row r="216" spans="1:8" s="2" customFormat="1" ht="17" customHeight="1">
      <c r="A216" s="33"/>
      <c r="B216" s="34"/>
      <c r="C216" s="223" t="s">
        <v>710</v>
      </c>
      <c r="D216" s="223" t="s">
        <v>711</v>
      </c>
      <c r="E216" s="18" t="s">
        <v>138</v>
      </c>
      <c r="F216" s="224">
        <v>108.277</v>
      </c>
      <c r="G216" s="33"/>
      <c r="H216" s="34"/>
    </row>
    <row r="217" spans="1:8" s="2" customFormat="1" ht="24">
      <c r="A217" s="33"/>
      <c r="B217" s="34"/>
      <c r="C217" s="223" t="s">
        <v>724</v>
      </c>
      <c r="D217" s="223" t="s">
        <v>725</v>
      </c>
      <c r="E217" s="18" t="s">
        <v>138</v>
      </c>
      <c r="F217" s="224">
        <v>108.277</v>
      </c>
      <c r="G217" s="33"/>
      <c r="H217" s="34"/>
    </row>
    <row r="218" spans="1:8" s="2" customFormat="1" ht="17" customHeight="1">
      <c r="A218" s="33"/>
      <c r="B218" s="34"/>
      <c r="C218" s="223" t="s">
        <v>834</v>
      </c>
      <c r="D218" s="223" t="s">
        <v>835</v>
      </c>
      <c r="E218" s="18" t="s">
        <v>138</v>
      </c>
      <c r="F218" s="224">
        <v>216.554</v>
      </c>
      <c r="G218" s="33"/>
      <c r="H218" s="34"/>
    </row>
    <row r="219" spans="1:8" s="2" customFormat="1" ht="17" customHeight="1">
      <c r="A219" s="33"/>
      <c r="B219" s="34"/>
      <c r="C219" s="223" t="s">
        <v>733</v>
      </c>
      <c r="D219" s="223" t="s">
        <v>734</v>
      </c>
      <c r="E219" s="18" t="s">
        <v>138</v>
      </c>
      <c r="F219" s="224">
        <v>119.105</v>
      </c>
      <c r="G219" s="33"/>
      <c r="H219" s="34"/>
    </row>
    <row r="220" spans="1:8" s="2" customFormat="1" ht="17" customHeight="1">
      <c r="A220" s="33"/>
      <c r="B220" s="34"/>
      <c r="C220" s="223" t="s">
        <v>817</v>
      </c>
      <c r="D220" s="223" t="s">
        <v>818</v>
      </c>
      <c r="E220" s="18" t="s">
        <v>138</v>
      </c>
      <c r="F220" s="224">
        <v>119.105</v>
      </c>
      <c r="G220" s="33"/>
      <c r="H220" s="34"/>
    </row>
    <row r="221" spans="1:8" s="2" customFormat="1" ht="24">
      <c r="A221" s="33"/>
      <c r="B221" s="34"/>
      <c r="C221" s="223" t="s">
        <v>715</v>
      </c>
      <c r="D221" s="223" t="s">
        <v>716</v>
      </c>
      <c r="E221" s="18" t="s">
        <v>138</v>
      </c>
      <c r="F221" s="224">
        <v>67.56</v>
      </c>
      <c r="G221" s="33"/>
      <c r="H221" s="34"/>
    </row>
    <row r="222" spans="1:8" s="2" customFormat="1" ht="24">
      <c r="A222" s="33"/>
      <c r="B222" s="34"/>
      <c r="C222" s="223" t="s">
        <v>727</v>
      </c>
      <c r="D222" s="223" t="s">
        <v>728</v>
      </c>
      <c r="E222" s="18" t="s">
        <v>138</v>
      </c>
      <c r="F222" s="224">
        <v>67.56</v>
      </c>
      <c r="G222" s="33"/>
      <c r="H222" s="34"/>
    </row>
    <row r="223" spans="1:8" s="2" customFormat="1" ht="17" customHeight="1">
      <c r="A223" s="33"/>
      <c r="B223" s="34"/>
      <c r="C223" s="219" t="s">
        <v>666</v>
      </c>
      <c r="D223" s="220" t="s">
        <v>667</v>
      </c>
      <c r="E223" s="221" t="s">
        <v>134</v>
      </c>
      <c r="F223" s="222">
        <v>42.042000000000002</v>
      </c>
      <c r="G223" s="33"/>
      <c r="H223" s="34"/>
    </row>
    <row r="224" spans="1:8" s="2" customFormat="1" ht="17" customHeight="1">
      <c r="A224" s="33"/>
      <c r="B224" s="34"/>
      <c r="C224" s="223" t="s">
        <v>1</v>
      </c>
      <c r="D224" s="223" t="s">
        <v>814</v>
      </c>
      <c r="E224" s="18" t="s">
        <v>1</v>
      </c>
      <c r="F224" s="224">
        <v>0</v>
      </c>
      <c r="G224" s="33"/>
      <c r="H224" s="34"/>
    </row>
    <row r="225" spans="1:8" s="2" customFormat="1" ht="17" customHeight="1">
      <c r="A225" s="33"/>
      <c r="B225" s="34"/>
      <c r="C225" s="223" t="s">
        <v>1</v>
      </c>
      <c r="D225" s="223" t="s">
        <v>803</v>
      </c>
      <c r="E225" s="18" t="s">
        <v>1</v>
      </c>
      <c r="F225" s="224">
        <v>0</v>
      </c>
      <c r="G225" s="33"/>
      <c r="H225" s="34"/>
    </row>
    <row r="226" spans="1:8" s="2" customFormat="1" ht="17" customHeight="1">
      <c r="A226" s="33"/>
      <c r="B226" s="34"/>
      <c r="C226" s="223" t="s">
        <v>1</v>
      </c>
      <c r="D226" s="223" t="s">
        <v>804</v>
      </c>
      <c r="E226" s="18" t="s">
        <v>1</v>
      </c>
      <c r="F226" s="224">
        <v>0</v>
      </c>
      <c r="G226" s="33"/>
      <c r="H226" s="34"/>
    </row>
    <row r="227" spans="1:8" s="2" customFormat="1" ht="17" customHeight="1">
      <c r="A227" s="33"/>
      <c r="B227" s="34"/>
      <c r="C227" s="223" t="s">
        <v>1</v>
      </c>
      <c r="D227" s="223" t="s">
        <v>805</v>
      </c>
      <c r="E227" s="18" t="s">
        <v>1</v>
      </c>
      <c r="F227" s="224">
        <v>0</v>
      </c>
      <c r="G227" s="33"/>
      <c r="H227" s="34"/>
    </row>
    <row r="228" spans="1:8" s="2" customFormat="1" ht="17" customHeight="1">
      <c r="A228" s="33"/>
      <c r="B228" s="34"/>
      <c r="C228" s="223" t="s">
        <v>1</v>
      </c>
      <c r="D228" s="223" t="s">
        <v>815</v>
      </c>
      <c r="E228" s="18" t="s">
        <v>1</v>
      </c>
      <c r="F228" s="224">
        <v>0</v>
      </c>
      <c r="G228" s="33"/>
      <c r="H228" s="34"/>
    </row>
    <row r="229" spans="1:8" s="2" customFormat="1" ht="17" customHeight="1">
      <c r="A229" s="33"/>
      <c r="B229" s="34"/>
      <c r="C229" s="223" t="s">
        <v>1</v>
      </c>
      <c r="D229" s="223" t="s">
        <v>807</v>
      </c>
      <c r="E229" s="18" t="s">
        <v>1</v>
      </c>
      <c r="F229" s="224">
        <v>0</v>
      </c>
      <c r="G229" s="33"/>
      <c r="H229" s="34"/>
    </row>
    <row r="230" spans="1:8" s="2" customFormat="1" ht="17" customHeight="1">
      <c r="A230" s="33"/>
      <c r="B230" s="34"/>
      <c r="C230" s="223" t="s">
        <v>1</v>
      </c>
      <c r="D230" s="223" t="s">
        <v>803</v>
      </c>
      <c r="E230" s="18" t="s">
        <v>1</v>
      </c>
      <c r="F230" s="224">
        <v>0</v>
      </c>
      <c r="G230" s="33"/>
      <c r="H230" s="34"/>
    </row>
    <row r="231" spans="1:8" s="2" customFormat="1" ht="17" customHeight="1">
      <c r="A231" s="33"/>
      <c r="B231" s="34"/>
      <c r="C231" s="223" t="s">
        <v>1</v>
      </c>
      <c r="D231" s="223" t="s">
        <v>816</v>
      </c>
      <c r="E231" s="18" t="s">
        <v>1</v>
      </c>
      <c r="F231" s="224">
        <v>42.042000000000002</v>
      </c>
      <c r="G231" s="33"/>
      <c r="H231" s="34"/>
    </row>
    <row r="232" spans="1:8" s="2" customFormat="1" ht="17" customHeight="1">
      <c r="A232" s="33"/>
      <c r="B232" s="34"/>
      <c r="C232" s="223" t="s">
        <v>666</v>
      </c>
      <c r="D232" s="223" t="s">
        <v>192</v>
      </c>
      <c r="E232" s="18" t="s">
        <v>1</v>
      </c>
      <c r="F232" s="224">
        <v>42.042000000000002</v>
      </c>
      <c r="G232" s="33"/>
      <c r="H232" s="34"/>
    </row>
    <row r="233" spans="1:8" s="2" customFormat="1" ht="17" customHeight="1">
      <c r="A233" s="33"/>
      <c r="B233" s="34"/>
      <c r="C233" s="225" t="s">
        <v>3581</v>
      </c>
      <c r="D233" s="33"/>
      <c r="E233" s="33"/>
      <c r="F233" s="33"/>
      <c r="G233" s="33"/>
      <c r="H233" s="34"/>
    </row>
    <row r="234" spans="1:8" s="2" customFormat="1" ht="17" customHeight="1">
      <c r="A234" s="33"/>
      <c r="B234" s="34"/>
      <c r="C234" s="223" t="s">
        <v>798</v>
      </c>
      <c r="D234" s="223" t="s">
        <v>799</v>
      </c>
      <c r="E234" s="18" t="s">
        <v>138</v>
      </c>
      <c r="F234" s="224">
        <v>108.277</v>
      </c>
      <c r="G234" s="33"/>
      <c r="H234" s="34"/>
    </row>
    <row r="235" spans="1:8" s="2" customFormat="1" ht="17" customHeight="1">
      <c r="A235" s="33"/>
      <c r="B235" s="34"/>
      <c r="C235" s="223" t="s">
        <v>710</v>
      </c>
      <c r="D235" s="223" t="s">
        <v>711</v>
      </c>
      <c r="E235" s="18" t="s">
        <v>138</v>
      </c>
      <c r="F235" s="224">
        <v>108.277</v>
      </c>
      <c r="G235" s="33"/>
      <c r="H235" s="34"/>
    </row>
    <row r="236" spans="1:8" s="2" customFormat="1" ht="24">
      <c r="A236" s="33"/>
      <c r="B236" s="34"/>
      <c r="C236" s="223" t="s">
        <v>724</v>
      </c>
      <c r="D236" s="223" t="s">
        <v>725</v>
      </c>
      <c r="E236" s="18" t="s">
        <v>138</v>
      </c>
      <c r="F236" s="224">
        <v>108.277</v>
      </c>
      <c r="G236" s="33"/>
      <c r="H236" s="34"/>
    </row>
    <row r="237" spans="1:8" s="2" customFormat="1" ht="17" customHeight="1">
      <c r="A237" s="33"/>
      <c r="B237" s="34"/>
      <c r="C237" s="223" t="s">
        <v>834</v>
      </c>
      <c r="D237" s="223" t="s">
        <v>835</v>
      </c>
      <c r="E237" s="18" t="s">
        <v>138</v>
      </c>
      <c r="F237" s="224">
        <v>216.554</v>
      </c>
      <c r="G237" s="33"/>
      <c r="H237" s="34"/>
    </row>
    <row r="238" spans="1:8" s="2" customFormat="1" ht="17" customHeight="1">
      <c r="A238" s="33"/>
      <c r="B238" s="34"/>
      <c r="C238" s="223" t="s">
        <v>733</v>
      </c>
      <c r="D238" s="223" t="s">
        <v>734</v>
      </c>
      <c r="E238" s="18" t="s">
        <v>138</v>
      </c>
      <c r="F238" s="224">
        <v>119.105</v>
      </c>
      <c r="G238" s="33"/>
      <c r="H238" s="34"/>
    </row>
    <row r="239" spans="1:8" s="2" customFormat="1" ht="17" customHeight="1">
      <c r="A239" s="33"/>
      <c r="B239" s="34"/>
      <c r="C239" s="223" t="s">
        <v>817</v>
      </c>
      <c r="D239" s="223" t="s">
        <v>818</v>
      </c>
      <c r="E239" s="18" t="s">
        <v>138</v>
      </c>
      <c r="F239" s="224">
        <v>119.105</v>
      </c>
      <c r="G239" s="33"/>
      <c r="H239" s="34"/>
    </row>
    <row r="240" spans="1:8" s="2" customFormat="1" ht="24">
      <c r="A240" s="33"/>
      <c r="B240" s="34"/>
      <c r="C240" s="223" t="s">
        <v>720</v>
      </c>
      <c r="D240" s="223" t="s">
        <v>721</v>
      </c>
      <c r="E240" s="18" t="s">
        <v>138</v>
      </c>
      <c r="F240" s="224">
        <v>42.883000000000003</v>
      </c>
      <c r="G240" s="33"/>
      <c r="H240" s="34"/>
    </row>
    <row r="241" spans="1:8" s="2" customFormat="1" ht="24">
      <c r="A241" s="33"/>
      <c r="B241" s="34"/>
      <c r="C241" s="223" t="s">
        <v>730</v>
      </c>
      <c r="D241" s="223" t="s">
        <v>731</v>
      </c>
      <c r="E241" s="18" t="s">
        <v>138</v>
      </c>
      <c r="F241" s="224">
        <v>42.883000000000003</v>
      </c>
      <c r="G241" s="33"/>
      <c r="H241" s="34"/>
    </row>
    <row r="242" spans="1:8" s="2" customFormat="1" ht="17" customHeight="1">
      <c r="A242" s="33"/>
      <c r="B242" s="34"/>
      <c r="C242" s="219" t="s">
        <v>1753</v>
      </c>
      <c r="D242" s="220" t="s">
        <v>3584</v>
      </c>
      <c r="E242" s="221" t="s">
        <v>138</v>
      </c>
      <c r="F242" s="222">
        <v>611</v>
      </c>
      <c r="G242" s="33"/>
      <c r="H242" s="34"/>
    </row>
    <row r="243" spans="1:8" s="2" customFormat="1" ht="17" customHeight="1">
      <c r="A243" s="33"/>
      <c r="B243" s="34"/>
      <c r="C243" s="219" t="s">
        <v>669</v>
      </c>
      <c r="D243" s="220" t="s">
        <v>670</v>
      </c>
      <c r="E243" s="221" t="s">
        <v>138</v>
      </c>
      <c r="F243" s="222">
        <v>150.86199999999999</v>
      </c>
      <c r="G243" s="33"/>
      <c r="H243" s="34"/>
    </row>
    <row r="244" spans="1:8" s="2" customFormat="1" ht="17" customHeight="1">
      <c r="A244" s="33"/>
      <c r="B244" s="34"/>
      <c r="C244" s="225" t="s">
        <v>3581</v>
      </c>
      <c r="D244" s="33"/>
      <c r="E244" s="33"/>
      <c r="F244" s="33"/>
      <c r="G244" s="33"/>
      <c r="H244" s="34"/>
    </row>
    <row r="245" spans="1:8" s="2" customFormat="1" ht="17" customHeight="1">
      <c r="A245" s="33"/>
      <c r="B245" s="34"/>
      <c r="C245" s="223" t="s">
        <v>699</v>
      </c>
      <c r="D245" s="223" t="s">
        <v>700</v>
      </c>
      <c r="E245" s="18" t="s">
        <v>134</v>
      </c>
      <c r="F245" s="224">
        <v>45.258000000000003</v>
      </c>
      <c r="G245" s="33"/>
      <c r="H245" s="34"/>
    </row>
    <row r="246" spans="1:8" s="2" customFormat="1" ht="17" customHeight="1">
      <c r="A246" s="33"/>
      <c r="B246" s="34"/>
      <c r="C246" s="219" t="s">
        <v>1353</v>
      </c>
      <c r="D246" s="220" t="s">
        <v>1354</v>
      </c>
      <c r="E246" s="221" t="s">
        <v>138</v>
      </c>
      <c r="F246" s="222">
        <v>66.578000000000003</v>
      </c>
      <c r="G246" s="33"/>
      <c r="H246" s="34"/>
    </row>
    <row r="247" spans="1:8" s="2" customFormat="1" ht="17" customHeight="1">
      <c r="A247" s="33"/>
      <c r="B247" s="34"/>
      <c r="C247" s="219" t="s">
        <v>672</v>
      </c>
      <c r="D247" s="220" t="s">
        <v>673</v>
      </c>
      <c r="E247" s="221" t="s">
        <v>138</v>
      </c>
      <c r="F247" s="222">
        <v>118</v>
      </c>
      <c r="G247" s="33"/>
      <c r="H247" s="34"/>
    </row>
    <row r="248" spans="1:8" s="2" customFormat="1" ht="17" customHeight="1">
      <c r="A248" s="33"/>
      <c r="B248" s="34"/>
      <c r="C248" s="223" t="s">
        <v>1</v>
      </c>
      <c r="D248" s="223" t="s">
        <v>746</v>
      </c>
      <c r="E248" s="18" t="s">
        <v>1</v>
      </c>
      <c r="F248" s="224">
        <v>0</v>
      </c>
      <c r="G248" s="33"/>
      <c r="H248" s="34"/>
    </row>
    <row r="249" spans="1:8" s="2" customFormat="1" ht="17" customHeight="1">
      <c r="A249" s="33"/>
      <c r="B249" s="34"/>
      <c r="C249" s="223" t="s">
        <v>1</v>
      </c>
      <c r="D249" s="223" t="s">
        <v>740</v>
      </c>
      <c r="E249" s="18" t="s">
        <v>1</v>
      </c>
      <c r="F249" s="224">
        <v>0</v>
      </c>
      <c r="G249" s="33"/>
      <c r="H249" s="34"/>
    </row>
    <row r="250" spans="1:8" s="2" customFormat="1" ht="17" customHeight="1">
      <c r="A250" s="33"/>
      <c r="B250" s="34"/>
      <c r="C250" s="223" t="s">
        <v>1</v>
      </c>
      <c r="D250" s="223" t="s">
        <v>741</v>
      </c>
      <c r="E250" s="18" t="s">
        <v>1</v>
      </c>
      <c r="F250" s="224">
        <v>0</v>
      </c>
      <c r="G250" s="33"/>
      <c r="H250" s="34"/>
    </row>
    <row r="251" spans="1:8" s="2" customFormat="1" ht="17" customHeight="1">
      <c r="A251" s="33"/>
      <c r="B251" s="34"/>
      <c r="C251" s="223" t="s">
        <v>1</v>
      </c>
      <c r="D251" s="223" t="s">
        <v>742</v>
      </c>
      <c r="E251" s="18" t="s">
        <v>1</v>
      </c>
      <c r="F251" s="224">
        <v>0</v>
      </c>
      <c r="G251" s="33"/>
      <c r="H251" s="34"/>
    </row>
    <row r="252" spans="1:8" s="2" customFormat="1" ht="17" customHeight="1">
      <c r="A252" s="33"/>
      <c r="B252" s="34"/>
      <c r="C252" s="223" t="s">
        <v>1</v>
      </c>
      <c r="D252" s="223" t="s">
        <v>747</v>
      </c>
      <c r="E252" s="18" t="s">
        <v>1</v>
      </c>
      <c r="F252" s="224">
        <v>117.6</v>
      </c>
      <c r="G252" s="33"/>
      <c r="H252" s="34"/>
    </row>
    <row r="253" spans="1:8" s="2" customFormat="1" ht="17" customHeight="1">
      <c r="A253" s="33"/>
      <c r="B253" s="34"/>
      <c r="C253" s="223" t="s">
        <v>1</v>
      </c>
      <c r="D253" s="223" t="s">
        <v>748</v>
      </c>
      <c r="E253" s="18" t="s">
        <v>1</v>
      </c>
      <c r="F253" s="224">
        <v>0.4</v>
      </c>
      <c r="G253" s="33"/>
      <c r="H253" s="34"/>
    </row>
    <row r="254" spans="1:8" s="2" customFormat="1" ht="17" customHeight="1">
      <c r="A254" s="33"/>
      <c r="B254" s="34"/>
      <c r="C254" s="223" t="s">
        <v>672</v>
      </c>
      <c r="D254" s="223" t="s">
        <v>749</v>
      </c>
      <c r="E254" s="18" t="s">
        <v>1</v>
      </c>
      <c r="F254" s="224">
        <v>118</v>
      </c>
      <c r="G254" s="33"/>
      <c r="H254" s="34"/>
    </row>
    <row r="255" spans="1:8" s="2" customFormat="1" ht="17" customHeight="1">
      <c r="A255" s="33"/>
      <c r="B255" s="34"/>
      <c r="C255" s="225" t="s">
        <v>3581</v>
      </c>
      <c r="D255" s="33"/>
      <c r="E255" s="33"/>
      <c r="F255" s="33"/>
      <c r="G255" s="33"/>
      <c r="H255" s="34"/>
    </row>
    <row r="256" spans="1:8" s="2" customFormat="1" ht="17" customHeight="1">
      <c r="A256" s="33"/>
      <c r="B256" s="34"/>
      <c r="C256" s="223" t="s">
        <v>736</v>
      </c>
      <c r="D256" s="223" t="s">
        <v>737</v>
      </c>
      <c r="E256" s="18" t="s">
        <v>138</v>
      </c>
      <c r="F256" s="224">
        <v>335</v>
      </c>
      <c r="G256" s="33"/>
      <c r="H256" s="34"/>
    </row>
    <row r="257" spans="1:8" s="2" customFormat="1" ht="17" customHeight="1">
      <c r="A257" s="33"/>
      <c r="B257" s="34"/>
      <c r="C257" s="223" t="s">
        <v>758</v>
      </c>
      <c r="D257" s="223" t="s">
        <v>759</v>
      </c>
      <c r="E257" s="18" t="s">
        <v>138</v>
      </c>
      <c r="F257" s="224">
        <v>335</v>
      </c>
      <c r="G257" s="33"/>
      <c r="H257" s="34"/>
    </row>
    <row r="258" spans="1:8" s="2" customFormat="1" ht="17" customHeight="1">
      <c r="A258" s="33"/>
      <c r="B258" s="34"/>
      <c r="C258" s="223" t="s">
        <v>761</v>
      </c>
      <c r="D258" s="223" t="s">
        <v>762</v>
      </c>
      <c r="E258" s="18" t="s">
        <v>138</v>
      </c>
      <c r="F258" s="224">
        <v>385.25</v>
      </c>
      <c r="G258" s="33"/>
      <c r="H258" s="34"/>
    </row>
    <row r="259" spans="1:8" s="2" customFormat="1" ht="17" customHeight="1">
      <c r="A259" s="33"/>
      <c r="B259" s="34"/>
      <c r="C259" s="223" t="s">
        <v>755</v>
      </c>
      <c r="D259" s="223" t="s">
        <v>756</v>
      </c>
      <c r="E259" s="18" t="s">
        <v>138</v>
      </c>
      <c r="F259" s="224">
        <v>341.7</v>
      </c>
      <c r="G259" s="33"/>
      <c r="H259" s="34"/>
    </row>
    <row r="260" spans="1:8" s="2" customFormat="1" ht="17" customHeight="1">
      <c r="A260" s="33"/>
      <c r="B260" s="34"/>
      <c r="C260" s="223" t="s">
        <v>750</v>
      </c>
      <c r="D260" s="223" t="s">
        <v>751</v>
      </c>
      <c r="E260" s="18" t="s">
        <v>138</v>
      </c>
      <c r="F260" s="224">
        <v>341.7</v>
      </c>
      <c r="G260" s="33"/>
      <c r="H260" s="34"/>
    </row>
    <row r="261" spans="1:8" s="2" customFormat="1" ht="17" customHeight="1">
      <c r="A261" s="33"/>
      <c r="B261" s="34"/>
      <c r="C261" s="219" t="s">
        <v>675</v>
      </c>
      <c r="D261" s="220" t="s">
        <v>676</v>
      </c>
      <c r="E261" s="221" t="s">
        <v>138</v>
      </c>
      <c r="F261" s="222">
        <v>217</v>
      </c>
      <c r="G261" s="33"/>
      <c r="H261" s="34"/>
    </row>
    <row r="262" spans="1:8" s="2" customFormat="1" ht="17" customHeight="1">
      <c r="A262" s="33"/>
      <c r="B262" s="34"/>
      <c r="C262" s="223" t="s">
        <v>1</v>
      </c>
      <c r="D262" s="223" t="s">
        <v>1</v>
      </c>
      <c r="E262" s="18" t="s">
        <v>1</v>
      </c>
      <c r="F262" s="224">
        <v>0</v>
      </c>
      <c r="G262" s="33"/>
      <c r="H262" s="34"/>
    </row>
    <row r="263" spans="1:8" s="2" customFormat="1" ht="17" customHeight="1">
      <c r="A263" s="33"/>
      <c r="B263" s="34"/>
      <c r="C263" s="223" t="s">
        <v>1</v>
      </c>
      <c r="D263" s="223" t="s">
        <v>739</v>
      </c>
      <c r="E263" s="18" t="s">
        <v>1</v>
      </c>
      <c r="F263" s="224">
        <v>0</v>
      </c>
      <c r="G263" s="33"/>
      <c r="H263" s="34"/>
    </row>
    <row r="264" spans="1:8" s="2" customFormat="1" ht="17" customHeight="1">
      <c r="A264" s="33"/>
      <c r="B264" s="34"/>
      <c r="C264" s="223" t="s">
        <v>1</v>
      </c>
      <c r="D264" s="223" t="s">
        <v>740</v>
      </c>
      <c r="E264" s="18" t="s">
        <v>1</v>
      </c>
      <c r="F264" s="224">
        <v>0</v>
      </c>
      <c r="G264" s="33"/>
      <c r="H264" s="34"/>
    </row>
    <row r="265" spans="1:8" s="2" customFormat="1" ht="17" customHeight="1">
      <c r="A265" s="33"/>
      <c r="B265" s="34"/>
      <c r="C265" s="223" t="s">
        <v>1</v>
      </c>
      <c r="D265" s="223" t="s">
        <v>741</v>
      </c>
      <c r="E265" s="18" t="s">
        <v>1</v>
      </c>
      <c r="F265" s="224">
        <v>0</v>
      </c>
      <c r="G265" s="33"/>
      <c r="H265" s="34"/>
    </row>
    <row r="266" spans="1:8" s="2" customFormat="1" ht="17" customHeight="1">
      <c r="A266" s="33"/>
      <c r="B266" s="34"/>
      <c r="C266" s="223" t="s">
        <v>1</v>
      </c>
      <c r="D266" s="223" t="s">
        <v>742</v>
      </c>
      <c r="E266" s="18" t="s">
        <v>1</v>
      </c>
      <c r="F266" s="224">
        <v>0</v>
      </c>
      <c r="G266" s="33"/>
      <c r="H266" s="34"/>
    </row>
    <row r="267" spans="1:8" s="2" customFormat="1" ht="17" customHeight="1">
      <c r="A267" s="33"/>
      <c r="B267" s="34"/>
      <c r="C267" s="223" t="s">
        <v>1</v>
      </c>
      <c r="D267" s="223" t="s">
        <v>1</v>
      </c>
      <c r="E267" s="18" t="s">
        <v>1</v>
      </c>
      <c r="F267" s="224">
        <v>0</v>
      </c>
      <c r="G267" s="33"/>
      <c r="H267" s="34"/>
    </row>
    <row r="268" spans="1:8" s="2" customFormat="1" ht="17" customHeight="1">
      <c r="A268" s="33"/>
      <c r="B268" s="34"/>
      <c r="C268" s="223" t="s">
        <v>1</v>
      </c>
      <c r="D268" s="223" t="s">
        <v>743</v>
      </c>
      <c r="E268" s="18" t="s">
        <v>1</v>
      </c>
      <c r="F268" s="224">
        <v>216.36199999999999</v>
      </c>
      <c r="G268" s="33"/>
      <c r="H268" s="34"/>
    </row>
    <row r="269" spans="1:8" s="2" customFormat="1" ht="17" customHeight="1">
      <c r="A269" s="33"/>
      <c r="B269" s="34"/>
      <c r="C269" s="223" t="s">
        <v>1</v>
      </c>
      <c r="D269" s="223" t="s">
        <v>744</v>
      </c>
      <c r="E269" s="18" t="s">
        <v>1</v>
      </c>
      <c r="F269" s="224">
        <v>0.63800000000000001</v>
      </c>
      <c r="G269" s="33"/>
      <c r="H269" s="34"/>
    </row>
    <row r="270" spans="1:8" s="2" customFormat="1" ht="17" customHeight="1">
      <c r="A270" s="33"/>
      <c r="B270" s="34"/>
      <c r="C270" s="223" t="s">
        <v>675</v>
      </c>
      <c r="D270" s="223" t="s">
        <v>745</v>
      </c>
      <c r="E270" s="18" t="s">
        <v>1</v>
      </c>
      <c r="F270" s="224">
        <v>217</v>
      </c>
      <c r="G270" s="33"/>
      <c r="H270" s="34"/>
    </row>
    <row r="271" spans="1:8" s="2" customFormat="1" ht="17" customHeight="1">
      <c r="A271" s="33"/>
      <c r="B271" s="34"/>
      <c r="C271" s="225" t="s">
        <v>3581</v>
      </c>
      <c r="D271" s="33"/>
      <c r="E271" s="33"/>
      <c r="F271" s="33"/>
      <c r="G271" s="33"/>
      <c r="H271" s="34"/>
    </row>
    <row r="272" spans="1:8" s="2" customFormat="1" ht="17" customHeight="1">
      <c r="A272" s="33"/>
      <c r="B272" s="34"/>
      <c r="C272" s="223" t="s">
        <v>736</v>
      </c>
      <c r="D272" s="223" t="s">
        <v>737</v>
      </c>
      <c r="E272" s="18" t="s">
        <v>138</v>
      </c>
      <c r="F272" s="224">
        <v>335</v>
      </c>
      <c r="G272" s="33"/>
      <c r="H272" s="34"/>
    </row>
    <row r="273" spans="1:8" s="2" customFormat="1" ht="17" customHeight="1">
      <c r="A273" s="33"/>
      <c r="B273" s="34"/>
      <c r="C273" s="223" t="s">
        <v>758</v>
      </c>
      <c r="D273" s="223" t="s">
        <v>759</v>
      </c>
      <c r="E273" s="18" t="s">
        <v>138</v>
      </c>
      <c r="F273" s="224">
        <v>335</v>
      </c>
      <c r="G273" s="33"/>
      <c r="H273" s="34"/>
    </row>
    <row r="274" spans="1:8" s="2" customFormat="1" ht="17" customHeight="1">
      <c r="A274" s="33"/>
      <c r="B274" s="34"/>
      <c r="C274" s="223" t="s">
        <v>761</v>
      </c>
      <c r="D274" s="223" t="s">
        <v>762</v>
      </c>
      <c r="E274" s="18" t="s">
        <v>138</v>
      </c>
      <c r="F274" s="224">
        <v>385.25</v>
      </c>
      <c r="G274" s="33"/>
      <c r="H274" s="34"/>
    </row>
    <row r="275" spans="1:8" s="2" customFormat="1" ht="17" customHeight="1">
      <c r="A275" s="33"/>
      <c r="B275" s="34"/>
      <c r="C275" s="223" t="s">
        <v>755</v>
      </c>
      <c r="D275" s="223" t="s">
        <v>756</v>
      </c>
      <c r="E275" s="18" t="s">
        <v>138</v>
      </c>
      <c r="F275" s="224">
        <v>341.7</v>
      </c>
      <c r="G275" s="33"/>
      <c r="H275" s="34"/>
    </row>
    <row r="276" spans="1:8" s="2" customFormat="1" ht="17" customHeight="1">
      <c r="A276" s="33"/>
      <c r="B276" s="34"/>
      <c r="C276" s="223" t="s">
        <v>750</v>
      </c>
      <c r="D276" s="223" t="s">
        <v>751</v>
      </c>
      <c r="E276" s="18" t="s">
        <v>138</v>
      </c>
      <c r="F276" s="224">
        <v>341.7</v>
      </c>
      <c r="G276" s="33"/>
      <c r="H276" s="34"/>
    </row>
    <row r="277" spans="1:8" s="2" customFormat="1" ht="26.5" customHeight="1">
      <c r="A277" s="33"/>
      <c r="B277" s="34"/>
      <c r="C277" s="218" t="s">
        <v>3585</v>
      </c>
      <c r="D277" s="218" t="s">
        <v>101</v>
      </c>
      <c r="E277" s="33"/>
      <c r="F277" s="33"/>
      <c r="G277" s="33"/>
      <c r="H277" s="34"/>
    </row>
    <row r="278" spans="1:8" s="2" customFormat="1" ht="17" customHeight="1">
      <c r="A278" s="33"/>
      <c r="B278" s="34"/>
      <c r="C278" s="219" t="s">
        <v>864</v>
      </c>
      <c r="D278" s="220" t="s">
        <v>865</v>
      </c>
      <c r="E278" s="221" t="s">
        <v>862</v>
      </c>
      <c r="F278" s="222">
        <v>20.23</v>
      </c>
      <c r="G278" s="33"/>
      <c r="H278" s="34"/>
    </row>
    <row r="279" spans="1:8" s="2" customFormat="1" ht="17" customHeight="1">
      <c r="A279" s="33"/>
      <c r="B279" s="34"/>
      <c r="C279" s="223" t="s">
        <v>1</v>
      </c>
      <c r="D279" s="223" t="s">
        <v>898</v>
      </c>
      <c r="E279" s="18" t="s">
        <v>1</v>
      </c>
      <c r="F279" s="224">
        <v>0</v>
      </c>
      <c r="G279" s="33"/>
      <c r="H279" s="34"/>
    </row>
    <row r="280" spans="1:8" s="2" customFormat="1" ht="17" customHeight="1">
      <c r="A280" s="33"/>
      <c r="B280" s="34"/>
      <c r="C280" s="223" t="s">
        <v>1</v>
      </c>
      <c r="D280" s="223" t="s">
        <v>899</v>
      </c>
      <c r="E280" s="18" t="s">
        <v>1</v>
      </c>
      <c r="F280" s="224">
        <v>6.95</v>
      </c>
      <c r="G280" s="33"/>
      <c r="H280" s="34"/>
    </row>
    <row r="281" spans="1:8" s="2" customFormat="1" ht="17" customHeight="1">
      <c r="A281" s="33"/>
      <c r="B281" s="34"/>
      <c r="C281" s="223" t="s">
        <v>1</v>
      </c>
      <c r="D281" s="223" t="s">
        <v>901</v>
      </c>
      <c r="E281" s="18" t="s">
        <v>1</v>
      </c>
      <c r="F281" s="224">
        <v>6</v>
      </c>
      <c r="G281" s="33"/>
      <c r="H281" s="34"/>
    </row>
    <row r="282" spans="1:8" s="2" customFormat="1" ht="17" customHeight="1">
      <c r="A282" s="33"/>
      <c r="B282" s="34"/>
      <c r="C282" s="223" t="s">
        <v>1</v>
      </c>
      <c r="D282" s="223" t="s">
        <v>902</v>
      </c>
      <c r="E282" s="18" t="s">
        <v>1</v>
      </c>
      <c r="F282" s="224">
        <v>7.28</v>
      </c>
      <c r="G282" s="33"/>
      <c r="H282" s="34"/>
    </row>
    <row r="283" spans="1:8" s="2" customFormat="1" ht="17" customHeight="1">
      <c r="A283" s="33"/>
      <c r="B283" s="34"/>
      <c r="C283" s="223" t="s">
        <v>864</v>
      </c>
      <c r="D283" s="223" t="s">
        <v>193</v>
      </c>
      <c r="E283" s="18" t="s">
        <v>1</v>
      </c>
      <c r="F283" s="224">
        <v>20.23</v>
      </c>
      <c r="G283" s="33"/>
      <c r="H283" s="34"/>
    </row>
    <row r="284" spans="1:8" s="2" customFormat="1" ht="17" customHeight="1">
      <c r="A284" s="33"/>
      <c r="B284" s="34"/>
      <c r="C284" s="225" t="s">
        <v>3581</v>
      </c>
      <c r="D284" s="33"/>
      <c r="E284" s="33"/>
      <c r="F284" s="33"/>
      <c r="G284" s="33"/>
      <c r="H284" s="34"/>
    </row>
    <row r="285" spans="1:8" s="2" customFormat="1" ht="24">
      <c r="A285" s="33"/>
      <c r="B285" s="34"/>
      <c r="C285" s="223" t="s">
        <v>895</v>
      </c>
      <c r="D285" s="223" t="s">
        <v>896</v>
      </c>
      <c r="E285" s="18" t="s">
        <v>219</v>
      </c>
      <c r="F285" s="224">
        <v>20.23</v>
      </c>
      <c r="G285" s="33"/>
      <c r="H285" s="34"/>
    </row>
    <row r="286" spans="1:8" s="2" customFormat="1" ht="17" customHeight="1">
      <c r="A286" s="33"/>
      <c r="B286" s="34"/>
      <c r="C286" s="223" t="s">
        <v>873</v>
      </c>
      <c r="D286" s="223" t="s">
        <v>874</v>
      </c>
      <c r="E286" s="18" t="s">
        <v>219</v>
      </c>
      <c r="F286" s="224">
        <v>285.74</v>
      </c>
      <c r="G286" s="33"/>
      <c r="H286" s="34"/>
    </row>
    <row r="287" spans="1:8" s="2" customFormat="1" ht="17" customHeight="1">
      <c r="A287" s="33"/>
      <c r="B287" s="34"/>
      <c r="C287" s="219" t="s">
        <v>860</v>
      </c>
      <c r="D287" s="220" t="s">
        <v>861</v>
      </c>
      <c r="E287" s="221" t="s">
        <v>862</v>
      </c>
      <c r="F287" s="222">
        <v>265.51</v>
      </c>
      <c r="G287" s="33"/>
      <c r="H287" s="34"/>
    </row>
    <row r="288" spans="1:8" s="2" customFormat="1" ht="17" customHeight="1">
      <c r="A288" s="33"/>
      <c r="B288" s="34"/>
      <c r="C288" s="223" t="s">
        <v>1</v>
      </c>
      <c r="D288" s="223" t="s">
        <v>879</v>
      </c>
      <c r="E288" s="18" t="s">
        <v>1</v>
      </c>
      <c r="F288" s="224">
        <v>0</v>
      </c>
      <c r="G288" s="33"/>
      <c r="H288" s="34"/>
    </row>
    <row r="289" spans="1:8" s="2" customFormat="1" ht="17" customHeight="1">
      <c r="A289" s="33"/>
      <c r="B289" s="34"/>
      <c r="C289" s="223" t="s">
        <v>1</v>
      </c>
      <c r="D289" s="223" t="s">
        <v>880</v>
      </c>
      <c r="E289" s="18" t="s">
        <v>1</v>
      </c>
      <c r="F289" s="224">
        <v>5.16</v>
      </c>
      <c r="G289" s="33"/>
      <c r="H289" s="34"/>
    </row>
    <row r="290" spans="1:8" s="2" customFormat="1" ht="17" customHeight="1">
      <c r="A290" s="33"/>
      <c r="B290" s="34"/>
      <c r="C290" s="223" t="s">
        <v>1</v>
      </c>
      <c r="D290" s="223" t="s">
        <v>881</v>
      </c>
      <c r="E290" s="18" t="s">
        <v>1</v>
      </c>
      <c r="F290" s="224">
        <v>5.08</v>
      </c>
      <c r="G290" s="33"/>
      <c r="H290" s="34"/>
    </row>
    <row r="291" spans="1:8" s="2" customFormat="1" ht="17" customHeight="1">
      <c r="A291" s="33"/>
      <c r="B291" s="34"/>
      <c r="C291" s="223" t="s">
        <v>1</v>
      </c>
      <c r="D291" s="223" t="s">
        <v>882</v>
      </c>
      <c r="E291" s="18" t="s">
        <v>1</v>
      </c>
      <c r="F291" s="224">
        <v>6.88</v>
      </c>
      <c r="G291" s="33"/>
      <c r="H291" s="34"/>
    </row>
    <row r="292" spans="1:8" s="2" customFormat="1" ht="17" customHeight="1">
      <c r="A292" s="33"/>
      <c r="B292" s="34"/>
      <c r="C292" s="223" t="s">
        <v>1</v>
      </c>
      <c r="D292" s="223" t="s">
        <v>884</v>
      </c>
      <c r="E292" s="18" t="s">
        <v>1</v>
      </c>
      <c r="F292" s="224">
        <v>79.2</v>
      </c>
      <c r="G292" s="33"/>
      <c r="H292" s="34"/>
    </row>
    <row r="293" spans="1:8" s="2" customFormat="1" ht="17" customHeight="1">
      <c r="A293" s="33"/>
      <c r="B293" s="34"/>
      <c r="C293" s="223" t="s">
        <v>1</v>
      </c>
      <c r="D293" s="223" t="s">
        <v>885</v>
      </c>
      <c r="E293" s="18" t="s">
        <v>1</v>
      </c>
      <c r="F293" s="224">
        <v>19.5</v>
      </c>
      <c r="G293" s="33"/>
      <c r="H293" s="34"/>
    </row>
    <row r="294" spans="1:8" s="2" customFormat="1" ht="17" customHeight="1">
      <c r="A294" s="33"/>
      <c r="B294" s="34"/>
      <c r="C294" s="223" t="s">
        <v>1</v>
      </c>
      <c r="D294" s="223" t="s">
        <v>886</v>
      </c>
      <c r="E294" s="18" t="s">
        <v>1</v>
      </c>
      <c r="F294" s="224">
        <v>91.2</v>
      </c>
      <c r="G294" s="33"/>
      <c r="H294" s="34"/>
    </row>
    <row r="295" spans="1:8" s="2" customFormat="1" ht="17" customHeight="1">
      <c r="A295" s="33"/>
      <c r="B295" s="34"/>
      <c r="C295" s="223" t="s">
        <v>1</v>
      </c>
      <c r="D295" s="223" t="s">
        <v>887</v>
      </c>
      <c r="E295" s="18" t="s">
        <v>1</v>
      </c>
      <c r="F295" s="224">
        <v>3.85</v>
      </c>
      <c r="G295" s="33"/>
      <c r="H295" s="34"/>
    </row>
    <row r="296" spans="1:8" s="2" customFormat="1" ht="17" customHeight="1">
      <c r="A296" s="33"/>
      <c r="B296" s="34"/>
      <c r="C296" s="223" t="s">
        <v>1</v>
      </c>
      <c r="D296" s="223" t="s">
        <v>888</v>
      </c>
      <c r="E296" s="18" t="s">
        <v>1</v>
      </c>
      <c r="F296" s="224">
        <v>7.15</v>
      </c>
      <c r="G296" s="33"/>
      <c r="H296" s="34"/>
    </row>
    <row r="297" spans="1:8" s="2" customFormat="1" ht="17" customHeight="1">
      <c r="A297" s="33"/>
      <c r="B297" s="34"/>
      <c r="C297" s="223" t="s">
        <v>1</v>
      </c>
      <c r="D297" s="223" t="s">
        <v>889</v>
      </c>
      <c r="E297" s="18" t="s">
        <v>1</v>
      </c>
      <c r="F297" s="224">
        <v>18.899999999999999</v>
      </c>
      <c r="G297" s="33"/>
      <c r="H297" s="34"/>
    </row>
    <row r="298" spans="1:8" s="2" customFormat="1" ht="17" customHeight="1">
      <c r="A298" s="33"/>
      <c r="B298" s="34"/>
      <c r="C298" s="223" t="s">
        <v>1</v>
      </c>
      <c r="D298" s="223" t="s">
        <v>891</v>
      </c>
      <c r="E298" s="18" t="s">
        <v>1</v>
      </c>
      <c r="F298" s="224">
        <v>16.260000000000002</v>
      </c>
      <c r="G298" s="33"/>
      <c r="H298" s="34"/>
    </row>
    <row r="299" spans="1:8" s="2" customFormat="1" ht="17" customHeight="1">
      <c r="A299" s="33"/>
      <c r="B299" s="34"/>
      <c r="C299" s="223" t="s">
        <v>1</v>
      </c>
      <c r="D299" s="223" t="s">
        <v>892</v>
      </c>
      <c r="E299" s="18" t="s">
        <v>1</v>
      </c>
      <c r="F299" s="224">
        <v>6.22</v>
      </c>
      <c r="G299" s="33"/>
      <c r="H299" s="34"/>
    </row>
    <row r="300" spans="1:8" s="2" customFormat="1" ht="17" customHeight="1">
      <c r="A300" s="33"/>
      <c r="B300" s="34"/>
      <c r="C300" s="223" t="s">
        <v>1</v>
      </c>
      <c r="D300" s="223" t="s">
        <v>893</v>
      </c>
      <c r="E300" s="18" t="s">
        <v>1</v>
      </c>
      <c r="F300" s="224">
        <v>6.11</v>
      </c>
      <c r="G300" s="33"/>
      <c r="H300" s="34"/>
    </row>
    <row r="301" spans="1:8" s="2" customFormat="1" ht="17" customHeight="1">
      <c r="A301" s="33"/>
      <c r="B301" s="34"/>
      <c r="C301" s="223" t="s">
        <v>860</v>
      </c>
      <c r="D301" s="223" t="s">
        <v>193</v>
      </c>
      <c r="E301" s="18" t="s">
        <v>1</v>
      </c>
      <c r="F301" s="224">
        <v>265.51</v>
      </c>
      <c r="G301" s="33"/>
      <c r="H301" s="34"/>
    </row>
    <row r="302" spans="1:8" s="2" customFormat="1" ht="17" customHeight="1">
      <c r="A302" s="33"/>
      <c r="B302" s="34"/>
      <c r="C302" s="225" t="s">
        <v>3581</v>
      </c>
      <c r="D302" s="33"/>
      <c r="E302" s="33"/>
      <c r="F302" s="33"/>
      <c r="G302" s="33"/>
      <c r="H302" s="34"/>
    </row>
    <row r="303" spans="1:8" s="2" customFormat="1" ht="24">
      <c r="A303" s="33"/>
      <c r="B303" s="34"/>
      <c r="C303" s="223" t="s">
        <v>876</v>
      </c>
      <c r="D303" s="223" t="s">
        <v>877</v>
      </c>
      <c r="E303" s="18" t="s">
        <v>219</v>
      </c>
      <c r="F303" s="224">
        <v>265.51</v>
      </c>
      <c r="G303" s="33"/>
      <c r="H303" s="34"/>
    </row>
    <row r="304" spans="1:8" s="2" customFormat="1" ht="17" customHeight="1">
      <c r="A304" s="33"/>
      <c r="B304" s="34"/>
      <c r="C304" s="223" t="s">
        <v>873</v>
      </c>
      <c r="D304" s="223" t="s">
        <v>874</v>
      </c>
      <c r="E304" s="18" t="s">
        <v>219</v>
      </c>
      <c r="F304" s="224">
        <v>285.74</v>
      </c>
      <c r="G304" s="33"/>
      <c r="H304" s="34"/>
    </row>
    <row r="305" spans="1:8" s="2" customFormat="1" ht="26.5" customHeight="1">
      <c r="A305" s="33"/>
      <c r="B305" s="34"/>
      <c r="C305" s="218" t="s">
        <v>3586</v>
      </c>
      <c r="D305" s="218" t="s">
        <v>109</v>
      </c>
      <c r="E305" s="33"/>
      <c r="F305" s="33"/>
      <c r="G305" s="33"/>
      <c r="H305" s="34"/>
    </row>
    <row r="306" spans="1:8" s="2" customFormat="1" ht="17" customHeight="1">
      <c r="A306" s="33"/>
      <c r="B306" s="34"/>
      <c r="C306" s="219" t="s">
        <v>141</v>
      </c>
      <c r="D306" s="220" t="s">
        <v>142</v>
      </c>
      <c r="E306" s="221" t="s">
        <v>138</v>
      </c>
      <c r="F306" s="222">
        <v>40</v>
      </c>
      <c r="G306" s="33"/>
      <c r="H306" s="34"/>
    </row>
    <row r="307" spans="1:8" s="2" customFormat="1" ht="17" customHeight="1">
      <c r="A307" s="33"/>
      <c r="B307" s="34"/>
      <c r="C307" s="223" t="s">
        <v>1</v>
      </c>
      <c r="D307" s="223" t="s">
        <v>207</v>
      </c>
      <c r="E307" s="18" t="s">
        <v>1</v>
      </c>
      <c r="F307" s="224">
        <v>0</v>
      </c>
      <c r="G307" s="33"/>
      <c r="H307" s="34"/>
    </row>
    <row r="308" spans="1:8" s="2" customFormat="1" ht="17" customHeight="1">
      <c r="A308" s="33"/>
      <c r="B308" s="34"/>
      <c r="C308" s="223" t="s">
        <v>1</v>
      </c>
      <c r="D308" s="223" t="s">
        <v>208</v>
      </c>
      <c r="E308" s="18" t="s">
        <v>1</v>
      </c>
      <c r="F308" s="224">
        <v>6.3879999999999999</v>
      </c>
      <c r="G308" s="33"/>
      <c r="H308" s="34"/>
    </row>
    <row r="309" spans="1:8" s="2" customFormat="1" ht="17" customHeight="1">
      <c r="A309" s="33"/>
      <c r="B309" s="34"/>
      <c r="C309" s="223" t="s">
        <v>1</v>
      </c>
      <c r="D309" s="223" t="s">
        <v>209</v>
      </c>
      <c r="E309" s="18" t="s">
        <v>1</v>
      </c>
      <c r="F309" s="224">
        <v>18</v>
      </c>
      <c r="G309" s="33"/>
      <c r="H309" s="34"/>
    </row>
    <row r="310" spans="1:8" s="2" customFormat="1" ht="17" customHeight="1">
      <c r="A310" s="33"/>
      <c r="B310" s="34"/>
      <c r="C310" s="223" t="s">
        <v>1</v>
      </c>
      <c r="D310" s="223" t="s">
        <v>210</v>
      </c>
      <c r="E310" s="18" t="s">
        <v>1</v>
      </c>
      <c r="F310" s="224">
        <v>6.5</v>
      </c>
      <c r="G310" s="33"/>
      <c r="H310" s="34"/>
    </row>
    <row r="311" spans="1:8" s="2" customFormat="1" ht="17" customHeight="1">
      <c r="A311" s="33"/>
      <c r="B311" s="34"/>
      <c r="C311" s="223" t="s">
        <v>1</v>
      </c>
      <c r="D311" s="223" t="s">
        <v>211</v>
      </c>
      <c r="E311" s="18" t="s">
        <v>1</v>
      </c>
      <c r="F311" s="224">
        <v>9</v>
      </c>
      <c r="G311" s="33"/>
      <c r="H311" s="34"/>
    </row>
    <row r="312" spans="1:8" s="2" customFormat="1" ht="17" customHeight="1">
      <c r="A312" s="33"/>
      <c r="B312" s="34"/>
      <c r="C312" s="223" t="s">
        <v>1</v>
      </c>
      <c r="D312" s="223" t="s">
        <v>212</v>
      </c>
      <c r="E312" s="18" t="s">
        <v>1</v>
      </c>
      <c r="F312" s="224">
        <v>0.112</v>
      </c>
      <c r="G312" s="33"/>
      <c r="H312" s="34"/>
    </row>
    <row r="313" spans="1:8" s="2" customFormat="1" ht="17" customHeight="1">
      <c r="A313" s="33"/>
      <c r="B313" s="34"/>
      <c r="C313" s="223" t="s">
        <v>141</v>
      </c>
      <c r="D313" s="223" t="s">
        <v>193</v>
      </c>
      <c r="E313" s="18" t="s">
        <v>1</v>
      </c>
      <c r="F313" s="224">
        <v>40</v>
      </c>
      <c r="G313" s="33"/>
      <c r="H313" s="34"/>
    </row>
    <row r="314" spans="1:8" s="2" customFormat="1" ht="17" customHeight="1">
      <c r="A314" s="33"/>
      <c r="B314" s="34"/>
      <c r="C314" s="219" t="s">
        <v>864</v>
      </c>
      <c r="D314" s="220" t="s">
        <v>865</v>
      </c>
      <c r="E314" s="221" t="s">
        <v>862</v>
      </c>
      <c r="F314" s="222">
        <v>20.23</v>
      </c>
      <c r="G314" s="33"/>
      <c r="H314" s="34"/>
    </row>
    <row r="315" spans="1:8" s="2" customFormat="1" ht="17" customHeight="1">
      <c r="A315" s="33"/>
      <c r="B315" s="34"/>
      <c r="C315" s="223" t="s">
        <v>1</v>
      </c>
      <c r="D315" s="223" t="s">
        <v>898</v>
      </c>
      <c r="E315" s="18" t="s">
        <v>1</v>
      </c>
      <c r="F315" s="224">
        <v>0</v>
      </c>
      <c r="G315" s="33"/>
      <c r="H315" s="34"/>
    </row>
    <row r="316" spans="1:8" s="2" customFormat="1" ht="17" customHeight="1">
      <c r="A316" s="33"/>
      <c r="B316" s="34"/>
      <c r="C316" s="223" t="s">
        <v>1</v>
      </c>
      <c r="D316" s="223" t="s">
        <v>899</v>
      </c>
      <c r="E316" s="18" t="s">
        <v>1</v>
      </c>
      <c r="F316" s="224">
        <v>6.95</v>
      </c>
      <c r="G316" s="33"/>
      <c r="H316" s="34"/>
    </row>
    <row r="317" spans="1:8" s="2" customFormat="1" ht="17" customHeight="1">
      <c r="A317" s="33"/>
      <c r="B317" s="34"/>
      <c r="C317" s="223" t="s">
        <v>1</v>
      </c>
      <c r="D317" s="223" t="s">
        <v>901</v>
      </c>
      <c r="E317" s="18" t="s">
        <v>1</v>
      </c>
      <c r="F317" s="224">
        <v>6</v>
      </c>
      <c r="G317" s="33"/>
      <c r="H317" s="34"/>
    </row>
    <row r="318" spans="1:8" s="2" customFormat="1" ht="17" customHeight="1">
      <c r="A318" s="33"/>
      <c r="B318" s="34"/>
      <c r="C318" s="223" t="s">
        <v>1</v>
      </c>
      <c r="D318" s="223" t="s">
        <v>902</v>
      </c>
      <c r="E318" s="18" t="s">
        <v>1</v>
      </c>
      <c r="F318" s="224">
        <v>7.28</v>
      </c>
      <c r="G318" s="33"/>
      <c r="H318" s="34"/>
    </row>
    <row r="319" spans="1:8" s="2" customFormat="1" ht="17" customHeight="1">
      <c r="A319" s="33"/>
      <c r="B319" s="34"/>
      <c r="C319" s="223" t="s">
        <v>864</v>
      </c>
      <c r="D319" s="223" t="s">
        <v>193</v>
      </c>
      <c r="E319" s="18" t="s">
        <v>1</v>
      </c>
      <c r="F319" s="224">
        <v>20.23</v>
      </c>
      <c r="G319" s="33"/>
      <c r="H319" s="34"/>
    </row>
    <row r="320" spans="1:8" s="2" customFormat="1" ht="17" customHeight="1">
      <c r="A320" s="33"/>
      <c r="B320" s="34"/>
      <c r="C320" s="219" t="s">
        <v>1134</v>
      </c>
      <c r="D320" s="220" t="s">
        <v>1135</v>
      </c>
      <c r="E320" s="221" t="s">
        <v>138</v>
      </c>
      <c r="F320" s="222">
        <v>597.16999999999996</v>
      </c>
      <c r="G320" s="33"/>
      <c r="H320" s="34"/>
    </row>
    <row r="321" spans="1:8" s="2" customFormat="1" ht="17" customHeight="1">
      <c r="A321" s="33"/>
      <c r="B321" s="34"/>
      <c r="C321" s="223" t="s">
        <v>1</v>
      </c>
      <c r="D321" s="223" t="s">
        <v>1244</v>
      </c>
      <c r="E321" s="18" t="s">
        <v>1</v>
      </c>
      <c r="F321" s="224">
        <v>0</v>
      </c>
      <c r="G321" s="33"/>
      <c r="H321" s="34"/>
    </row>
    <row r="322" spans="1:8" s="2" customFormat="1" ht="17" customHeight="1">
      <c r="A322" s="33"/>
      <c r="B322" s="34"/>
      <c r="C322" s="223" t="s">
        <v>1</v>
      </c>
      <c r="D322" s="223" t="s">
        <v>1245</v>
      </c>
      <c r="E322" s="18" t="s">
        <v>1</v>
      </c>
      <c r="F322" s="224">
        <v>0</v>
      </c>
      <c r="G322" s="33"/>
      <c r="H322" s="34"/>
    </row>
    <row r="323" spans="1:8" s="2" customFormat="1" ht="17" customHeight="1">
      <c r="A323" s="33"/>
      <c r="B323" s="34"/>
      <c r="C323" s="223" t="s">
        <v>1</v>
      </c>
      <c r="D323" s="223" t="s">
        <v>1246</v>
      </c>
      <c r="E323" s="18" t="s">
        <v>1</v>
      </c>
      <c r="F323" s="224">
        <v>34.128</v>
      </c>
      <c r="G323" s="33"/>
      <c r="H323" s="34"/>
    </row>
    <row r="324" spans="1:8" s="2" customFormat="1" ht="17" customHeight="1">
      <c r="A324" s="33"/>
      <c r="B324" s="34"/>
      <c r="C324" s="223" t="s">
        <v>1</v>
      </c>
      <c r="D324" s="223" t="s">
        <v>1247</v>
      </c>
      <c r="E324" s="18" t="s">
        <v>1</v>
      </c>
      <c r="F324" s="224">
        <v>193.482</v>
      </c>
      <c r="G324" s="33"/>
      <c r="H324" s="34"/>
    </row>
    <row r="325" spans="1:8" s="2" customFormat="1" ht="17" customHeight="1">
      <c r="A325" s="33"/>
      <c r="B325" s="34"/>
      <c r="C325" s="223" t="s">
        <v>1</v>
      </c>
      <c r="D325" s="223" t="s">
        <v>1249</v>
      </c>
      <c r="E325" s="18" t="s">
        <v>1</v>
      </c>
      <c r="F325" s="224">
        <v>141.94999999999999</v>
      </c>
      <c r="G325" s="33"/>
      <c r="H325" s="34"/>
    </row>
    <row r="326" spans="1:8" s="2" customFormat="1" ht="17" customHeight="1">
      <c r="A326" s="33"/>
      <c r="B326" s="34"/>
      <c r="C326" s="223" t="s">
        <v>1</v>
      </c>
      <c r="D326" s="223" t="s">
        <v>1246</v>
      </c>
      <c r="E326" s="18" t="s">
        <v>1</v>
      </c>
      <c r="F326" s="224">
        <v>34.128</v>
      </c>
      <c r="G326" s="33"/>
      <c r="H326" s="34"/>
    </row>
    <row r="327" spans="1:8" s="2" customFormat="1" ht="17" customHeight="1">
      <c r="A327" s="33"/>
      <c r="B327" s="34"/>
      <c r="C327" s="223" t="s">
        <v>1</v>
      </c>
      <c r="D327" s="223" t="s">
        <v>1247</v>
      </c>
      <c r="E327" s="18" t="s">
        <v>1</v>
      </c>
      <c r="F327" s="224">
        <v>193.482</v>
      </c>
      <c r="G327" s="33"/>
      <c r="H327" s="34"/>
    </row>
    <row r="328" spans="1:8" s="2" customFormat="1" ht="17" customHeight="1">
      <c r="A328" s="33"/>
      <c r="B328" s="34"/>
      <c r="C328" s="223" t="s">
        <v>1134</v>
      </c>
      <c r="D328" s="223" t="s">
        <v>1252</v>
      </c>
      <c r="E328" s="18" t="s">
        <v>1</v>
      </c>
      <c r="F328" s="224">
        <v>597.16999999999996</v>
      </c>
      <c r="G328" s="33"/>
      <c r="H328" s="34"/>
    </row>
    <row r="329" spans="1:8" s="2" customFormat="1" ht="17" customHeight="1">
      <c r="A329" s="33"/>
      <c r="B329" s="34"/>
      <c r="C329" s="225" t="s">
        <v>3581</v>
      </c>
      <c r="D329" s="33"/>
      <c r="E329" s="33"/>
      <c r="F329" s="33"/>
      <c r="G329" s="33"/>
      <c r="H329" s="34"/>
    </row>
    <row r="330" spans="1:8" s="2" customFormat="1" ht="17" customHeight="1">
      <c r="A330" s="33"/>
      <c r="B330" s="34"/>
      <c r="C330" s="223" t="s">
        <v>1241</v>
      </c>
      <c r="D330" s="223" t="s">
        <v>1242</v>
      </c>
      <c r="E330" s="18" t="s">
        <v>138</v>
      </c>
      <c r="F330" s="224">
        <v>597.16999999999996</v>
      </c>
      <c r="G330" s="33"/>
      <c r="H330" s="34"/>
    </row>
    <row r="331" spans="1:8" s="2" customFormat="1" ht="24">
      <c r="A331" s="33"/>
      <c r="B331" s="34"/>
      <c r="C331" s="223" t="s">
        <v>1225</v>
      </c>
      <c r="D331" s="223" t="s">
        <v>1226</v>
      </c>
      <c r="E331" s="18" t="s">
        <v>138</v>
      </c>
      <c r="F331" s="224">
        <v>597.16999999999996</v>
      </c>
      <c r="G331" s="33"/>
      <c r="H331" s="34"/>
    </row>
    <row r="332" spans="1:8" s="2" customFormat="1" ht="17" customHeight="1">
      <c r="A332" s="33"/>
      <c r="B332" s="34"/>
      <c r="C332" s="219" t="s">
        <v>860</v>
      </c>
      <c r="D332" s="220" t="s">
        <v>861</v>
      </c>
      <c r="E332" s="221" t="s">
        <v>862</v>
      </c>
      <c r="F332" s="222">
        <v>265.51</v>
      </c>
      <c r="G332" s="33"/>
      <c r="H332" s="34"/>
    </row>
    <row r="333" spans="1:8" s="2" customFormat="1" ht="17" customHeight="1">
      <c r="A333" s="33"/>
      <c r="B333" s="34"/>
      <c r="C333" s="223" t="s">
        <v>1</v>
      </c>
      <c r="D333" s="223" t="s">
        <v>879</v>
      </c>
      <c r="E333" s="18" t="s">
        <v>1</v>
      </c>
      <c r="F333" s="224">
        <v>0</v>
      </c>
      <c r="G333" s="33"/>
      <c r="H333" s="34"/>
    </row>
    <row r="334" spans="1:8" s="2" customFormat="1" ht="17" customHeight="1">
      <c r="A334" s="33"/>
      <c r="B334" s="34"/>
      <c r="C334" s="223" t="s">
        <v>1</v>
      </c>
      <c r="D334" s="223" t="s">
        <v>880</v>
      </c>
      <c r="E334" s="18" t="s">
        <v>1</v>
      </c>
      <c r="F334" s="224">
        <v>5.16</v>
      </c>
      <c r="G334" s="33"/>
      <c r="H334" s="34"/>
    </row>
    <row r="335" spans="1:8" s="2" customFormat="1" ht="17" customHeight="1">
      <c r="A335" s="33"/>
      <c r="B335" s="34"/>
      <c r="C335" s="223" t="s">
        <v>1</v>
      </c>
      <c r="D335" s="223" t="s">
        <v>881</v>
      </c>
      <c r="E335" s="18" t="s">
        <v>1</v>
      </c>
      <c r="F335" s="224">
        <v>5.08</v>
      </c>
      <c r="G335" s="33"/>
      <c r="H335" s="34"/>
    </row>
    <row r="336" spans="1:8" s="2" customFormat="1" ht="17" customHeight="1">
      <c r="A336" s="33"/>
      <c r="B336" s="34"/>
      <c r="C336" s="223" t="s">
        <v>1</v>
      </c>
      <c r="D336" s="223" t="s">
        <v>882</v>
      </c>
      <c r="E336" s="18" t="s">
        <v>1</v>
      </c>
      <c r="F336" s="224">
        <v>6.88</v>
      </c>
      <c r="G336" s="33"/>
      <c r="H336" s="34"/>
    </row>
    <row r="337" spans="1:8" s="2" customFormat="1" ht="17" customHeight="1">
      <c r="A337" s="33"/>
      <c r="B337" s="34"/>
      <c r="C337" s="223" t="s">
        <v>1</v>
      </c>
      <c r="D337" s="223" t="s">
        <v>884</v>
      </c>
      <c r="E337" s="18" t="s">
        <v>1</v>
      </c>
      <c r="F337" s="224">
        <v>79.2</v>
      </c>
      <c r="G337" s="33"/>
      <c r="H337" s="34"/>
    </row>
    <row r="338" spans="1:8" s="2" customFormat="1" ht="17" customHeight="1">
      <c r="A338" s="33"/>
      <c r="B338" s="34"/>
      <c r="C338" s="223" t="s">
        <v>1</v>
      </c>
      <c r="D338" s="223" t="s">
        <v>885</v>
      </c>
      <c r="E338" s="18" t="s">
        <v>1</v>
      </c>
      <c r="F338" s="224">
        <v>19.5</v>
      </c>
      <c r="G338" s="33"/>
      <c r="H338" s="34"/>
    </row>
    <row r="339" spans="1:8" s="2" customFormat="1" ht="17" customHeight="1">
      <c r="A339" s="33"/>
      <c r="B339" s="34"/>
      <c r="C339" s="223" t="s">
        <v>1</v>
      </c>
      <c r="D339" s="223" t="s">
        <v>886</v>
      </c>
      <c r="E339" s="18" t="s">
        <v>1</v>
      </c>
      <c r="F339" s="224">
        <v>91.2</v>
      </c>
      <c r="G339" s="33"/>
      <c r="H339" s="34"/>
    </row>
    <row r="340" spans="1:8" s="2" customFormat="1" ht="17" customHeight="1">
      <c r="A340" s="33"/>
      <c r="B340" s="34"/>
      <c r="C340" s="223" t="s">
        <v>1</v>
      </c>
      <c r="D340" s="223" t="s">
        <v>887</v>
      </c>
      <c r="E340" s="18" t="s">
        <v>1</v>
      </c>
      <c r="F340" s="224">
        <v>3.85</v>
      </c>
      <c r="G340" s="33"/>
      <c r="H340" s="34"/>
    </row>
    <row r="341" spans="1:8" s="2" customFormat="1" ht="17" customHeight="1">
      <c r="A341" s="33"/>
      <c r="B341" s="34"/>
      <c r="C341" s="223" t="s">
        <v>1</v>
      </c>
      <c r="D341" s="223" t="s">
        <v>888</v>
      </c>
      <c r="E341" s="18" t="s">
        <v>1</v>
      </c>
      <c r="F341" s="224">
        <v>7.15</v>
      </c>
      <c r="G341" s="33"/>
      <c r="H341" s="34"/>
    </row>
    <row r="342" spans="1:8" s="2" customFormat="1" ht="17" customHeight="1">
      <c r="A342" s="33"/>
      <c r="B342" s="34"/>
      <c r="C342" s="223" t="s">
        <v>1</v>
      </c>
      <c r="D342" s="223" t="s">
        <v>889</v>
      </c>
      <c r="E342" s="18" t="s">
        <v>1</v>
      </c>
      <c r="F342" s="224">
        <v>18.899999999999999</v>
      </c>
      <c r="G342" s="33"/>
      <c r="H342" s="34"/>
    </row>
    <row r="343" spans="1:8" s="2" customFormat="1" ht="17" customHeight="1">
      <c r="A343" s="33"/>
      <c r="B343" s="34"/>
      <c r="C343" s="223" t="s">
        <v>1</v>
      </c>
      <c r="D343" s="223" t="s">
        <v>891</v>
      </c>
      <c r="E343" s="18" t="s">
        <v>1</v>
      </c>
      <c r="F343" s="224">
        <v>16.260000000000002</v>
      </c>
      <c r="G343" s="33"/>
      <c r="H343" s="34"/>
    </row>
    <row r="344" spans="1:8" s="2" customFormat="1" ht="17" customHeight="1">
      <c r="A344" s="33"/>
      <c r="B344" s="34"/>
      <c r="C344" s="223" t="s">
        <v>1</v>
      </c>
      <c r="D344" s="223" t="s">
        <v>892</v>
      </c>
      <c r="E344" s="18" t="s">
        <v>1</v>
      </c>
      <c r="F344" s="224">
        <v>6.22</v>
      </c>
      <c r="G344" s="33"/>
      <c r="H344" s="34"/>
    </row>
    <row r="345" spans="1:8" s="2" customFormat="1" ht="17" customHeight="1">
      <c r="A345" s="33"/>
      <c r="B345" s="34"/>
      <c r="C345" s="223" t="s">
        <v>1</v>
      </c>
      <c r="D345" s="223" t="s">
        <v>893</v>
      </c>
      <c r="E345" s="18" t="s">
        <v>1</v>
      </c>
      <c r="F345" s="224">
        <v>6.11</v>
      </c>
      <c r="G345" s="33"/>
      <c r="H345" s="34"/>
    </row>
    <row r="346" spans="1:8" s="2" customFormat="1" ht="17" customHeight="1">
      <c r="A346" s="33"/>
      <c r="B346" s="34"/>
      <c r="C346" s="223" t="s">
        <v>860</v>
      </c>
      <c r="D346" s="223" t="s">
        <v>193</v>
      </c>
      <c r="E346" s="18" t="s">
        <v>1</v>
      </c>
      <c r="F346" s="224">
        <v>265.51</v>
      </c>
      <c r="G346" s="33"/>
      <c r="H346" s="34"/>
    </row>
    <row r="347" spans="1:8" s="2" customFormat="1" ht="17" customHeight="1">
      <c r="A347" s="33"/>
      <c r="B347" s="34"/>
      <c r="C347" s="219" t="s">
        <v>136</v>
      </c>
      <c r="D347" s="220" t="s">
        <v>137</v>
      </c>
      <c r="E347" s="221" t="s">
        <v>138</v>
      </c>
      <c r="F347" s="222">
        <v>12</v>
      </c>
      <c r="G347" s="33"/>
      <c r="H347" s="34"/>
    </row>
    <row r="348" spans="1:8" s="2" customFormat="1" ht="24">
      <c r="A348" s="33"/>
      <c r="B348" s="34"/>
      <c r="C348" s="223" t="s">
        <v>1</v>
      </c>
      <c r="D348" s="223" t="s">
        <v>199</v>
      </c>
      <c r="E348" s="18" t="s">
        <v>1</v>
      </c>
      <c r="F348" s="224">
        <v>0</v>
      </c>
      <c r="G348" s="33"/>
      <c r="H348" s="34"/>
    </row>
    <row r="349" spans="1:8" s="2" customFormat="1" ht="17" customHeight="1">
      <c r="A349" s="33"/>
      <c r="B349" s="34"/>
      <c r="C349" s="223" t="s">
        <v>1</v>
      </c>
      <c r="D349" s="223" t="s">
        <v>200</v>
      </c>
      <c r="E349" s="18" t="s">
        <v>1</v>
      </c>
      <c r="F349" s="224">
        <v>11.05</v>
      </c>
      <c r="G349" s="33"/>
      <c r="H349" s="34"/>
    </row>
    <row r="350" spans="1:8" s="2" customFormat="1" ht="17" customHeight="1">
      <c r="A350" s="33"/>
      <c r="B350" s="34"/>
      <c r="C350" s="223" t="s">
        <v>1</v>
      </c>
      <c r="D350" s="223" t="s">
        <v>201</v>
      </c>
      <c r="E350" s="18" t="s">
        <v>1</v>
      </c>
      <c r="F350" s="224">
        <v>0.95</v>
      </c>
      <c r="G350" s="33"/>
      <c r="H350" s="34"/>
    </row>
    <row r="351" spans="1:8" s="2" customFormat="1" ht="17" customHeight="1">
      <c r="A351" s="33"/>
      <c r="B351" s="34"/>
      <c r="C351" s="223" t="s">
        <v>136</v>
      </c>
      <c r="D351" s="223" t="s">
        <v>203</v>
      </c>
      <c r="E351" s="18" t="s">
        <v>1</v>
      </c>
      <c r="F351" s="224">
        <v>12</v>
      </c>
      <c r="G351" s="33"/>
      <c r="H351" s="34"/>
    </row>
    <row r="352" spans="1:8" s="2" customFormat="1" ht="17" customHeight="1">
      <c r="A352" s="33"/>
      <c r="B352" s="34"/>
      <c r="C352" s="219" t="s">
        <v>132</v>
      </c>
      <c r="D352" s="220" t="s">
        <v>133</v>
      </c>
      <c r="E352" s="221" t="s">
        <v>134</v>
      </c>
      <c r="F352" s="222">
        <v>35.668999999999997</v>
      </c>
      <c r="G352" s="33"/>
      <c r="H352" s="34"/>
    </row>
    <row r="353" spans="1:8" s="2" customFormat="1" ht="17" customHeight="1">
      <c r="A353" s="33"/>
      <c r="B353" s="34"/>
      <c r="C353" s="223" t="s">
        <v>1</v>
      </c>
      <c r="D353" s="223" t="s">
        <v>183</v>
      </c>
      <c r="E353" s="18" t="s">
        <v>1</v>
      </c>
      <c r="F353" s="224">
        <v>0</v>
      </c>
      <c r="G353" s="33"/>
      <c r="H353" s="34"/>
    </row>
    <row r="354" spans="1:8" s="2" customFormat="1" ht="17" customHeight="1">
      <c r="A354" s="33"/>
      <c r="B354" s="34"/>
      <c r="C354" s="223" t="s">
        <v>1</v>
      </c>
      <c r="D354" s="223" t="s">
        <v>184</v>
      </c>
      <c r="E354" s="18" t="s">
        <v>1</v>
      </c>
      <c r="F354" s="224">
        <v>0</v>
      </c>
      <c r="G354" s="33"/>
      <c r="H354" s="34"/>
    </row>
    <row r="355" spans="1:8" s="2" customFormat="1" ht="17" customHeight="1">
      <c r="A355" s="33"/>
      <c r="B355" s="34"/>
      <c r="C355" s="223" t="s">
        <v>1</v>
      </c>
      <c r="D355" s="223" t="s">
        <v>185</v>
      </c>
      <c r="E355" s="18" t="s">
        <v>1</v>
      </c>
      <c r="F355" s="224">
        <v>0</v>
      </c>
      <c r="G355" s="33"/>
      <c r="H355" s="34"/>
    </row>
    <row r="356" spans="1:8" s="2" customFormat="1" ht="17" customHeight="1">
      <c r="A356" s="33"/>
      <c r="B356" s="34"/>
      <c r="C356" s="223" t="s">
        <v>1</v>
      </c>
      <c r="D356" s="223" t="s">
        <v>186</v>
      </c>
      <c r="E356" s="18" t="s">
        <v>1</v>
      </c>
      <c r="F356" s="224">
        <v>0</v>
      </c>
      <c r="G356" s="33"/>
      <c r="H356" s="34"/>
    </row>
    <row r="357" spans="1:8" s="2" customFormat="1" ht="17" customHeight="1">
      <c r="A357" s="33"/>
      <c r="B357" s="34"/>
      <c r="C357" s="223" t="s">
        <v>1</v>
      </c>
      <c r="D357" s="223" t="s">
        <v>1</v>
      </c>
      <c r="E357" s="18" t="s">
        <v>1</v>
      </c>
      <c r="F357" s="224">
        <v>0</v>
      </c>
      <c r="G357" s="33"/>
      <c r="H357" s="34"/>
    </row>
    <row r="358" spans="1:8" s="2" customFormat="1" ht="17" customHeight="1">
      <c r="A358" s="33"/>
      <c r="B358" s="34"/>
      <c r="C358" s="223" t="s">
        <v>1</v>
      </c>
      <c r="D358" s="223" t="s">
        <v>187</v>
      </c>
      <c r="E358" s="18" t="s">
        <v>1</v>
      </c>
      <c r="F358" s="224">
        <v>0</v>
      </c>
      <c r="G358" s="33"/>
      <c r="H358" s="34"/>
    </row>
    <row r="359" spans="1:8" s="2" customFormat="1" ht="17" customHeight="1">
      <c r="A359" s="33"/>
      <c r="B359" s="34"/>
      <c r="C359" s="223" t="s">
        <v>1</v>
      </c>
      <c r="D359" s="223" t="s">
        <v>188</v>
      </c>
      <c r="E359" s="18" t="s">
        <v>1</v>
      </c>
      <c r="F359" s="224">
        <v>0</v>
      </c>
      <c r="G359" s="33"/>
      <c r="H359" s="34"/>
    </row>
    <row r="360" spans="1:8" s="2" customFormat="1" ht="17" customHeight="1">
      <c r="A360" s="33"/>
      <c r="B360" s="34"/>
      <c r="C360" s="223" t="s">
        <v>1</v>
      </c>
      <c r="D360" s="223" t="s">
        <v>189</v>
      </c>
      <c r="E360" s="18" t="s">
        <v>1</v>
      </c>
      <c r="F360" s="224">
        <v>12.263999999999999</v>
      </c>
      <c r="G360" s="33"/>
      <c r="H360" s="34"/>
    </row>
    <row r="361" spans="1:8" s="2" customFormat="1" ht="17" customHeight="1">
      <c r="A361" s="33"/>
      <c r="B361" s="34"/>
      <c r="C361" s="223" t="s">
        <v>1</v>
      </c>
      <c r="D361" s="223" t="s">
        <v>190</v>
      </c>
      <c r="E361" s="18" t="s">
        <v>1</v>
      </c>
      <c r="F361" s="224">
        <v>17.273</v>
      </c>
      <c r="G361" s="33"/>
      <c r="H361" s="34"/>
    </row>
    <row r="362" spans="1:8" s="2" customFormat="1" ht="17" customHeight="1">
      <c r="A362" s="33"/>
      <c r="B362" s="34"/>
      <c r="C362" s="223" t="s">
        <v>1</v>
      </c>
      <c r="D362" s="223" t="s">
        <v>191</v>
      </c>
      <c r="E362" s="18" t="s">
        <v>1</v>
      </c>
      <c r="F362" s="224">
        <v>6.1319999999999997</v>
      </c>
      <c r="G362" s="33"/>
      <c r="H362" s="34"/>
    </row>
    <row r="363" spans="1:8" s="2" customFormat="1" ht="17" customHeight="1">
      <c r="A363" s="33"/>
      <c r="B363" s="34"/>
      <c r="C363" s="223" t="s">
        <v>132</v>
      </c>
      <c r="D363" s="223" t="s">
        <v>193</v>
      </c>
      <c r="E363" s="18" t="s">
        <v>1</v>
      </c>
      <c r="F363" s="224">
        <v>35.668999999999997</v>
      </c>
      <c r="G363" s="33"/>
      <c r="H363" s="34"/>
    </row>
    <row r="364" spans="1:8" s="2" customFormat="1" ht="26.5" customHeight="1">
      <c r="A364" s="33"/>
      <c r="B364" s="34"/>
      <c r="C364" s="218" t="s">
        <v>3587</v>
      </c>
      <c r="D364" s="218" t="s">
        <v>112</v>
      </c>
      <c r="E364" s="33"/>
      <c r="F364" s="33"/>
      <c r="G364" s="33"/>
      <c r="H364" s="34"/>
    </row>
    <row r="365" spans="1:8" s="2" customFormat="1" ht="17" customHeight="1">
      <c r="A365" s="33"/>
      <c r="B365" s="34"/>
      <c r="C365" s="219" t="s">
        <v>141</v>
      </c>
      <c r="D365" s="220" t="s">
        <v>141</v>
      </c>
      <c r="E365" s="221" t="s">
        <v>1</v>
      </c>
      <c r="F365" s="222">
        <v>51.887999999999998</v>
      </c>
      <c r="G365" s="33"/>
      <c r="H365" s="34"/>
    </row>
    <row r="366" spans="1:8" s="2" customFormat="1" ht="17" customHeight="1">
      <c r="A366" s="33"/>
      <c r="B366" s="34"/>
      <c r="C366" s="219" t="s">
        <v>389</v>
      </c>
      <c r="D366" s="220" t="s">
        <v>390</v>
      </c>
      <c r="E366" s="221" t="s">
        <v>134</v>
      </c>
      <c r="F366" s="222">
        <v>68</v>
      </c>
      <c r="G366" s="33"/>
      <c r="H366" s="34"/>
    </row>
    <row r="367" spans="1:8" s="2" customFormat="1" ht="17" customHeight="1">
      <c r="A367" s="33"/>
      <c r="B367" s="34"/>
      <c r="C367" s="223" t="s">
        <v>1</v>
      </c>
      <c r="D367" s="223" t="s">
        <v>1608</v>
      </c>
      <c r="E367" s="18" t="s">
        <v>1</v>
      </c>
      <c r="F367" s="224">
        <v>0</v>
      </c>
      <c r="G367" s="33"/>
      <c r="H367" s="34"/>
    </row>
    <row r="368" spans="1:8" s="2" customFormat="1" ht="17" customHeight="1">
      <c r="A368" s="33"/>
      <c r="B368" s="34"/>
      <c r="C368" s="223" t="s">
        <v>1</v>
      </c>
      <c r="D368" s="223" t="s">
        <v>1609</v>
      </c>
      <c r="E368" s="18" t="s">
        <v>1</v>
      </c>
      <c r="F368" s="224">
        <v>0</v>
      </c>
      <c r="G368" s="33"/>
      <c r="H368" s="34"/>
    </row>
    <row r="369" spans="1:8" s="2" customFormat="1" ht="17" customHeight="1">
      <c r="A369" s="33"/>
      <c r="B369" s="34"/>
      <c r="C369" s="223" t="s">
        <v>1</v>
      </c>
      <c r="D369" s="223" t="s">
        <v>1610</v>
      </c>
      <c r="E369" s="18" t="s">
        <v>1</v>
      </c>
      <c r="F369" s="224">
        <v>0</v>
      </c>
      <c r="G369" s="33"/>
      <c r="H369" s="34"/>
    </row>
    <row r="370" spans="1:8" s="2" customFormat="1" ht="17" customHeight="1">
      <c r="A370" s="33"/>
      <c r="B370" s="34"/>
      <c r="C370" s="223" t="s">
        <v>1</v>
      </c>
      <c r="D370" s="223" t="s">
        <v>1611</v>
      </c>
      <c r="E370" s="18" t="s">
        <v>1</v>
      </c>
      <c r="F370" s="224">
        <v>34.040999999999997</v>
      </c>
      <c r="G370" s="33"/>
      <c r="H370" s="34"/>
    </row>
    <row r="371" spans="1:8" s="2" customFormat="1" ht="17" customHeight="1">
      <c r="A371" s="33"/>
      <c r="B371" s="34"/>
      <c r="C371" s="223" t="s">
        <v>1</v>
      </c>
      <c r="D371" s="223" t="s">
        <v>1612</v>
      </c>
      <c r="E371" s="18" t="s">
        <v>1</v>
      </c>
      <c r="F371" s="224">
        <v>33.802999999999997</v>
      </c>
      <c r="G371" s="33"/>
      <c r="H371" s="34"/>
    </row>
    <row r="372" spans="1:8" s="2" customFormat="1" ht="17" customHeight="1">
      <c r="A372" s="33"/>
      <c r="B372" s="34"/>
      <c r="C372" s="223" t="s">
        <v>1</v>
      </c>
      <c r="D372" s="223" t="s">
        <v>1613</v>
      </c>
      <c r="E372" s="18" t="s">
        <v>1</v>
      </c>
      <c r="F372" s="224">
        <v>0.156</v>
      </c>
      <c r="G372" s="33"/>
      <c r="H372" s="34"/>
    </row>
    <row r="373" spans="1:8" s="2" customFormat="1" ht="17" customHeight="1">
      <c r="A373" s="33"/>
      <c r="B373" s="34"/>
      <c r="C373" s="223" t="s">
        <v>389</v>
      </c>
      <c r="D373" s="223" t="s">
        <v>193</v>
      </c>
      <c r="E373" s="18" t="s">
        <v>1</v>
      </c>
      <c r="F373" s="224">
        <v>68</v>
      </c>
      <c r="G373" s="33"/>
      <c r="H373" s="34"/>
    </row>
    <row r="374" spans="1:8" s="2" customFormat="1" ht="17" customHeight="1">
      <c r="A374" s="33"/>
      <c r="B374" s="34"/>
      <c r="C374" s="219" t="s">
        <v>1341</v>
      </c>
      <c r="D374" s="220" t="s">
        <v>1342</v>
      </c>
      <c r="E374" s="221" t="s">
        <v>138</v>
      </c>
      <c r="F374" s="222">
        <v>12</v>
      </c>
      <c r="G374" s="33"/>
      <c r="H374" s="34"/>
    </row>
    <row r="375" spans="1:8" s="2" customFormat="1" ht="24">
      <c r="A375" s="33"/>
      <c r="B375" s="34"/>
      <c r="C375" s="223" t="s">
        <v>1</v>
      </c>
      <c r="D375" s="223" t="s">
        <v>199</v>
      </c>
      <c r="E375" s="18" t="s">
        <v>1</v>
      </c>
      <c r="F375" s="224">
        <v>0</v>
      </c>
      <c r="G375" s="33"/>
      <c r="H375" s="34"/>
    </row>
    <row r="376" spans="1:8" s="2" customFormat="1" ht="17" customHeight="1">
      <c r="A376" s="33"/>
      <c r="B376" s="34"/>
      <c r="C376" s="223" t="s">
        <v>1</v>
      </c>
      <c r="D376" s="223" t="s">
        <v>200</v>
      </c>
      <c r="E376" s="18" t="s">
        <v>1</v>
      </c>
      <c r="F376" s="224">
        <v>11.05</v>
      </c>
      <c r="G376" s="33"/>
      <c r="H376" s="34"/>
    </row>
    <row r="377" spans="1:8" s="2" customFormat="1" ht="17" customHeight="1">
      <c r="A377" s="33"/>
      <c r="B377" s="34"/>
      <c r="C377" s="223" t="s">
        <v>1</v>
      </c>
      <c r="D377" s="223" t="s">
        <v>201</v>
      </c>
      <c r="E377" s="18" t="s">
        <v>1</v>
      </c>
      <c r="F377" s="224">
        <v>0.95</v>
      </c>
      <c r="G377" s="33"/>
      <c r="H377" s="34"/>
    </row>
    <row r="378" spans="1:8" s="2" customFormat="1" ht="17" customHeight="1">
      <c r="A378" s="33"/>
      <c r="B378" s="34"/>
      <c r="C378" s="223" t="s">
        <v>1341</v>
      </c>
      <c r="D378" s="223" t="s">
        <v>202</v>
      </c>
      <c r="E378" s="18" t="s">
        <v>1</v>
      </c>
      <c r="F378" s="224">
        <v>12</v>
      </c>
      <c r="G378" s="33"/>
      <c r="H378" s="34"/>
    </row>
    <row r="379" spans="1:8" s="2" customFormat="1" ht="17" customHeight="1">
      <c r="A379" s="33"/>
      <c r="B379" s="34"/>
      <c r="C379" s="225" t="s">
        <v>3581</v>
      </c>
      <c r="D379" s="33"/>
      <c r="E379" s="33"/>
      <c r="F379" s="33"/>
      <c r="G379" s="33"/>
      <c r="H379" s="34"/>
    </row>
    <row r="380" spans="1:8" s="2" customFormat="1" ht="24">
      <c r="A380" s="33"/>
      <c r="B380" s="34"/>
      <c r="C380" s="223" t="s">
        <v>1422</v>
      </c>
      <c r="D380" s="223" t="s">
        <v>1423</v>
      </c>
      <c r="E380" s="18" t="s">
        <v>138</v>
      </c>
      <c r="F380" s="224">
        <v>51.887999999999998</v>
      </c>
      <c r="G380" s="33"/>
      <c r="H380" s="34"/>
    </row>
    <row r="381" spans="1:8" s="2" customFormat="1" ht="24">
      <c r="A381" s="33"/>
      <c r="B381" s="34"/>
      <c r="C381" s="223" t="s">
        <v>1431</v>
      </c>
      <c r="D381" s="223" t="s">
        <v>1432</v>
      </c>
      <c r="E381" s="18" t="s">
        <v>138</v>
      </c>
      <c r="F381" s="224">
        <v>52</v>
      </c>
      <c r="G381" s="33"/>
      <c r="H381" s="34"/>
    </row>
    <row r="382" spans="1:8" s="2" customFormat="1" ht="17" customHeight="1">
      <c r="A382" s="33"/>
      <c r="B382" s="34"/>
      <c r="C382" s="219" t="s">
        <v>136</v>
      </c>
      <c r="D382" s="220" t="s">
        <v>137</v>
      </c>
      <c r="E382" s="221" t="s">
        <v>138</v>
      </c>
      <c r="F382" s="222">
        <v>112</v>
      </c>
      <c r="G382" s="33"/>
      <c r="H382" s="34"/>
    </row>
    <row r="383" spans="1:8" s="2" customFormat="1" ht="17" customHeight="1">
      <c r="A383" s="33"/>
      <c r="B383" s="34"/>
      <c r="C383" s="219" t="s">
        <v>404</v>
      </c>
      <c r="D383" s="220" t="s">
        <v>405</v>
      </c>
      <c r="E383" s="221" t="s">
        <v>138</v>
      </c>
      <c r="F383" s="222">
        <v>800</v>
      </c>
      <c r="G383" s="33"/>
      <c r="H383" s="34"/>
    </row>
    <row r="384" spans="1:8" s="2" customFormat="1" ht="17" customHeight="1">
      <c r="A384" s="33"/>
      <c r="B384" s="34"/>
      <c r="C384" s="223" t="s">
        <v>1</v>
      </c>
      <c r="D384" s="223" t="s">
        <v>571</v>
      </c>
      <c r="E384" s="18" t="s">
        <v>1</v>
      </c>
      <c r="F384" s="224">
        <v>275</v>
      </c>
      <c r="G384" s="33"/>
      <c r="H384" s="34"/>
    </row>
    <row r="385" spans="1:8" s="2" customFormat="1" ht="17" customHeight="1">
      <c r="A385" s="33"/>
      <c r="B385" s="34"/>
      <c r="C385" s="223" t="s">
        <v>1</v>
      </c>
      <c r="D385" s="223" t="s">
        <v>571</v>
      </c>
      <c r="E385" s="18" t="s">
        <v>1</v>
      </c>
      <c r="F385" s="224">
        <v>275</v>
      </c>
      <c r="G385" s="33"/>
      <c r="H385" s="34"/>
    </row>
    <row r="386" spans="1:8" s="2" customFormat="1" ht="17" customHeight="1">
      <c r="A386" s="33"/>
      <c r="B386" s="34"/>
      <c r="C386" s="223" t="s">
        <v>1</v>
      </c>
      <c r="D386" s="223" t="s">
        <v>572</v>
      </c>
      <c r="E386" s="18" t="s">
        <v>1</v>
      </c>
      <c r="F386" s="224">
        <v>140</v>
      </c>
      <c r="G386" s="33"/>
      <c r="H386" s="34"/>
    </row>
    <row r="387" spans="1:8" s="2" customFormat="1" ht="17" customHeight="1">
      <c r="A387" s="33"/>
      <c r="B387" s="34"/>
      <c r="C387" s="223" t="s">
        <v>1</v>
      </c>
      <c r="D387" s="223" t="s">
        <v>573</v>
      </c>
      <c r="E387" s="18" t="s">
        <v>1</v>
      </c>
      <c r="F387" s="224">
        <v>110</v>
      </c>
      <c r="G387" s="33"/>
      <c r="H387" s="34"/>
    </row>
    <row r="388" spans="1:8" s="2" customFormat="1" ht="17" customHeight="1">
      <c r="A388" s="33"/>
      <c r="B388" s="34"/>
      <c r="C388" s="223" t="s">
        <v>404</v>
      </c>
      <c r="D388" s="223" t="s">
        <v>193</v>
      </c>
      <c r="E388" s="18" t="s">
        <v>1</v>
      </c>
      <c r="F388" s="224">
        <v>800</v>
      </c>
      <c r="G388" s="33"/>
      <c r="H388" s="34"/>
    </row>
    <row r="389" spans="1:8" s="2" customFormat="1" ht="17" customHeight="1">
      <c r="A389" s="33"/>
      <c r="B389" s="34"/>
      <c r="C389" s="219" t="s">
        <v>3588</v>
      </c>
      <c r="D389" s="220" t="s">
        <v>3589</v>
      </c>
      <c r="E389" s="221" t="s">
        <v>138</v>
      </c>
      <c r="F389" s="222">
        <v>19</v>
      </c>
      <c r="G389" s="33"/>
      <c r="H389" s="34"/>
    </row>
    <row r="390" spans="1:8" s="2" customFormat="1" ht="17" customHeight="1">
      <c r="A390" s="33"/>
      <c r="B390" s="34"/>
      <c r="C390" s="219" t="s">
        <v>1343</v>
      </c>
      <c r="D390" s="220" t="s">
        <v>1344</v>
      </c>
      <c r="E390" s="221" t="s">
        <v>138</v>
      </c>
      <c r="F390" s="222">
        <v>39.887999999999998</v>
      </c>
      <c r="G390" s="33"/>
      <c r="H390" s="34"/>
    </row>
    <row r="391" spans="1:8" s="2" customFormat="1" ht="17" customHeight="1">
      <c r="A391" s="33"/>
      <c r="B391" s="34"/>
      <c r="C391" s="223" t="s">
        <v>1</v>
      </c>
      <c r="D391" s="223" t="s">
        <v>1425</v>
      </c>
      <c r="E391" s="18" t="s">
        <v>1</v>
      </c>
      <c r="F391" s="224">
        <v>0</v>
      </c>
      <c r="G391" s="33"/>
      <c r="H391" s="34"/>
    </row>
    <row r="392" spans="1:8" s="2" customFormat="1" ht="17" customHeight="1">
      <c r="A392" s="33"/>
      <c r="B392" s="34"/>
      <c r="C392" s="223" t="s">
        <v>1</v>
      </c>
      <c r="D392" s="223" t="s">
        <v>208</v>
      </c>
      <c r="E392" s="18" t="s">
        <v>1</v>
      </c>
      <c r="F392" s="224">
        <v>6.3879999999999999</v>
      </c>
      <c r="G392" s="33"/>
      <c r="H392" s="34"/>
    </row>
    <row r="393" spans="1:8" s="2" customFormat="1" ht="17" customHeight="1">
      <c r="A393" s="33"/>
      <c r="B393" s="34"/>
      <c r="C393" s="223" t="s">
        <v>1</v>
      </c>
      <c r="D393" s="223" t="s">
        <v>209</v>
      </c>
      <c r="E393" s="18" t="s">
        <v>1</v>
      </c>
      <c r="F393" s="224">
        <v>18</v>
      </c>
      <c r="G393" s="33"/>
      <c r="H393" s="34"/>
    </row>
    <row r="394" spans="1:8" s="2" customFormat="1" ht="17" customHeight="1">
      <c r="A394" s="33"/>
      <c r="B394" s="34"/>
      <c r="C394" s="223" t="s">
        <v>1</v>
      </c>
      <c r="D394" s="223" t="s">
        <v>210</v>
      </c>
      <c r="E394" s="18" t="s">
        <v>1</v>
      </c>
      <c r="F394" s="224">
        <v>6.5</v>
      </c>
      <c r="G394" s="33"/>
      <c r="H394" s="34"/>
    </row>
    <row r="395" spans="1:8" s="2" customFormat="1" ht="17" customHeight="1">
      <c r="A395" s="33"/>
      <c r="B395" s="34"/>
      <c r="C395" s="223" t="s">
        <v>1</v>
      </c>
      <c r="D395" s="223" t="s">
        <v>211</v>
      </c>
      <c r="E395" s="18" t="s">
        <v>1</v>
      </c>
      <c r="F395" s="224">
        <v>9</v>
      </c>
      <c r="G395" s="33"/>
      <c r="H395" s="34"/>
    </row>
    <row r="396" spans="1:8" s="2" customFormat="1" ht="17" customHeight="1">
      <c r="A396" s="33"/>
      <c r="B396" s="34"/>
      <c r="C396" s="223" t="s">
        <v>1343</v>
      </c>
      <c r="D396" s="223" t="s">
        <v>202</v>
      </c>
      <c r="E396" s="18" t="s">
        <v>1</v>
      </c>
      <c r="F396" s="224">
        <v>39.887999999999998</v>
      </c>
      <c r="G396" s="33"/>
      <c r="H396" s="34"/>
    </row>
    <row r="397" spans="1:8" s="2" customFormat="1" ht="17" customHeight="1">
      <c r="A397" s="33"/>
      <c r="B397" s="34"/>
      <c r="C397" s="225" t="s">
        <v>3581</v>
      </c>
      <c r="D397" s="33"/>
      <c r="E397" s="33"/>
      <c r="F397" s="33"/>
      <c r="G397" s="33"/>
      <c r="H397" s="34"/>
    </row>
    <row r="398" spans="1:8" s="2" customFormat="1" ht="24">
      <c r="A398" s="33"/>
      <c r="B398" s="34"/>
      <c r="C398" s="223" t="s">
        <v>1422</v>
      </c>
      <c r="D398" s="223" t="s">
        <v>1423</v>
      </c>
      <c r="E398" s="18" t="s">
        <v>138</v>
      </c>
      <c r="F398" s="224">
        <v>51.887999999999998</v>
      </c>
      <c r="G398" s="33"/>
      <c r="H398" s="34"/>
    </row>
    <row r="399" spans="1:8" s="2" customFormat="1" ht="24">
      <c r="A399" s="33"/>
      <c r="B399" s="34"/>
      <c r="C399" s="223" t="s">
        <v>1431</v>
      </c>
      <c r="D399" s="223" t="s">
        <v>1432</v>
      </c>
      <c r="E399" s="18" t="s">
        <v>138</v>
      </c>
      <c r="F399" s="224">
        <v>52</v>
      </c>
      <c r="G399" s="33"/>
      <c r="H399" s="34"/>
    </row>
    <row r="400" spans="1:8" s="2" customFormat="1" ht="17" customHeight="1">
      <c r="A400" s="33"/>
      <c r="B400" s="34"/>
      <c r="C400" s="223" t="s">
        <v>1426</v>
      </c>
      <c r="D400" s="223" t="s">
        <v>1427</v>
      </c>
      <c r="E400" s="18" t="s">
        <v>138</v>
      </c>
      <c r="F400" s="224">
        <v>42</v>
      </c>
      <c r="G400" s="33"/>
      <c r="H400" s="34"/>
    </row>
    <row r="401" spans="1:8" s="2" customFormat="1" ht="17" customHeight="1">
      <c r="A401" s="33"/>
      <c r="B401" s="34"/>
      <c r="C401" s="219" t="s">
        <v>392</v>
      </c>
      <c r="D401" s="220" t="s">
        <v>393</v>
      </c>
      <c r="E401" s="221" t="s">
        <v>138</v>
      </c>
      <c r="F401" s="222">
        <v>131.845</v>
      </c>
      <c r="G401" s="33"/>
      <c r="H401" s="34"/>
    </row>
    <row r="402" spans="1:8" s="2" customFormat="1" ht="17" customHeight="1">
      <c r="A402" s="33"/>
      <c r="B402" s="34"/>
      <c r="C402" s="219" t="s">
        <v>1346</v>
      </c>
      <c r="D402" s="220" t="s">
        <v>1347</v>
      </c>
      <c r="E402" s="221" t="s">
        <v>138</v>
      </c>
      <c r="F402" s="222">
        <v>131.845</v>
      </c>
      <c r="G402" s="33"/>
      <c r="H402" s="34"/>
    </row>
    <row r="403" spans="1:8" s="2" customFormat="1" ht="17" customHeight="1">
      <c r="A403" s="33"/>
      <c r="B403" s="34"/>
      <c r="C403" s="223" t="s">
        <v>1</v>
      </c>
      <c r="D403" s="223" t="s">
        <v>2146</v>
      </c>
      <c r="E403" s="18" t="s">
        <v>1</v>
      </c>
      <c r="F403" s="224">
        <v>0</v>
      </c>
      <c r="G403" s="33"/>
      <c r="H403" s="34"/>
    </row>
    <row r="404" spans="1:8" s="2" customFormat="1" ht="17" customHeight="1">
      <c r="A404" s="33"/>
      <c r="B404" s="34"/>
      <c r="C404" s="223" t="s">
        <v>1</v>
      </c>
      <c r="D404" s="223" t="s">
        <v>2147</v>
      </c>
      <c r="E404" s="18" t="s">
        <v>1</v>
      </c>
      <c r="F404" s="224">
        <v>0</v>
      </c>
      <c r="G404" s="33"/>
      <c r="H404" s="34"/>
    </row>
    <row r="405" spans="1:8" s="2" customFormat="1" ht="17" customHeight="1">
      <c r="A405" s="33"/>
      <c r="B405" s="34"/>
      <c r="C405" s="223" t="s">
        <v>1</v>
      </c>
      <c r="D405" s="223" t="s">
        <v>2133</v>
      </c>
      <c r="E405" s="18" t="s">
        <v>1</v>
      </c>
      <c r="F405" s="224">
        <v>0</v>
      </c>
      <c r="G405" s="33"/>
      <c r="H405" s="34"/>
    </row>
    <row r="406" spans="1:8" s="2" customFormat="1" ht="17" customHeight="1">
      <c r="A406" s="33"/>
      <c r="B406" s="34"/>
      <c r="C406" s="223" t="s">
        <v>1</v>
      </c>
      <c r="D406" s="223" t="s">
        <v>509</v>
      </c>
      <c r="E406" s="18" t="s">
        <v>1</v>
      </c>
      <c r="F406" s="224">
        <v>22.5</v>
      </c>
      <c r="G406" s="33"/>
      <c r="H406" s="34"/>
    </row>
    <row r="407" spans="1:8" s="2" customFormat="1" ht="17" customHeight="1">
      <c r="A407" s="33"/>
      <c r="B407" s="34"/>
      <c r="C407" s="223" t="s">
        <v>1</v>
      </c>
      <c r="D407" s="223" t="s">
        <v>510</v>
      </c>
      <c r="E407" s="18" t="s">
        <v>1</v>
      </c>
      <c r="F407" s="224">
        <v>22.5</v>
      </c>
      <c r="G407" s="33"/>
      <c r="H407" s="34"/>
    </row>
    <row r="408" spans="1:8" s="2" customFormat="1" ht="17" customHeight="1">
      <c r="A408" s="33"/>
      <c r="B408" s="34"/>
      <c r="C408" s="223" t="s">
        <v>1</v>
      </c>
      <c r="D408" s="223" t="s">
        <v>511</v>
      </c>
      <c r="E408" s="18" t="s">
        <v>1</v>
      </c>
      <c r="F408" s="224">
        <v>13.404999999999999</v>
      </c>
      <c r="G408" s="33"/>
      <c r="H408" s="34"/>
    </row>
    <row r="409" spans="1:8" s="2" customFormat="1" ht="17" customHeight="1">
      <c r="A409" s="33"/>
      <c r="B409" s="34"/>
      <c r="C409" s="223" t="s">
        <v>1</v>
      </c>
      <c r="D409" s="223" t="s">
        <v>512</v>
      </c>
      <c r="E409" s="18" t="s">
        <v>1</v>
      </c>
      <c r="F409" s="224">
        <v>19.5</v>
      </c>
      <c r="G409" s="33"/>
      <c r="H409" s="34"/>
    </row>
    <row r="410" spans="1:8" s="2" customFormat="1" ht="17" customHeight="1">
      <c r="A410" s="33"/>
      <c r="B410" s="34"/>
      <c r="C410" s="223" t="s">
        <v>1</v>
      </c>
      <c r="D410" s="223" t="s">
        <v>513</v>
      </c>
      <c r="E410" s="18" t="s">
        <v>1</v>
      </c>
      <c r="F410" s="224">
        <v>16.25</v>
      </c>
      <c r="G410" s="33"/>
      <c r="H410" s="34"/>
    </row>
    <row r="411" spans="1:8" s="2" customFormat="1" ht="17" customHeight="1">
      <c r="A411" s="33"/>
      <c r="B411" s="34"/>
      <c r="C411" s="223" t="s">
        <v>1</v>
      </c>
      <c r="D411" s="223" t="s">
        <v>514</v>
      </c>
      <c r="E411" s="18" t="s">
        <v>1</v>
      </c>
      <c r="F411" s="224">
        <v>9.3000000000000007</v>
      </c>
      <c r="G411" s="33"/>
      <c r="H411" s="34"/>
    </row>
    <row r="412" spans="1:8" s="2" customFormat="1" ht="17" customHeight="1">
      <c r="A412" s="33"/>
      <c r="B412" s="34"/>
      <c r="C412" s="223" t="s">
        <v>1</v>
      </c>
      <c r="D412" s="223" t="s">
        <v>515</v>
      </c>
      <c r="E412" s="18" t="s">
        <v>1</v>
      </c>
      <c r="F412" s="224">
        <v>2.74</v>
      </c>
      <c r="G412" s="33"/>
      <c r="H412" s="34"/>
    </row>
    <row r="413" spans="1:8" s="2" customFormat="1" ht="17" customHeight="1">
      <c r="A413" s="33"/>
      <c r="B413" s="34"/>
      <c r="C413" s="223" t="s">
        <v>1</v>
      </c>
      <c r="D413" s="223" t="s">
        <v>516</v>
      </c>
      <c r="E413" s="18" t="s">
        <v>1</v>
      </c>
      <c r="F413" s="224">
        <v>7.89</v>
      </c>
      <c r="G413" s="33"/>
      <c r="H413" s="34"/>
    </row>
    <row r="414" spans="1:8" s="2" customFormat="1" ht="17" customHeight="1">
      <c r="A414" s="33"/>
      <c r="B414" s="34"/>
      <c r="C414" s="223" t="s">
        <v>1</v>
      </c>
      <c r="D414" s="223" t="s">
        <v>517</v>
      </c>
      <c r="E414" s="18" t="s">
        <v>1</v>
      </c>
      <c r="F414" s="224">
        <v>4.7699999999999996</v>
      </c>
      <c r="G414" s="33"/>
      <c r="H414" s="34"/>
    </row>
    <row r="415" spans="1:8" s="2" customFormat="1" ht="17" customHeight="1">
      <c r="A415" s="33"/>
      <c r="B415" s="34"/>
      <c r="C415" s="223" t="s">
        <v>1</v>
      </c>
      <c r="D415" s="223" t="s">
        <v>518</v>
      </c>
      <c r="E415" s="18" t="s">
        <v>1</v>
      </c>
      <c r="F415" s="224">
        <v>4.7699999999999996</v>
      </c>
      <c r="G415" s="33"/>
      <c r="H415" s="34"/>
    </row>
    <row r="416" spans="1:8" s="2" customFormat="1" ht="17" customHeight="1">
      <c r="A416" s="33"/>
      <c r="B416" s="34"/>
      <c r="C416" s="223" t="s">
        <v>1</v>
      </c>
      <c r="D416" s="223" t="s">
        <v>519</v>
      </c>
      <c r="E416" s="18" t="s">
        <v>1</v>
      </c>
      <c r="F416" s="224">
        <v>3.34</v>
      </c>
      <c r="G416" s="33"/>
      <c r="H416" s="34"/>
    </row>
    <row r="417" spans="1:8" s="2" customFormat="1" ht="17" customHeight="1">
      <c r="A417" s="33"/>
      <c r="B417" s="34"/>
      <c r="C417" s="223" t="s">
        <v>1</v>
      </c>
      <c r="D417" s="223" t="s">
        <v>520</v>
      </c>
      <c r="E417" s="18" t="s">
        <v>1</v>
      </c>
      <c r="F417" s="224">
        <v>4.88</v>
      </c>
      <c r="G417" s="33"/>
      <c r="H417" s="34"/>
    </row>
    <row r="418" spans="1:8" s="2" customFormat="1" ht="17" customHeight="1">
      <c r="A418" s="33"/>
      <c r="B418" s="34"/>
      <c r="C418" s="223" t="s">
        <v>1346</v>
      </c>
      <c r="D418" s="223" t="s">
        <v>521</v>
      </c>
      <c r="E418" s="18" t="s">
        <v>1</v>
      </c>
      <c r="F418" s="224">
        <v>131.845</v>
      </c>
      <c r="G418" s="33"/>
      <c r="H418" s="34"/>
    </row>
    <row r="419" spans="1:8" s="2" customFormat="1" ht="17" customHeight="1">
      <c r="A419" s="33"/>
      <c r="B419" s="34"/>
      <c r="C419" s="225" t="s">
        <v>3581</v>
      </c>
      <c r="D419" s="33"/>
      <c r="E419" s="33"/>
      <c r="F419" s="33"/>
      <c r="G419" s="33"/>
      <c r="H419" s="34"/>
    </row>
    <row r="420" spans="1:8" s="2" customFormat="1" ht="24">
      <c r="A420" s="33"/>
      <c r="B420" s="34"/>
      <c r="C420" s="223" t="s">
        <v>2143</v>
      </c>
      <c r="D420" s="223" t="s">
        <v>2144</v>
      </c>
      <c r="E420" s="18" t="s">
        <v>138</v>
      </c>
      <c r="F420" s="224">
        <v>131.845</v>
      </c>
      <c r="G420" s="33"/>
      <c r="H420" s="34"/>
    </row>
    <row r="421" spans="1:8" s="2" customFormat="1" ht="17" customHeight="1">
      <c r="A421" s="33"/>
      <c r="B421" s="34"/>
      <c r="C421" s="223" t="s">
        <v>2135</v>
      </c>
      <c r="D421" s="223" t="s">
        <v>2136</v>
      </c>
      <c r="E421" s="18" t="s">
        <v>138</v>
      </c>
      <c r="F421" s="224">
        <v>131.845</v>
      </c>
      <c r="G421" s="33"/>
      <c r="H421" s="34"/>
    </row>
    <row r="422" spans="1:8" s="2" customFormat="1" ht="17" customHeight="1">
      <c r="A422" s="33"/>
      <c r="B422" s="34"/>
      <c r="C422" s="223" t="s">
        <v>2139</v>
      </c>
      <c r="D422" s="223" t="s">
        <v>2140</v>
      </c>
      <c r="E422" s="18" t="s">
        <v>138</v>
      </c>
      <c r="F422" s="224">
        <v>131.845</v>
      </c>
      <c r="G422" s="33"/>
      <c r="H422" s="34"/>
    </row>
    <row r="423" spans="1:8" s="2" customFormat="1" ht="17" customHeight="1">
      <c r="A423" s="33"/>
      <c r="B423" s="34"/>
      <c r="C423" s="219" t="s">
        <v>657</v>
      </c>
      <c r="D423" s="220" t="s">
        <v>658</v>
      </c>
      <c r="E423" s="221" t="s">
        <v>138</v>
      </c>
      <c r="F423" s="222">
        <v>84.99</v>
      </c>
      <c r="G423" s="33"/>
      <c r="H423" s="34"/>
    </row>
    <row r="424" spans="1:8" s="2" customFormat="1" ht="17" customHeight="1">
      <c r="A424" s="33"/>
      <c r="B424" s="34"/>
      <c r="C424" s="223" t="s">
        <v>1</v>
      </c>
      <c r="D424" s="223" t="s">
        <v>776</v>
      </c>
      <c r="E424" s="18" t="s">
        <v>1</v>
      </c>
      <c r="F424" s="224">
        <v>0</v>
      </c>
      <c r="G424" s="33"/>
      <c r="H424" s="34"/>
    </row>
    <row r="425" spans="1:8" s="2" customFormat="1" ht="17" customHeight="1">
      <c r="A425" s="33"/>
      <c r="B425" s="34"/>
      <c r="C425" s="223" t="s">
        <v>1</v>
      </c>
      <c r="D425" s="223" t="s">
        <v>2056</v>
      </c>
      <c r="E425" s="18" t="s">
        <v>1</v>
      </c>
      <c r="F425" s="224">
        <v>0</v>
      </c>
      <c r="G425" s="33"/>
      <c r="H425" s="34"/>
    </row>
    <row r="426" spans="1:8" s="2" customFormat="1" ht="17" customHeight="1">
      <c r="A426" s="33"/>
      <c r="B426" s="34"/>
      <c r="C426" s="223" t="s">
        <v>1</v>
      </c>
      <c r="D426" s="223" t="s">
        <v>2057</v>
      </c>
      <c r="E426" s="18" t="s">
        <v>1</v>
      </c>
      <c r="F426" s="224">
        <v>0</v>
      </c>
      <c r="G426" s="33"/>
      <c r="H426" s="34"/>
    </row>
    <row r="427" spans="1:8" s="2" customFormat="1" ht="17" customHeight="1">
      <c r="A427" s="33"/>
      <c r="B427" s="34"/>
      <c r="C427" s="223" t="s">
        <v>1</v>
      </c>
      <c r="D427" s="223" t="s">
        <v>804</v>
      </c>
      <c r="E427" s="18" t="s">
        <v>1</v>
      </c>
      <c r="F427" s="224">
        <v>0</v>
      </c>
      <c r="G427" s="33"/>
      <c r="H427" s="34"/>
    </row>
    <row r="428" spans="1:8" s="2" customFormat="1" ht="17" customHeight="1">
      <c r="A428" s="33"/>
      <c r="B428" s="34"/>
      <c r="C428" s="223" t="s">
        <v>1</v>
      </c>
      <c r="D428" s="223" t="s">
        <v>2058</v>
      </c>
      <c r="E428" s="18" t="s">
        <v>1</v>
      </c>
      <c r="F428" s="224">
        <v>0</v>
      </c>
      <c r="G428" s="33"/>
      <c r="H428" s="34"/>
    </row>
    <row r="429" spans="1:8" s="2" customFormat="1" ht="17" customHeight="1">
      <c r="A429" s="33"/>
      <c r="B429" s="34"/>
      <c r="C429" s="223" t="s">
        <v>1</v>
      </c>
      <c r="D429" s="223" t="s">
        <v>2059</v>
      </c>
      <c r="E429" s="18" t="s">
        <v>1</v>
      </c>
      <c r="F429" s="224">
        <v>0</v>
      </c>
      <c r="G429" s="33"/>
      <c r="H429" s="34"/>
    </row>
    <row r="430" spans="1:8" s="2" customFormat="1" ht="17" customHeight="1">
      <c r="A430" s="33"/>
      <c r="B430" s="34"/>
      <c r="C430" s="223" t="s">
        <v>1</v>
      </c>
      <c r="D430" s="223" t="s">
        <v>2060</v>
      </c>
      <c r="E430" s="18" t="s">
        <v>1</v>
      </c>
      <c r="F430" s="224">
        <v>0</v>
      </c>
      <c r="G430" s="33"/>
      <c r="H430" s="34"/>
    </row>
    <row r="431" spans="1:8" s="2" customFormat="1" ht="17" customHeight="1">
      <c r="A431" s="33"/>
      <c r="B431" s="34"/>
      <c r="C431" s="223" t="s">
        <v>1</v>
      </c>
      <c r="D431" s="223" t="s">
        <v>2061</v>
      </c>
      <c r="E431" s="18" t="s">
        <v>1</v>
      </c>
      <c r="F431" s="224">
        <v>0</v>
      </c>
      <c r="G431" s="33"/>
      <c r="H431" s="34"/>
    </row>
    <row r="432" spans="1:8" s="2" customFormat="1" ht="17" customHeight="1">
      <c r="A432" s="33"/>
      <c r="B432" s="34"/>
      <c r="C432" s="223" t="s">
        <v>1</v>
      </c>
      <c r="D432" s="223" t="s">
        <v>2062</v>
      </c>
      <c r="E432" s="18" t="s">
        <v>1</v>
      </c>
      <c r="F432" s="224">
        <v>63.25</v>
      </c>
      <c r="G432" s="33"/>
      <c r="H432" s="34"/>
    </row>
    <row r="433" spans="1:8" s="2" customFormat="1" ht="17" customHeight="1">
      <c r="A433" s="33"/>
      <c r="B433" s="34"/>
      <c r="C433" s="223" t="s">
        <v>1</v>
      </c>
      <c r="D433" s="223" t="s">
        <v>2063</v>
      </c>
      <c r="E433" s="18" t="s">
        <v>1</v>
      </c>
      <c r="F433" s="224">
        <v>21.74</v>
      </c>
      <c r="G433" s="33"/>
      <c r="H433" s="34"/>
    </row>
    <row r="434" spans="1:8" s="2" customFormat="1" ht="17" customHeight="1">
      <c r="A434" s="33"/>
      <c r="B434" s="34"/>
      <c r="C434" s="223" t="s">
        <v>657</v>
      </c>
      <c r="D434" s="223" t="s">
        <v>192</v>
      </c>
      <c r="E434" s="18" t="s">
        <v>1</v>
      </c>
      <c r="F434" s="224">
        <v>84.99</v>
      </c>
      <c r="G434" s="33"/>
      <c r="H434" s="34"/>
    </row>
    <row r="435" spans="1:8" s="2" customFormat="1" ht="17" customHeight="1">
      <c r="A435" s="33"/>
      <c r="B435" s="34"/>
      <c r="C435" s="219" t="s">
        <v>833</v>
      </c>
      <c r="D435" s="220" t="s">
        <v>1348</v>
      </c>
      <c r="E435" s="221" t="s">
        <v>138</v>
      </c>
      <c r="F435" s="222">
        <v>126</v>
      </c>
      <c r="G435" s="33"/>
      <c r="H435" s="34"/>
    </row>
    <row r="436" spans="1:8" s="2" customFormat="1" ht="17" customHeight="1">
      <c r="A436" s="33"/>
      <c r="B436" s="34"/>
      <c r="C436" s="225" t="s">
        <v>3581</v>
      </c>
      <c r="D436" s="33"/>
      <c r="E436" s="33"/>
      <c r="F436" s="33"/>
      <c r="G436" s="33"/>
      <c r="H436" s="34"/>
    </row>
    <row r="437" spans="1:8" s="2" customFormat="1" ht="24">
      <c r="A437" s="33"/>
      <c r="B437" s="34"/>
      <c r="C437" s="223" t="s">
        <v>2120</v>
      </c>
      <c r="D437" s="223" t="s">
        <v>2121</v>
      </c>
      <c r="E437" s="18" t="s">
        <v>138</v>
      </c>
      <c r="F437" s="224">
        <v>126</v>
      </c>
      <c r="G437" s="33"/>
      <c r="H437" s="34"/>
    </row>
    <row r="438" spans="1:8" s="2" customFormat="1" ht="17" customHeight="1">
      <c r="A438" s="33"/>
      <c r="B438" s="34"/>
      <c r="C438" s="219" t="s">
        <v>395</v>
      </c>
      <c r="D438" s="220" t="s">
        <v>396</v>
      </c>
      <c r="E438" s="221" t="s">
        <v>138</v>
      </c>
      <c r="F438" s="222">
        <v>122.97499999999999</v>
      </c>
      <c r="G438" s="33"/>
      <c r="H438" s="34"/>
    </row>
    <row r="439" spans="1:8" s="2" customFormat="1" ht="17" customHeight="1">
      <c r="A439" s="33"/>
      <c r="B439" s="34"/>
      <c r="C439" s="225" t="s">
        <v>3581</v>
      </c>
      <c r="D439" s="33"/>
      <c r="E439" s="33"/>
      <c r="F439" s="33"/>
      <c r="G439" s="33"/>
      <c r="H439" s="34"/>
    </row>
    <row r="440" spans="1:8" s="2" customFormat="1" ht="17" customHeight="1">
      <c r="A440" s="33"/>
      <c r="B440" s="34"/>
      <c r="C440" s="223" t="s">
        <v>1481</v>
      </c>
      <c r="D440" s="223" t="s">
        <v>1482</v>
      </c>
      <c r="E440" s="18" t="s">
        <v>138</v>
      </c>
      <c r="F440" s="224">
        <v>122.97499999999999</v>
      </c>
      <c r="G440" s="33"/>
      <c r="H440" s="34"/>
    </row>
    <row r="441" spans="1:8" s="2" customFormat="1" ht="17" customHeight="1">
      <c r="A441" s="33"/>
      <c r="B441" s="34"/>
      <c r="C441" s="223" t="s">
        <v>1488</v>
      </c>
      <c r="D441" s="223" t="s">
        <v>1489</v>
      </c>
      <c r="E441" s="18" t="s">
        <v>138</v>
      </c>
      <c r="F441" s="224">
        <v>122.97499999999999</v>
      </c>
      <c r="G441" s="33"/>
      <c r="H441" s="34"/>
    </row>
    <row r="442" spans="1:8" s="2" customFormat="1" ht="17" customHeight="1">
      <c r="A442" s="33"/>
      <c r="B442" s="34"/>
      <c r="C442" s="219" t="s">
        <v>660</v>
      </c>
      <c r="D442" s="220" t="s">
        <v>661</v>
      </c>
      <c r="E442" s="221" t="s">
        <v>138</v>
      </c>
      <c r="F442" s="222">
        <v>48</v>
      </c>
      <c r="G442" s="33"/>
      <c r="H442" s="34"/>
    </row>
    <row r="443" spans="1:8" s="2" customFormat="1" ht="17" customHeight="1">
      <c r="A443" s="33"/>
      <c r="B443" s="34"/>
      <c r="C443" s="225" t="s">
        <v>3581</v>
      </c>
      <c r="D443" s="33"/>
      <c r="E443" s="33"/>
      <c r="F443" s="33"/>
      <c r="G443" s="33"/>
      <c r="H443" s="34"/>
    </row>
    <row r="444" spans="1:8" s="2" customFormat="1" ht="17" customHeight="1">
      <c r="A444" s="33"/>
      <c r="B444" s="34"/>
      <c r="C444" s="223" t="s">
        <v>2124</v>
      </c>
      <c r="D444" s="223" t="s">
        <v>2125</v>
      </c>
      <c r="E444" s="18" t="s">
        <v>138</v>
      </c>
      <c r="F444" s="224">
        <v>132.81299999999999</v>
      </c>
      <c r="G444" s="33"/>
      <c r="H444" s="34"/>
    </row>
    <row r="445" spans="1:8" s="2" customFormat="1" ht="17" customHeight="1">
      <c r="A445" s="33"/>
      <c r="B445" s="34"/>
      <c r="C445" s="219" t="s">
        <v>663</v>
      </c>
      <c r="D445" s="220" t="s">
        <v>664</v>
      </c>
      <c r="E445" s="221" t="s">
        <v>138</v>
      </c>
      <c r="F445" s="222">
        <v>18.234999999999999</v>
      </c>
      <c r="G445" s="33"/>
      <c r="H445" s="34"/>
    </row>
    <row r="446" spans="1:8" s="2" customFormat="1" ht="17" customHeight="1">
      <c r="A446" s="33"/>
      <c r="B446" s="34"/>
      <c r="C446" s="225" t="s">
        <v>3581</v>
      </c>
      <c r="D446" s="33"/>
      <c r="E446" s="33"/>
      <c r="F446" s="33"/>
      <c r="G446" s="33"/>
      <c r="H446" s="34"/>
    </row>
    <row r="447" spans="1:8" s="2" customFormat="1" ht="17" customHeight="1">
      <c r="A447" s="33"/>
      <c r="B447" s="34"/>
      <c r="C447" s="223" t="s">
        <v>2124</v>
      </c>
      <c r="D447" s="223" t="s">
        <v>2125</v>
      </c>
      <c r="E447" s="18" t="s">
        <v>138</v>
      </c>
      <c r="F447" s="224">
        <v>132.81299999999999</v>
      </c>
      <c r="G447" s="33"/>
      <c r="H447" s="34"/>
    </row>
    <row r="448" spans="1:8" s="2" customFormat="1" ht="17" customHeight="1">
      <c r="A448" s="33"/>
      <c r="B448" s="34"/>
      <c r="C448" s="219" t="s">
        <v>666</v>
      </c>
      <c r="D448" s="220" t="s">
        <v>667</v>
      </c>
      <c r="E448" s="221" t="s">
        <v>134</v>
      </c>
      <c r="F448" s="222">
        <v>42.042000000000002</v>
      </c>
      <c r="G448" s="33"/>
      <c r="H448" s="34"/>
    </row>
    <row r="449" spans="1:8" s="2" customFormat="1" ht="17" customHeight="1">
      <c r="A449" s="33"/>
      <c r="B449" s="34"/>
      <c r="C449" s="219" t="s">
        <v>1753</v>
      </c>
      <c r="D449" s="220" t="s">
        <v>3584</v>
      </c>
      <c r="E449" s="221" t="s">
        <v>138</v>
      </c>
      <c r="F449" s="222">
        <v>702.87199999999996</v>
      </c>
      <c r="G449" s="33"/>
      <c r="H449" s="34"/>
    </row>
    <row r="450" spans="1:8" s="2" customFormat="1" ht="17" customHeight="1">
      <c r="A450" s="33"/>
      <c r="B450" s="34"/>
      <c r="C450" s="223" t="s">
        <v>1</v>
      </c>
      <c r="D450" s="223" t="s">
        <v>1745</v>
      </c>
      <c r="E450" s="18" t="s">
        <v>1</v>
      </c>
      <c r="F450" s="224">
        <v>0</v>
      </c>
      <c r="G450" s="33"/>
      <c r="H450" s="34"/>
    </row>
    <row r="451" spans="1:8" s="2" customFormat="1" ht="17" customHeight="1">
      <c r="A451" s="33"/>
      <c r="B451" s="34"/>
      <c r="C451" s="223" t="s">
        <v>1</v>
      </c>
      <c r="D451" s="223" t="s">
        <v>1746</v>
      </c>
      <c r="E451" s="18" t="s">
        <v>1</v>
      </c>
      <c r="F451" s="224">
        <v>0</v>
      </c>
      <c r="G451" s="33"/>
      <c r="H451" s="34"/>
    </row>
    <row r="452" spans="1:8" s="2" customFormat="1" ht="17" customHeight="1">
      <c r="A452" s="33"/>
      <c r="B452" s="34"/>
      <c r="C452" s="223" t="s">
        <v>1</v>
      </c>
      <c r="D452" s="223" t="s">
        <v>1540</v>
      </c>
      <c r="E452" s="18" t="s">
        <v>1</v>
      </c>
      <c r="F452" s="224">
        <v>35.942999999999998</v>
      </c>
      <c r="G452" s="33"/>
      <c r="H452" s="34"/>
    </row>
    <row r="453" spans="1:8" s="2" customFormat="1" ht="17" customHeight="1">
      <c r="A453" s="33"/>
      <c r="B453" s="34"/>
      <c r="C453" s="223" t="s">
        <v>1</v>
      </c>
      <c r="D453" s="223" t="s">
        <v>1747</v>
      </c>
      <c r="E453" s="18" t="s">
        <v>1</v>
      </c>
      <c r="F453" s="224">
        <v>126.48</v>
      </c>
      <c r="G453" s="33"/>
      <c r="H453" s="34"/>
    </row>
    <row r="454" spans="1:8" s="2" customFormat="1" ht="17" customHeight="1">
      <c r="A454" s="33"/>
      <c r="B454" s="34"/>
      <c r="C454" s="223" t="s">
        <v>1</v>
      </c>
      <c r="D454" s="223" t="s">
        <v>1747</v>
      </c>
      <c r="E454" s="18" t="s">
        <v>1</v>
      </c>
      <c r="F454" s="224">
        <v>126.48</v>
      </c>
      <c r="G454" s="33"/>
      <c r="H454" s="34"/>
    </row>
    <row r="455" spans="1:8" s="2" customFormat="1" ht="17" customHeight="1">
      <c r="A455" s="33"/>
      <c r="B455" s="34"/>
      <c r="C455" s="223" t="s">
        <v>1</v>
      </c>
      <c r="D455" s="223" t="s">
        <v>1748</v>
      </c>
      <c r="E455" s="18" t="s">
        <v>1</v>
      </c>
      <c r="F455" s="224">
        <v>0</v>
      </c>
      <c r="G455" s="33"/>
      <c r="H455" s="34"/>
    </row>
    <row r="456" spans="1:8" s="2" customFormat="1" ht="17" customHeight="1">
      <c r="A456" s="33"/>
      <c r="B456" s="34"/>
      <c r="C456" s="223" t="s">
        <v>1</v>
      </c>
      <c r="D456" s="223" t="s">
        <v>1749</v>
      </c>
      <c r="E456" s="18" t="s">
        <v>1</v>
      </c>
      <c r="F456" s="224">
        <v>3.99</v>
      </c>
      <c r="G456" s="33"/>
      <c r="H456" s="34"/>
    </row>
    <row r="457" spans="1:8" s="2" customFormat="1" ht="17" customHeight="1">
      <c r="A457" s="33"/>
      <c r="B457" s="34"/>
      <c r="C457" s="223" t="s">
        <v>1</v>
      </c>
      <c r="D457" s="223" t="s">
        <v>1749</v>
      </c>
      <c r="E457" s="18" t="s">
        <v>1</v>
      </c>
      <c r="F457" s="224">
        <v>3.99</v>
      </c>
      <c r="G457" s="33"/>
      <c r="H457" s="34"/>
    </row>
    <row r="458" spans="1:8" s="2" customFormat="1" ht="17" customHeight="1">
      <c r="A458" s="33"/>
      <c r="B458" s="34"/>
      <c r="C458" s="223" t="s">
        <v>1</v>
      </c>
      <c r="D458" s="223" t="s">
        <v>1564</v>
      </c>
      <c r="E458" s="18" t="s">
        <v>1</v>
      </c>
      <c r="F458" s="224">
        <v>150</v>
      </c>
      <c r="G458" s="33"/>
      <c r="H458" s="34"/>
    </row>
    <row r="459" spans="1:8" s="2" customFormat="1" ht="17" customHeight="1">
      <c r="A459" s="33"/>
      <c r="B459" s="34"/>
      <c r="C459" s="223" t="s">
        <v>1</v>
      </c>
      <c r="D459" s="223" t="s">
        <v>1751</v>
      </c>
      <c r="E459" s="18" t="s">
        <v>1</v>
      </c>
      <c r="F459" s="224">
        <v>110.023</v>
      </c>
      <c r="G459" s="33"/>
      <c r="H459" s="34"/>
    </row>
    <row r="460" spans="1:8" s="2" customFormat="1" ht="17" customHeight="1">
      <c r="A460" s="33"/>
      <c r="B460" s="34"/>
      <c r="C460" s="223" t="s">
        <v>1</v>
      </c>
      <c r="D460" s="223" t="s">
        <v>1751</v>
      </c>
      <c r="E460" s="18" t="s">
        <v>1</v>
      </c>
      <c r="F460" s="224">
        <v>110.023</v>
      </c>
      <c r="G460" s="33"/>
      <c r="H460" s="34"/>
    </row>
    <row r="461" spans="1:8" s="2" customFormat="1" ht="17" customHeight="1">
      <c r="A461" s="33"/>
      <c r="B461" s="34"/>
      <c r="C461" s="223" t="s">
        <v>1</v>
      </c>
      <c r="D461" s="223" t="s">
        <v>1540</v>
      </c>
      <c r="E461" s="18" t="s">
        <v>1</v>
      </c>
      <c r="F461" s="224">
        <v>35.942999999999998</v>
      </c>
      <c r="G461" s="33"/>
      <c r="H461" s="34"/>
    </row>
    <row r="462" spans="1:8" s="2" customFormat="1" ht="17" customHeight="1">
      <c r="A462" s="33"/>
      <c r="B462" s="34"/>
      <c r="C462" s="223" t="s">
        <v>1753</v>
      </c>
      <c r="D462" s="223" t="s">
        <v>193</v>
      </c>
      <c r="E462" s="18" t="s">
        <v>1</v>
      </c>
      <c r="F462" s="224">
        <v>702.87199999999996</v>
      </c>
      <c r="G462" s="33"/>
      <c r="H462" s="34"/>
    </row>
    <row r="463" spans="1:8" s="2" customFormat="1" ht="17" customHeight="1">
      <c r="A463" s="33"/>
      <c r="B463" s="34"/>
      <c r="C463" s="219" t="s">
        <v>1350</v>
      </c>
      <c r="D463" s="220" t="s">
        <v>1350</v>
      </c>
      <c r="E463" s="221" t="s">
        <v>138</v>
      </c>
      <c r="F463" s="222">
        <v>383.142</v>
      </c>
      <c r="G463" s="33"/>
      <c r="H463" s="34"/>
    </row>
    <row r="464" spans="1:8" s="2" customFormat="1" ht="17" customHeight="1">
      <c r="A464" s="33"/>
      <c r="B464" s="34"/>
      <c r="C464" s="223" t="s">
        <v>1</v>
      </c>
      <c r="D464" s="223" t="s">
        <v>1559</v>
      </c>
      <c r="E464" s="18" t="s">
        <v>1</v>
      </c>
      <c r="F464" s="224">
        <v>0</v>
      </c>
      <c r="G464" s="33"/>
      <c r="H464" s="34"/>
    </row>
    <row r="465" spans="1:8" s="2" customFormat="1" ht="17" customHeight="1">
      <c r="A465" s="33"/>
      <c r="B465" s="34"/>
      <c r="C465" s="223" t="s">
        <v>1</v>
      </c>
      <c r="D465" s="223" t="s">
        <v>1545</v>
      </c>
      <c r="E465" s="18" t="s">
        <v>1</v>
      </c>
      <c r="F465" s="224">
        <v>0</v>
      </c>
      <c r="G465" s="33"/>
      <c r="H465" s="34"/>
    </row>
    <row r="466" spans="1:8" s="2" customFormat="1" ht="17" customHeight="1">
      <c r="A466" s="33"/>
      <c r="B466" s="34"/>
      <c r="C466" s="223" t="s">
        <v>1</v>
      </c>
      <c r="D466" s="223" t="s">
        <v>1546</v>
      </c>
      <c r="E466" s="18" t="s">
        <v>1</v>
      </c>
      <c r="F466" s="224">
        <v>0</v>
      </c>
      <c r="G466" s="33"/>
      <c r="H466" s="34"/>
    </row>
    <row r="467" spans="1:8" s="2" customFormat="1" ht="17" customHeight="1">
      <c r="A467" s="33"/>
      <c r="B467" s="34"/>
      <c r="C467" s="223" t="s">
        <v>1</v>
      </c>
      <c r="D467" s="223" t="s">
        <v>1535</v>
      </c>
      <c r="E467" s="18" t="s">
        <v>1</v>
      </c>
      <c r="F467" s="224">
        <v>0</v>
      </c>
      <c r="G467" s="33"/>
      <c r="H467" s="34"/>
    </row>
    <row r="468" spans="1:8" s="2" customFormat="1" ht="17" customHeight="1">
      <c r="A468" s="33"/>
      <c r="B468" s="34"/>
      <c r="C468" s="223" t="s">
        <v>1</v>
      </c>
      <c r="D468" s="223" t="s">
        <v>1560</v>
      </c>
      <c r="E468" s="18" t="s">
        <v>1</v>
      </c>
      <c r="F468" s="224">
        <v>0</v>
      </c>
      <c r="G468" s="33"/>
      <c r="H468" s="34"/>
    </row>
    <row r="469" spans="1:8" s="2" customFormat="1" ht="17" customHeight="1">
      <c r="A469" s="33"/>
      <c r="B469" s="34"/>
      <c r="C469" s="223" t="s">
        <v>1</v>
      </c>
      <c r="D469" s="223" t="s">
        <v>1</v>
      </c>
      <c r="E469" s="18" t="s">
        <v>1</v>
      </c>
      <c r="F469" s="224">
        <v>0</v>
      </c>
      <c r="G469" s="33"/>
      <c r="H469" s="34"/>
    </row>
    <row r="470" spans="1:8" s="2" customFormat="1" ht="17" customHeight="1">
      <c r="A470" s="33"/>
      <c r="B470" s="34"/>
      <c r="C470" s="223" t="s">
        <v>1</v>
      </c>
      <c r="D470" s="223" t="s">
        <v>1561</v>
      </c>
      <c r="E470" s="18" t="s">
        <v>1</v>
      </c>
      <c r="F470" s="224">
        <v>0</v>
      </c>
      <c r="G470" s="33"/>
      <c r="H470" s="34"/>
    </row>
    <row r="471" spans="1:8" s="2" customFormat="1" ht="17" customHeight="1">
      <c r="A471" s="33"/>
      <c r="B471" s="34"/>
      <c r="C471" s="223" t="s">
        <v>1</v>
      </c>
      <c r="D471" s="223" t="s">
        <v>1562</v>
      </c>
      <c r="E471" s="18" t="s">
        <v>1</v>
      </c>
      <c r="F471" s="224">
        <v>0</v>
      </c>
      <c r="G471" s="33"/>
      <c r="H471" s="34"/>
    </row>
    <row r="472" spans="1:8" s="2" customFormat="1" ht="17" customHeight="1">
      <c r="A472" s="33"/>
      <c r="B472" s="34"/>
      <c r="C472" s="223" t="s">
        <v>1</v>
      </c>
      <c r="D472" s="223" t="s">
        <v>1563</v>
      </c>
      <c r="E472" s="18" t="s">
        <v>1</v>
      </c>
      <c r="F472" s="224">
        <v>7.98</v>
      </c>
      <c r="G472" s="33"/>
      <c r="H472" s="34"/>
    </row>
    <row r="473" spans="1:8" s="2" customFormat="1" ht="17" customHeight="1">
      <c r="A473" s="33"/>
      <c r="B473" s="34"/>
      <c r="C473" s="223" t="s">
        <v>1</v>
      </c>
      <c r="D473" s="223" t="s">
        <v>1564</v>
      </c>
      <c r="E473" s="18" t="s">
        <v>1</v>
      </c>
      <c r="F473" s="224">
        <v>150</v>
      </c>
      <c r="G473" s="33"/>
      <c r="H473" s="34"/>
    </row>
    <row r="474" spans="1:8" s="2" customFormat="1" ht="17" customHeight="1">
      <c r="A474" s="33"/>
      <c r="B474" s="34"/>
      <c r="C474" s="223" t="s">
        <v>1</v>
      </c>
      <c r="D474" s="223" t="s">
        <v>1565</v>
      </c>
      <c r="E474" s="18" t="s">
        <v>1</v>
      </c>
      <c r="F474" s="224">
        <v>0</v>
      </c>
      <c r="G474" s="33"/>
      <c r="H474" s="34"/>
    </row>
    <row r="475" spans="1:8" s="2" customFormat="1" ht="17" customHeight="1">
      <c r="A475" s="33"/>
      <c r="B475" s="34"/>
      <c r="C475" s="223" t="s">
        <v>1</v>
      </c>
      <c r="D475" s="223" t="s">
        <v>1566</v>
      </c>
      <c r="E475" s="18" t="s">
        <v>1</v>
      </c>
      <c r="F475" s="224">
        <v>189.32900000000001</v>
      </c>
      <c r="G475" s="33"/>
      <c r="H475" s="34"/>
    </row>
    <row r="476" spans="1:8" s="2" customFormat="1" ht="17" customHeight="1">
      <c r="A476" s="33"/>
      <c r="B476" s="34"/>
      <c r="C476" s="223" t="s">
        <v>1</v>
      </c>
      <c r="D476" s="223" t="s">
        <v>1567</v>
      </c>
      <c r="E476" s="18" t="s">
        <v>1</v>
      </c>
      <c r="F476" s="224">
        <v>35.832999999999998</v>
      </c>
      <c r="G476" s="33"/>
      <c r="H476" s="34"/>
    </row>
    <row r="477" spans="1:8" s="2" customFormat="1" ht="17" customHeight="1">
      <c r="A477" s="33"/>
      <c r="B477" s="34"/>
      <c r="C477" s="223" t="s">
        <v>1350</v>
      </c>
      <c r="D477" s="223" t="s">
        <v>1568</v>
      </c>
      <c r="E477" s="18" t="s">
        <v>1</v>
      </c>
      <c r="F477" s="224">
        <v>383.142</v>
      </c>
      <c r="G477" s="33"/>
      <c r="H477" s="34"/>
    </row>
    <row r="478" spans="1:8" s="2" customFormat="1" ht="17" customHeight="1">
      <c r="A478" s="33"/>
      <c r="B478" s="34"/>
      <c r="C478" s="225" t="s">
        <v>3581</v>
      </c>
      <c r="D478" s="33"/>
      <c r="E478" s="33"/>
      <c r="F478" s="33"/>
      <c r="G478" s="33"/>
      <c r="H478" s="34"/>
    </row>
    <row r="479" spans="1:8" s="2" customFormat="1" ht="17" customHeight="1">
      <c r="A479" s="33"/>
      <c r="B479" s="34"/>
      <c r="C479" s="223" t="s">
        <v>1529</v>
      </c>
      <c r="D479" s="223" t="s">
        <v>1530</v>
      </c>
      <c r="E479" s="18" t="s">
        <v>138</v>
      </c>
      <c r="F479" s="224">
        <v>600.58199999999999</v>
      </c>
      <c r="G479" s="33"/>
      <c r="H479" s="34"/>
    </row>
    <row r="480" spans="1:8" s="2" customFormat="1" ht="24">
      <c r="A480" s="33"/>
      <c r="B480" s="34"/>
      <c r="C480" s="223" t="s">
        <v>1500</v>
      </c>
      <c r="D480" s="223" t="s">
        <v>1501</v>
      </c>
      <c r="E480" s="18" t="s">
        <v>138</v>
      </c>
      <c r="F480" s="224">
        <v>600.58199999999999</v>
      </c>
      <c r="G480" s="33"/>
      <c r="H480" s="34"/>
    </row>
    <row r="481" spans="1:8" s="2" customFormat="1" ht="17" customHeight="1">
      <c r="A481" s="33"/>
      <c r="B481" s="34"/>
      <c r="C481" s="223" t="s">
        <v>1569</v>
      </c>
      <c r="D481" s="223" t="s">
        <v>1570</v>
      </c>
      <c r="E481" s="18" t="s">
        <v>134</v>
      </c>
      <c r="F481" s="224">
        <v>19.638999999999999</v>
      </c>
      <c r="G481" s="33"/>
      <c r="H481" s="34"/>
    </row>
    <row r="482" spans="1:8" s="2" customFormat="1" ht="17" customHeight="1">
      <c r="A482" s="33"/>
      <c r="B482" s="34"/>
      <c r="C482" s="219" t="s">
        <v>669</v>
      </c>
      <c r="D482" s="220" t="s">
        <v>670</v>
      </c>
      <c r="E482" s="221" t="s">
        <v>138</v>
      </c>
      <c r="F482" s="222">
        <v>150.86199999999999</v>
      </c>
      <c r="G482" s="33"/>
      <c r="H482" s="34"/>
    </row>
    <row r="483" spans="1:8" s="2" customFormat="1" ht="17" customHeight="1">
      <c r="A483" s="33"/>
      <c r="B483" s="34"/>
      <c r="C483" s="223" t="s">
        <v>1</v>
      </c>
      <c r="D483" s="223" t="s">
        <v>1544</v>
      </c>
      <c r="E483" s="18" t="s">
        <v>1</v>
      </c>
      <c r="F483" s="224">
        <v>0</v>
      </c>
      <c r="G483" s="33"/>
      <c r="H483" s="34"/>
    </row>
    <row r="484" spans="1:8" s="2" customFormat="1" ht="17" customHeight="1">
      <c r="A484" s="33"/>
      <c r="B484" s="34"/>
      <c r="C484" s="223" t="s">
        <v>1</v>
      </c>
      <c r="D484" s="223" t="s">
        <v>1545</v>
      </c>
      <c r="E484" s="18" t="s">
        <v>1</v>
      </c>
      <c r="F484" s="224">
        <v>0</v>
      </c>
      <c r="G484" s="33"/>
      <c r="H484" s="34"/>
    </row>
    <row r="485" spans="1:8" s="2" customFormat="1" ht="17" customHeight="1">
      <c r="A485" s="33"/>
      <c r="B485" s="34"/>
      <c r="C485" s="223" t="s">
        <v>1</v>
      </c>
      <c r="D485" s="223" t="s">
        <v>1546</v>
      </c>
      <c r="E485" s="18" t="s">
        <v>1</v>
      </c>
      <c r="F485" s="224">
        <v>0</v>
      </c>
      <c r="G485" s="33"/>
      <c r="H485" s="34"/>
    </row>
    <row r="486" spans="1:8" s="2" customFormat="1" ht="17" customHeight="1">
      <c r="A486" s="33"/>
      <c r="B486" s="34"/>
      <c r="C486" s="223" t="s">
        <v>1</v>
      </c>
      <c r="D486" s="223" t="s">
        <v>1535</v>
      </c>
      <c r="E486" s="18" t="s">
        <v>1</v>
      </c>
      <c r="F486" s="224">
        <v>0</v>
      </c>
      <c r="G486" s="33"/>
      <c r="H486" s="34"/>
    </row>
    <row r="487" spans="1:8" s="2" customFormat="1" ht="17" customHeight="1">
      <c r="A487" s="33"/>
      <c r="B487" s="34"/>
      <c r="C487" s="223" t="s">
        <v>1</v>
      </c>
      <c r="D487" s="223" t="s">
        <v>1536</v>
      </c>
      <c r="E487" s="18" t="s">
        <v>1</v>
      </c>
      <c r="F487" s="224">
        <v>0</v>
      </c>
      <c r="G487" s="33"/>
      <c r="H487" s="34"/>
    </row>
    <row r="488" spans="1:8" s="2" customFormat="1" ht="17" customHeight="1">
      <c r="A488" s="33"/>
      <c r="B488" s="34"/>
      <c r="C488" s="223" t="s">
        <v>1</v>
      </c>
      <c r="D488" s="223" t="s">
        <v>1547</v>
      </c>
      <c r="E488" s="18" t="s">
        <v>1</v>
      </c>
      <c r="F488" s="224">
        <v>0</v>
      </c>
      <c r="G488" s="33"/>
      <c r="H488" s="34"/>
    </row>
    <row r="489" spans="1:8" s="2" customFormat="1" ht="17" customHeight="1">
      <c r="A489" s="33"/>
      <c r="B489" s="34"/>
      <c r="C489" s="223" t="s">
        <v>1</v>
      </c>
      <c r="D489" s="223" t="s">
        <v>1548</v>
      </c>
      <c r="E489" s="18" t="s">
        <v>1</v>
      </c>
      <c r="F489" s="224">
        <v>0</v>
      </c>
      <c r="G489" s="33"/>
      <c r="H489" s="34"/>
    </row>
    <row r="490" spans="1:8" s="2" customFormat="1" ht="17" customHeight="1">
      <c r="A490" s="33"/>
      <c r="B490" s="34"/>
      <c r="C490" s="223" t="s">
        <v>1</v>
      </c>
      <c r="D490" s="223" t="s">
        <v>1549</v>
      </c>
      <c r="E490" s="18" t="s">
        <v>1</v>
      </c>
      <c r="F490" s="224">
        <v>0</v>
      </c>
      <c r="G490" s="33"/>
      <c r="H490" s="34"/>
    </row>
    <row r="491" spans="1:8" s="2" customFormat="1" ht="17" customHeight="1">
      <c r="A491" s="33"/>
      <c r="B491" s="34"/>
      <c r="C491" s="223" t="s">
        <v>1</v>
      </c>
      <c r="D491" s="223" t="s">
        <v>1550</v>
      </c>
      <c r="E491" s="18" t="s">
        <v>1</v>
      </c>
      <c r="F491" s="224">
        <v>0</v>
      </c>
      <c r="G491" s="33"/>
      <c r="H491" s="34"/>
    </row>
    <row r="492" spans="1:8" s="2" customFormat="1" ht="17" customHeight="1">
      <c r="A492" s="33"/>
      <c r="B492" s="34"/>
      <c r="C492" s="223" t="s">
        <v>1</v>
      </c>
      <c r="D492" s="223" t="s">
        <v>1551</v>
      </c>
      <c r="E492" s="18" t="s">
        <v>1</v>
      </c>
      <c r="F492" s="224">
        <v>0</v>
      </c>
      <c r="G492" s="33"/>
      <c r="H492" s="34"/>
    </row>
    <row r="493" spans="1:8" s="2" customFormat="1" ht="17" customHeight="1">
      <c r="A493" s="33"/>
      <c r="B493" s="34"/>
      <c r="C493" s="223" t="s">
        <v>1</v>
      </c>
      <c r="D493" s="223" t="s">
        <v>1552</v>
      </c>
      <c r="E493" s="18" t="s">
        <v>1</v>
      </c>
      <c r="F493" s="224">
        <v>0</v>
      </c>
      <c r="G493" s="33"/>
      <c r="H493" s="34"/>
    </row>
    <row r="494" spans="1:8" s="2" customFormat="1" ht="17" customHeight="1">
      <c r="A494" s="33"/>
      <c r="B494" s="34"/>
      <c r="C494" s="223" t="s">
        <v>1</v>
      </c>
      <c r="D494" s="223" t="s">
        <v>1553</v>
      </c>
      <c r="E494" s="18" t="s">
        <v>1</v>
      </c>
      <c r="F494" s="224">
        <v>0</v>
      </c>
      <c r="G494" s="33"/>
      <c r="H494" s="34"/>
    </row>
    <row r="495" spans="1:8" s="2" customFormat="1" ht="17" customHeight="1">
      <c r="A495" s="33"/>
      <c r="B495" s="34"/>
      <c r="C495" s="223" t="s">
        <v>1</v>
      </c>
      <c r="D495" s="223" t="s">
        <v>1</v>
      </c>
      <c r="E495" s="18" t="s">
        <v>1</v>
      </c>
      <c r="F495" s="224">
        <v>0</v>
      </c>
      <c r="G495" s="33"/>
      <c r="H495" s="34"/>
    </row>
    <row r="496" spans="1:8" s="2" customFormat="1" ht="17" customHeight="1">
      <c r="A496" s="33"/>
      <c r="B496" s="34"/>
      <c r="C496" s="223" t="s">
        <v>1</v>
      </c>
      <c r="D496" s="223" t="s">
        <v>1554</v>
      </c>
      <c r="E496" s="18" t="s">
        <v>1</v>
      </c>
      <c r="F496" s="224">
        <v>191.577</v>
      </c>
      <c r="G496" s="33"/>
      <c r="H496" s="34"/>
    </row>
    <row r="497" spans="1:8" s="2" customFormat="1" ht="17" customHeight="1">
      <c r="A497" s="33"/>
      <c r="B497" s="34"/>
      <c r="C497" s="223" t="s">
        <v>1</v>
      </c>
      <c r="D497" s="223" t="s">
        <v>1555</v>
      </c>
      <c r="E497" s="18" t="s">
        <v>1</v>
      </c>
      <c r="F497" s="224">
        <v>-10.08</v>
      </c>
      <c r="G497" s="33"/>
      <c r="H497" s="34"/>
    </row>
    <row r="498" spans="1:8" s="2" customFormat="1" ht="17" customHeight="1">
      <c r="A498" s="33"/>
      <c r="B498" s="34"/>
      <c r="C498" s="223" t="s">
        <v>1</v>
      </c>
      <c r="D498" s="223" t="s">
        <v>1556</v>
      </c>
      <c r="E498" s="18" t="s">
        <v>1</v>
      </c>
      <c r="F498" s="224">
        <v>3</v>
      </c>
      <c r="G498" s="33"/>
      <c r="H498" s="34"/>
    </row>
    <row r="499" spans="1:8" s="2" customFormat="1" ht="17" customHeight="1">
      <c r="A499" s="33"/>
      <c r="B499" s="34"/>
      <c r="C499" s="223" t="s">
        <v>1</v>
      </c>
      <c r="D499" s="223" t="s">
        <v>1557</v>
      </c>
      <c r="E499" s="18" t="s">
        <v>1</v>
      </c>
      <c r="F499" s="224">
        <v>-33.634999999999998</v>
      </c>
      <c r="G499" s="33"/>
      <c r="H499" s="34"/>
    </row>
    <row r="500" spans="1:8" s="2" customFormat="1" ht="17" customHeight="1">
      <c r="A500" s="33"/>
      <c r="B500" s="34"/>
      <c r="C500" s="223" t="s">
        <v>669</v>
      </c>
      <c r="D500" s="223" t="s">
        <v>1558</v>
      </c>
      <c r="E500" s="18" t="s">
        <v>1</v>
      </c>
      <c r="F500" s="224">
        <v>150.86199999999999</v>
      </c>
      <c r="G500" s="33"/>
      <c r="H500" s="34"/>
    </row>
    <row r="501" spans="1:8" s="2" customFormat="1" ht="17" customHeight="1">
      <c r="A501" s="33"/>
      <c r="B501" s="34"/>
      <c r="C501" s="225" t="s">
        <v>3581</v>
      </c>
      <c r="D501" s="33"/>
      <c r="E501" s="33"/>
      <c r="F501" s="33"/>
      <c r="G501" s="33"/>
      <c r="H501" s="34"/>
    </row>
    <row r="502" spans="1:8" s="2" customFormat="1" ht="17" customHeight="1">
      <c r="A502" s="33"/>
      <c r="B502" s="34"/>
      <c r="C502" s="223" t="s">
        <v>1529</v>
      </c>
      <c r="D502" s="223" t="s">
        <v>1530</v>
      </c>
      <c r="E502" s="18" t="s">
        <v>138</v>
      </c>
      <c r="F502" s="224">
        <v>600.58199999999999</v>
      </c>
      <c r="G502" s="33"/>
      <c r="H502" s="34"/>
    </row>
    <row r="503" spans="1:8" s="2" customFormat="1" ht="24">
      <c r="A503" s="33"/>
      <c r="B503" s="34"/>
      <c r="C503" s="223" t="s">
        <v>1500</v>
      </c>
      <c r="D503" s="223" t="s">
        <v>1501</v>
      </c>
      <c r="E503" s="18" t="s">
        <v>138</v>
      </c>
      <c r="F503" s="224">
        <v>600.58199999999999</v>
      </c>
      <c r="G503" s="33"/>
      <c r="H503" s="34"/>
    </row>
    <row r="504" spans="1:8" s="2" customFormat="1" ht="24">
      <c r="A504" s="33"/>
      <c r="B504" s="34"/>
      <c r="C504" s="223" t="s">
        <v>1598</v>
      </c>
      <c r="D504" s="223" t="s">
        <v>1599</v>
      </c>
      <c r="E504" s="18" t="s">
        <v>138</v>
      </c>
      <c r="F504" s="224">
        <v>150.86199999999999</v>
      </c>
      <c r="G504" s="33"/>
      <c r="H504" s="34"/>
    </row>
    <row r="505" spans="1:8" s="2" customFormat="1" ht="17" customHeight="1">
      <c r="A505" s="33"/>
      <c r="B505" s="34"/>
      <c r="C505" s="223" t="s">
        <v>1569</v>
      </c>
      <c r="D505" s="223" t="s">
        <v>1570</v>
      </c>
      <c r="E505" s="18" t="s">
        <v>134</v>
      </c>
      <c r="F505" s="224">
        <v>19.638999999999999</v>
      </c>
      <c r="G505" s="33"/>
      <c r="H505" s="34"/>
    </row>
    <row r="506" spans="1:8" s="2" customFormat="1" ht="17" customHeight="1">
      <c r="A506" s="33"/>
      <c r="B506" s="34"/>
      <c r="C506" s="219" t="s">
        <v>1353</v>
      </c>
      <c r="D506" s="220" t="s">
        <v>1354</v>
      </c>
      <c r="E506" s="221" t="s">
        <v>138</v>
      </c>
      <c r="F506" s="222">
        <v>66.578000000000003</v>
      </c>
      <c r="G506" s="33"/>
      <c r="H506" s="34"/>
    </row>
    <row r="507" spans="1:8" s="2" customFormat="1" ht="17" customHeight="1">
      <c r="A507" s="33"/>
      <c r="B507" s="34"/>
      <c r="C507" s="223" t="s">
        <v>1</v>
      </c>
      <c r="D507" s="223" t="s">
        <v>1532</v>
      </c>
      <c r="E507" s="18" t="s">
        <v>1</v>
      </c>
      <c r="F507" s="224">
        <v>0</v>
      </c>
      <c r="G507" s="33"/>
      <c r="H507" s="34"/>
    </row>
    <row r="508" spans="1:8" s="2" customFormat="1" ht="17" customHeight="1">
      <c r="A508" s="33"/>
      <c r="B508" s="34"/>
      <c r="C508" s="223" t="s">
        <v>1</v>
      </c>
      <c r="D508" s="223" t="s">
        <v>1533</v>
      </c>
      <c r="E508" s="18" t="s">
        <v>1</v>
      </c>
      <c r="F508" s="224">
        <v>0</v>
      </c>
      <c r="G508" s="33"/>
      <c r="H508" s="34"/>
    </row>
    <row r="509" spans="1:8" s="2" customFormat="1" ht="17" customHeight="1">
      <c r="A509" s="33"/>
      <c r="B509" s="34"/>
      <c r="C509" s="223" t="s">
        <v>1</v>
      </c>
      <c r="D509" s="223" t="s">
        <v>1534</v>
      </c>
      <c r="E509" s="18" t="s">
        <v>1</v>
      </c>
      <c r="F509" s="224">
        <v>0</v>
      </c>
      <c r="G509" s="33"/>
      <c r="H509" s="34"/>
    </row>
    <row r="510" spans="1:8" s="2" customFormat="1" ht="17" customHeight="1">
      <c r="A510" s="33"/>
      <c r="B510" s="34"/>
      <c r="C510" s="223" t="s">
        <v>1</v>
      </c>
      <c r="D510" s="223" t="s">
        <v>1535</v>
      </c>
      <c r="E510" s="18" t="s">
        <v>1</v>
      </c>
      <c r="F510" s="224">
        <v>0</v>
      </c>
      <c r="G510" s="33"/>
      <c r="H510" s="34"/>
    </row>
    <row r="511" spans="1:8" s="2" customFormat="1" ht="17" customHeight="1">
      <c r="A511" s="33"/>
      <c r="B511" s="34"/>
      <c r="C511" s="223" t="s">
        <v>1</v>
      </c>
      <c r="D511" s="223" t="s">
        <v>1536</v>
      </c>
      <c r="E511" s="18" t="s">
        <v>1</v>
      </c>
      <c r="F511" s="224">
        <v>0</v>
      </c>
      <c r="G511" s="33"/>
      <c r="H511" s="34"/>
    </row>
    <row r="512" spans="1:8" s="2" customFormat="1" ht="17" customHeight="1">
      <c r="A512" s="33"/>
      <c r="B512" s="34"/>
      <c r="C512" s="223" t="s">
        <v>1</v>
      </c>
      <c r="D512" s="223" t="s">
        <v>1537</v>
      </c>
      <c r="E512" s="18" t="s">
        <v>1</v>
      </c>
      <c r="F512" s="224">
        <v>0</v>
      </c>
      <c r="G512" s="33"/>
      <c r="H512" s="34"/>
    </row>
    <row r="513" spans="1:8" s="2" customFormat="1" ht="17" customHeight="1">
      <c r="A513" s="33"/>
      <c r="B513" s="34"/>
      <c r="C513" s="223" t="s">
        <v>1</v>
      </c>
      <c r="D513" s="223" t="s">
        <v>1538</v>
      </c>
      <c r="E513" s="18" t="s">
        <v>1</v>
      </c>
      <c r="F513" s="224">
        <v>0</v>
      </c>
      <c r="G513" s="33"/>
      <c r="H513" s="34"/>
    </row>
    <row r="514" spans="1:8" s="2" customFormat="1" ht="17" customHeight="1">
      <c r="A514" s="33"/>
      <c r="B514" s="34"/>
      <c r="C514" s="223" t="s">
        <v>1</v>
      </c>
      <c r="D514" s="223" t="s">
        <v>1</v>
      </c>
      <c r="E514" s="18" t="s">
        <v>1</v>
      </c>
      <c r="F514" s="224">
        <v>0</v>
      </c>
      <c r="G514" s="33"/>
      <c r="H514" s="34"/>
    </row>
    <row r="515" spans="1:8" s="2" customFormat="1" ht="17" customHeight="1">
      <c r="A515" s="33"/>
      <c r="B515" s="34"/>
      <c r="C515" s="223" t="s">
        <v>1</v>
      </c>
      <c r="D515" s="223" t="s">
        <v>1539</v>
      </c>
      <c r="E515" s="18" t="s">
        <v>1</v>
      </c>
      <c r="F515" s="224">
        <v>0</v>
      </c>
      <c r="G515" s="33"/>
      <c r="H515" s="34"/>
    </row>
    <row r="516" spans="1:8" s="2" customFormat="1" ht="17" customHeight="1">
      <c r="A516" s="33"/>
      <c r="B516" s="34"/>
      <c r="C516" s="223" t="s">
        <v>1</v>
      </c>
      <c r="D516" s="223" t="s">
        <v>1540</v>
      </c>
      <c r="E516" s="18" t="s">
        <v>1</v>
      </c>
      <c r="F516" s="224">
        <v>35.942999999999998</v>
      </c>
      <c r="G516" s="33"/>
      <c r="H516" s="34"/>
    </row>
    <row r="517" spans="1:8" s="2" customFormat="1" ht="17" customHeight="1">
      <c r="A517" s="33"/>
      <c r="B517" s="34"/>
      <c r="C517" s="223" t="s">
        <v>1</v>
      </c>
      <c r="D517" s="223" t="s">
        <v>1541</v>
      </c>
      <c r="E517" s="18" t="s">
        <v>1</v>
      </c>
      <c r="F517" s="224">
        <v>-3</v>
      </c>
      <c r="G517" s="33"/>
      <c r="H517" s="34"/>
    </row>
    <row r="518" spans="1:8" s="2" customFormat="1" ht="17" customHeight="1">
      <c r="A518" s="33"/>
      <c r="B518" s="34"/>
      <c r="C518" s="223" t="s">
        <v>1</v>
      </c>
      <c r="D518" s="223" t="s">
        <v>1542</v>
      </c>
      <c r="E518" s="18" t="s">
        <v>1</v>
      </c>
      <c r="F518" s="224">
        <v>33.634999999999998</v>
      </c>
      <c r="G518" s="33"/>
      <c r="H518" s="34"/>
    </row>
    <row r="519" spans="1:8" s="2" customFormat="1" ht="17" customHeight="1">
      <c r="A519" s="33"/>
      <c r="B519" s="34"/>
      <c r="C519" s="223" t="s">
        <v>1353</v>
      </c>
      <c r="D519" s="223" t="s">
        <v>1543</v>
      </c>
      <c r="E519" s="18" t="s">
        <v>1</v>
      </c>
      <c r="F519" s="224">
        <v>66.578000000000003</v>
      </c>
      <c r="G519" s="33"/>
      <c r="H519" s="34"/>
    </row>
    <row r="520" spans="1:8" s="2" customFormat="1" ht="17" customHeight="1">
      <c r="A520" s="33"/>
      <c r="B520" s="34"/>
      <c r="C520" s="225" t="s">
        <v>3581</v>
      </c>
      <c r="D520" s="33"/>
      <c r="E520" s="33"/>
      <c r="F520" s="33"/>
      <c r="G520" s="33"/>
      <c r="H520" s="34"/>
    </row>
    <row r="521" spans="1:8" s="2" customFormat="1" ht="17" customHeight="1">
      <c r="A521" s="33"/>
      <c r="B521" s="34"/>
      <c r="C521" s="223" t="s">
        <v>1529</v>
      </c>
      <c r="D521" s="223" t="s">
        <v>1530</v>
      </c>
      <c r="E521" s="18" t="s">
        <v>138</v>
      </c>
      <c r="F521" s="224">
        <v>600.58199999999999</v>
      </c>
      <c r="G521" s="33"/>
      <c r="H521" s="34"/>
    </row>
    <row r="522" spans="1:8" s="2" customFormat="1" ht="24">
      <c r="A522" s="33"/>
      <c r="B522" s="34"/>
      <c r="C522" s="223" t="s">
        <v>1500</v>
      </c>
      <c r="D522" s="223" t="s">
        <v>1501</v>
      </c>
      <c r="E522" s="18" t="s">
        <v>138</v>
      </c>
      <c r="F522" s="224">
        <v>600.58199999999999</v>
      </c>
      <c r="G522" s="33"/>
      <c r="H522" s="34"/>
    </row>
    <row r="523" spans="1:8" s="2" customFormat="1" ht="17" customHeight="1">
      <c r="A523" s="33"/>
      <c r="B523" s="34"/>
      <c r="C523" s="223" t="s">
        <v>2124</v>
      </c>
      <c r="D523" s="223" t="s">
        <v>2125</v>
      </c>
      <c r="E523" s="18" t="s">
        <v>138</v>
      </c>
      <c r="F523" s="224">
        <v>132.81299999999999</v>
      </c>
      <c r="G523" s="33"/>
      <c r="H523" s="34"/>
    </row>
    <row r="524" spans="1:8" s="2" customFormat="1" ht="17" customHeight="1">
      <c r="A524" s="33"/>
      <c r="B524" s="34"/>
      <c r="C524" s="223" t="s">
        <v>1569</v>
      </c>
      <c r="D524" s="223" t="s">
        <v>1570</v>
      </c>
      <c r="E524" s="18" t="s">
        <v>134</v>
      </c>
      <c r="F524" s="224">
        <v>19.638999999999999</v>
      </c>
      <c r="G524" s="33"/>
      <c r="H524" s="34"/>
    </row>
    <row r="525" spans="1:8" s="2" customFormat="1" ht="17" customHeight="1">
      <c r="A525" s="33"/>
      <c r="B525" s="34"/>
      <c r="C525" s="219" t="s">
        <v>3590</v>
      </c>
      <c r="D525" s="220" t="s">
        <v>3591</v>
      </c>
      <c r="E525" s="221" t="s">
        <v>138</v>
      </c>
      <c r="F525" s="222">
        <v>76</v>
      </c>
      <c r="G525" s="33"/>
      <c r="H525" s="34"/>
    </row>
    <row r="526" spans="1:8" s="2" customFormat="1" ht="17" customHeight="1">
      <c r="A526" s="33"/>
      <c r="B526" s="34"/>
      <c r="C526" s="219" t="s">
        <v>3592</v>
      </c>
      <c r="D526" s="220" t="s">
        <v>3593</v>
      </c>
      <c r="E526" s="221" t="s">
        <v>138</v>
      </c>
      <c r="F526" s="222">
        <v>0</v>
      </c>
      <c r="G526" s="33"/>
      <c r="H526" s="34"/>
    </row>
    <row r="527" spans="1:8" s="2" customFormat="1" ht="17" customHeight="1">
      <c r="A527" s="33"/>
      <c r="B527" s="34"/>
      <c r="C527" s="219" t="s">
        <v>398</v>
      </c>
      <c r="D527" s="220" t="s">
        <v>399</v>
      </c>
      <c r="E527" s="221" t="s">
        <v>138</v>
      </c>
      <c r="F527" s="222">
        <v>147.577</v>
      </c>
      <c r="G527" s="33"/>
      <c r="H527" s="34"/>
    </row>
    <row r="528" spans="1:8" s="2" customFormat="1" ht="17" customHeight="1">
      <c r="A528" s="33"/>
      <c r="B528" s="34"/>
      <c r="C528" s="219" t="s">
        <v>3594</v>
      </c>
      <c r="D528" s="220" t="s">
        <v>402</v>
      </c>
      <c r="E528" s="221" t="s">
        <v>138</v>
      </c>
      <c r="F528" s="222">
        <v>680.23900000000003</v>
      </c>
      <c r="G528" s="33"/>
      <c r="H528" s="34"/>
    </row>
    <row r="529" spans="1:8" s="2" customFormat="1" ht="17" customHeight="1">
      <c r="A529" s="33"/>
      <c r="B529" s="34"/>
      <c r="C529" s="219" t="s">
        <v>672</v>
      </c>
      <c r="D529" s="220" t="s">
        <v>673</v>
      </c>
      <c r="E529" s="221" t="s">
        <v>138</v>
      </c>
      <c r="F529" s="222">
        <v>118</v>
      </c>
      <c r="G529" s="33"/>
      <c r="H529" s="34"/>
    </row>
    <row r="530" spans="1:8" s="2" customFormat="1" ht="17" customHeight="1">
      <c r="A530" s="33"/>
      <c r="B530" s="34"/>
      <c r="C530" s="219" t="s">
        <v>675</v>
      </c>
      <c r="D530" s="220" t="s">
        <v>676</v>
      </c>
      <c r="E530" s="221" t="s">
        <v>138</v>
      </c>
      <c r="F530" s="222">
        <v>217</v>
      </c>
      <c r="G530" s="33"/>
      <c r="H530" s="34"/>
    </row>
    <row r="531" spans="1:8" s="2" customFormat="1" ht="7.25" customHeight="1">
      <c r="A531" s="33"/>
      <c r="B531" s="48"/>
      <c r="C531" s="49"/>
      <c r="D531" s="49"/>
      <c r="E531" s="49"/>
      <c r="F531" s="49"/>
      <c r="G531" s="49"/>
      <c r="H531" s="34"/>
    </row>
    <row r="532" spans="1:8" s="2" customFormat="1">
      <c r="A532" s="33"/>
      <c r="B532" s="33"/>
      <c r="C532" s="33"/>
      <c r="D532" s="33"/>
      <c r="E532" s="33"/>
      <c r="F532" s="33"/>
      <c r="G532" s="33"/>
      <c r="H532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88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88</v>
      </c>
      <c r="AZ2" s="99" t="s">
        <v>132</v>
      </c>
      <c r="BA2" s="99" t="s">
        <v>133</v>
      </c>
      <c r="BB2" s="99" t="s">
        <v>134</v>
      </c>
      <c r="BC2" s="99" t="s">
        <v>135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136</v>
      </c>
      <c r="BA3" s="99" t="s">
        <v>137</v>
      </c>
      <c r="BB3" s="99" t="s">
        <v>138</v>
      </c>
      <c r="BC3" s="99" t="s">
        <v>139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  <c r="AZ4" s="99" t="s">
        <v>141</v>
      </c>
      <c r="BA4" s="99" t="s">
        <v>142</v>
      </c>
      <c r="BB4" s="99" t="s">
        <v>138</v>
      </c>
      <c r="BC4" s="99" t="s">
        <v>143</v>
      </c>
      <c r="BD4" s="99" t="s">
        <v>87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56" s="1" customFormat="1" ht="12" customHeight="1">
      <c r="B8" s="21"/>
      <c r="D8" s="28" t="s">
        <v>144</v>
      </c>
      <c r="L8" s="21"/>
    </row>
    <row r="9" spans="1:56" s="2" customFormat="1" ht="16.5" customHeight="1">
      <c r="A9" s="33"/>
      <c r="B9" s="34"/>
      <c r="C9" s="33"/>
      <c r="D9" s="33"/>
      <c r="E9" s="270" t="s">
        <v>145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28" t="s">
        <v>147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ROUND((SUM(BE129:BE287)),  2)</f>
        <v>0</v>
      </c>
      <c r="G35" s="33"/>
      <c r="H35" s="33"/>
      <c r="I35" s="107">
        <v>0.2</v>
      </c>
      <c r="J35" s="106">
        <f>ROUND(((SUM(BE129:BE287))*I35),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ROUND((SUM(BF129:BF287)),  2)</f>
        <v>0</v>
      </c>
      <c r="G36" s="33"/>
      <c r="H36" s="33"/>
      <c r="I36" s="107">
        <v>0.2</v>
      </c>
      <c r="J36" s="106">
        <f>ROUND(((SUM(BF129:BF287))*I36),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ROUND((SUM(BG129:BG287)),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ROUND((SUM(BH129:BH287)),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ROUND((SUM(BI129:BI287)),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145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8" t="str">
        <f>E11</f>
        <v>SO01.1 - SO01.1 Búracie práce  pre obv. plášť fasada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47" s="10" customFormat="1" ht="20" customHeight="1">
      <c r="B100" s="123"/>
      <c r="D100" s="124" t="s">
        <v>154</v>
      </c>
      <c r="E100" s="125"/>
      <c r="F100" s="125"/>
      <c r="G100" s="125"/>
      <c r="H100" s="125"/>
      <c r="I100" s="125"/>
      <c r="J100" s="126">
        <f>J131</f>
        <v>0</v>
      </c>
      <c r="L100" s="123"/>
    </row>
    <row r="101" spans="1:47" s="10" customFormat="1" ht="20" customHeight="1">
      <c r="B101" s="123"/>
      <c r="D101" s="124" t="s">
        <v>155</v>
      </c>
      <c r="E101" s="125"/>
      <c r="F101" s="125"/>
      <c r="G101" s="125"/>
      <c r="H101" s="125"/>
      <c r="I101" s="125"/>
      <c r="J101" s="126">
        <f>J144</f>
        <v>0</v>
      </c>
      <c r="L101" s="123"/>
    </row>
    <row r="102" spans="1:47" s="10" customFormat="1" ht="20" customHeight="1">
      <c r="B102" s="123"/>
      <c r="D102" s="124" t="s">
        <v>156</v>
      </c>
      <c r="E102" s="125"/>
      <c r="F102" s="125"/>
      <c r="G102" s="125"/>
      <c r="H102" s="125"/>
      <c r="I102" s="125"/>
      <c r="J102" s="126">
        <f>J174</f>
        <v>0</v>
      </c>
      <c r="L102" s="123"/>
    </row>
    <row r="103" spans="1:47" s="10" customFormat="1" ht="20" customHeight="1">
      <c r="B103" s="123"/>
      <c r="D103" s="124" t="s">
        <v>157</v>
      </c>
      <c r="E103" s="125"/>
      <c r="F103" s="125"/>
      <c r="G103" s="125"/>
      <c r="H103" s="125"/>
      <c r="I103" s="125"/>
      <c r="J103" s="126">
        <f>J248</f>
        <v>0</v>
      </c>
      <c r="L103" s="123"/>
    </row>
    <row r="104" spans="1:47" s="10" customFormat="1" ht="20" customHeight="1">
      <c r="B104" s="123"/>
      <c r="D104" s="124" t="s">
        <v>158</v>
      </c>
      <c r="E104" s="125"/>
      <c r="F104" s="125"/>
      <c r="G104" s="125"/>
      <c r="H104" s="125"/>
      <c r="I104" s="125"/>
      <c r="J104" s="126">
        <f>J267</f>
        <v>0</v>
      </c>
      <c r="L104" s="123"/>
    </row>
    <row r="105" spans="1:47" s="9" customFormat="1" ht="25" customHeight="1">
      <c r="B105" s="119"/>
      <c r="D105" s="120" t="s">
        <v>159</v>
      </c>
      <c r="E105" s="121"/>
      <c r="F105" s="121"/>
      <c r="G105" s="121"/>
      <c r="H105" s="121"/>
      <c r="I105" s="121"/>
      <c r="J105" s="122">
        <f>J269</f>
        <v>0</v>
      </c>
      <c r="L105" s="119"/>
    </row>
    <row r="106" spans="1:47" s="10" customFormat="1" ht="20" customHeight="1">
      <c r="B106" s="123"/>
      <c r="D106" s="124" t="s">
        <v>160</v>
      </c>
      <c r="E106" s="125"/>
      <c r="F106" s="125"/>
      <c r="G106" s="125"/>
      <c r="H106" s="125"/>
      <c r="I106" s="125"/>
      <c r="J106" s="126">
        <f>J270</f>
        <v>0</v>
      </c>
      <c r="L106" s="123"/>
    </row>
    <row r="107" spans="1:47" s="9" customFormat="1" ht="25" customHeight="1">
      <c r="B107" s="119"/>
      <c r="D107" s="120" t="s">
        <v>161</v>
      </c>
      <c r="E107" s="121"/>
      <c r="F107" s="121"/>
      <c r="G107" s="121"/>
      <c r="H107" s="121"/>
      <c r="I107" s="121"/>
      <c r="J107" s="122">
        <f>J286</f>
        <v>0</v>
      </c>
      <c r="L107" s="119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162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70" t="str">
        <f>E7</f>
        <v>RP  PRE ZNÍŽENIE ENERGETICKEJ NÁROČNOSTI BUDOVY MŠ Fraňa Kráľa - 19.7.2021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144</v>
      </c>
      <c r="L118" s="21"/>
    </row>
    <row r="119" spans="1:31" s="2" customFormat="1" ht="16.5" customHeight="1">
      <c r="A119" s="33"/>
      <c r="B119" s="34"/>
      <c r="C119" s="33"/>
      <c r="D119" s="33"/>
      <c r="E119" s="270" t="s">
        <v>145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146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28" t="str">
        <f>E11</f>
        <v>SO01.1 - SO01.1 Búracie práce  pre obv. plášť fasada</v>
      </c>
      <c r="F121" s="269"/>
      <c r="G121" s="269"/>
      <c r="H121" s="269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p.č.707/1 k.ú.Čadca</v>
      </c>
      <c r="G123" s="33"/>
      <c r="H123" s="33"/>
      <c r="I123" s="28" t="s">
        <v>21</v>
      </c>
      <c r="J123" s="56">
        <f>IF(J14="","",J14)</f>
        <v>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.25" customHeight="1">
      <c r="A125" s="33"/>
      <c r="B125" s="34"/>
      <c r="C125" s="28" t="s">
        <v>22</v>
      </c>
      <c r="D125" s="33"/>
      <c r="E125" s="33"/>
      <c r="F125" s="26" t="str">
        <f>E17</f>
        <v>Mesto Čadca</v>
      </c>
      <c r="G125" s="33"/>
      <c r="H125" s="33"/>
      <c r="I125" s="28" t="s">
        <v>28</v>
      </c>
      <c r="J125" s="31" t="str">
        <f>E23</f>
        <v>MEB Consulting Ing.Arch.E.Babuliaková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K.Šinská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7"/>
      <c r="B128" s="128"/>
      <c r="C128" s="129" t="s">
        <v>163</v>
      </c>
      <c r="D128" s="130" t="s">
        <v>60</v>
      </c>
      <c r="E128" s="130" t="s">
        <v>56</v>
      </c>
      <c r="F128" s="130" t="s">
        <v>57</v>
      </c>
      <c r="G128" s="130" t="s">
        <v>164</v>
      </c>
      <c r="H128" s="130" t="s">
        <v>165</v>
      </c>
      <c r="I128" s="130" t="s">
        <v>166</v>
      </c>
      <c r="J128" s="131" t="s">
        <v>150</v>
      </c>
      <c r="K128" s="132" t="s">
        <v>167</v>
      </c>
      <c r="L128" s="133"/>
      <c r="M128" s="63" t="s">
        <v>1</v>
      </c>
      <c r="N128" s="64" t="s">
        <v>39</v>
      </c>
      <c r="O128" s="64" t="s">
        <v>168</v>
      </c>
      <c r="P128" s="64" t="s">
        <v>169</v>
      </c>
      <c r="Q128" s="64" t="s">
        <v>170</v>
      </c>
      <c r="R128" s="64" t="s">
        <v>171</v>
      </c>
      <c r="S128" s="64" t="s">
        <v>172</v>
      </c>
      <c r="T128" s="65" t="s">
        <v>173</v>
      </c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</row>
    <row r="129" spans="1:65" s="2" customFormat="1" ht="23" customHeight="1">
      <c r="A129" s="33"/>
      <c r="B129" s="34"/>
      <c r="C129" s="70" t="s">
        <v>151</v>
      </c>
      <c r="D129" s="33"/>
      <c r="E129" s="33"/>
      <c r="F129" s="33"/>
      <c r="G129" s="33"/>
      <c r="H129" s="33"/>
      <c r="I129" s="33"/>
      <c r="J129" s="134">
        <f>BK129</f>
        <v>0</v>
      </c>
      <c r="K129" s="33"/>
      <c r="L129" s="34"/>
      <c r="M129" s="66"/>
      <c r="N129" s="57"/>
      <c r="O129" s="67"/>
      <c r="P129" s="135">
        <f>P130+P269+P286</f>
        <v>0</v>
      </c>
      <c r="Q129" s="67"/>
      <c r="R129" s="135">
        <f>R130+R269+R286</f>
        <v>6.6961560000000003E-2</v>
      </c>
      <c r="S129" s="67"/>
      <c r="T129" s="136">
        <f>T130+T269+T286</f>
        <v>77.650399999999991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152</v>
      </c>
      <c r="BK129" s="137">
        <f>BK130+BK269+BK286</f>
        <v>0</v>
      </c>
    </row>
    <row r="130" spans="1:65" s="12" customFormat="1" ht="26" customHeight="1">
      <c r="B130" s="138"/>
      <c r="D130" s="139" t="s">
        <v>74</v>
      </c>
      <c r="E130" s="140" t="s">
        <v>174</v>
      </c>
      <c r="F130" s="140" t="s">
        <v>175</v>
      </c>
      <c r="I130" s="141"/>
      <c r="J130" s="142">
        <f>BK130</f>
        <v>0</v>
      </c>
      <c r="L130" s="138"/>
      <c r="M130" s="143"/>
      <c r="N130" s="144"/>
      <c r="O130" s="144"/>
      <c r="P130" s="145">
        <f>P131+P144+P174+P248+P267</f>
        <v>0</v>
      </c>
      <c r="Q130" s="144"/>
      <c r="R130" s="145">
        <f>R131+R144+R174+R248+R267</f>
        <v>1.9434E-2</v>
      </c>
      <c r="S130" s="144"/>
      <c r="T130" s="146">
        <f>T131+T144+T174+T248+T267</f>
        <v>76.698399999999992</v>
      </c>
      <c r="AR130" s="139" t="s">
        <v>79</v>
      </c>
      <c r="AT130" s="147" t="s">
        <v>74</v>
      </c>
      <c r="AU130" s="147" t="s">
        <v>75</v>
      </c>
      <c r="AY130" s="139" t="s">
        <v>176</v>
      </c>
      <c r="BK130" s="148">
        <f>BK131+BK144+BK174+BK248+BK267</f>
        <v>0</v>
      </c>
    </row>
    <row r="131" spans="1:65" s="12" customFormat="1" ht="23" customHeight="1">
      <c r="B131" s="138"/>
      <c r="D131" s="139" t="s">
        <v>74</v>
      </c>
      <c r="E131" s="149" t="s">
        <v>79</v>
      </c>
      <c r="F131" s="149" t="s">
        <v>177</v>
      </c>
      <c r="I131" s="141"/>
      <c r="J131" s="150">
        <f>BK131</f>
        <v>0</v>
      </c>
      <c r="L131" s="138"/>
      <c r="M131" s="143"/>
      <c r="N131" s="144"/>
      <c r="O131" s="144"/>
      <c r="P131" s="145">
        <f>SUM(P132:P143)</f>
        <v>0</v>
      </c>
      <c r="Q131" s="144"/>
      <c r="R131" s="145">
        <f>SUM(R132:R143)</f>
        <v>0</v>
      </c>
      <c r="S131" s="144"/>
      <c r="T131" s="146">
        <f>SUM(T132:T143)</f>
        <v>0</v>
      </c>
      <c r="AR131" s="139" t="s">
        <v>79</v>
      </c>
      <c r="AT131" s="147" t="s">
        <v>74</v>
      </c>
      <c r="AU131" s="147" t="s">
        <v>79</v>
      </c>
      <c r="AY131" s="139" t="s">
        <v>176</v>
      </c>
      <c r="BK131" s="148">
        <f>SUM(BK132:BK143)</f>
        <v>0</v>
      </c>
    </row>
    <row r="132" spans="1:65" s="2" customFormat="1" ht="24.25" customHeight="1">
      <c r="A132" s="33"/>
      <c r="B132" s="151"/>
      <c r="C132" s="152" t="s">
        <v>79</v>
      </c>
      <c r="D132" s="152" t="s">
        <v>178</v>
      </c>
      <c r="E132" s="153" t="s">
        <v>179</v>
      </c>
      <c r="F132" s="154" t="s">
        <v>180</v>
      </c>
      <c r="G132" s="155" t="s">
        <v>134</v>
      </c>
      <c r="H132" s="156">
        <v>35.668999999999997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106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106</v>
      </c>
      <c r="BM132" s="164" t="s">
        <v>181</v>
      </c>
    </row>
    <row r="133" spans="1:65" s="13" customFormat="1" ht="12">
      <c r="B133" s="166"/>
      <c r="D133" s="167" t="s">
        <v>182</v>
      </c>
      <c r="E133" s="168" t="s">
        <v>1</v>
      </c>
      <c r="F133" s="169" t="s">
        <v>183</v>
      </c>
      <c r="H133" s="168" t="s">
        <v>1</v>
      </c>
      <c r="I133" s="170"/>
      <c r="L133" s="166"/>
      <c r="M133" s="171"/>
      <c r="N133" s="172"/>
      <c r="O133" s="172"/>
      <c r="P133" s="172"/>
      <c r="Q133" s="172"/>
      <c r="R133" s="172"/>
      <c r="S133" s="172"/>
      <c r="T133" s="173"/>
      <c r="AT133" s="168" t="s">
        <v>182</v>
      </c>
      <c r="AU133" s="168" t="s">
        <v>87</v>
      </c>
      <c r="AV133" s="13" t="s">
        <v>79</v>
      </c>
      <c r="AW133" s="13" t="s">
        <v>30</v>
      </c>
      <c r="AX133" s="13" t="s">
        <v>75</v>
      </c>
      <c r="AY133" s="168" t="s">
        <v>176</v>
      </c>
    </row>
    <row r="134" spans="1:65" s="13" customFormat="1" ht="24">
      <c r="B134" s="166"/>
      <c r="D134" s="167" t="s">
        <v>182</v>
      </c>
      <c r="E134" s="168" t="s">
        <v>1</v>
      </c>
      <c r="F134" s="169" t="s">
        <v>184</v>
      </c>
      <c r="H134" s="168" t="s">
        <v>1</v>
      </c>
      <c r="I134" s="170"/>
      <c r="L134" s="166"/>
      <c r="M134" s="171"/>
      <c r="N134" s="172"/>
      <c r="O134" s="172"/>
      <c r="P134" s="172"/>
      <c r="Q134" s="172"/>
      <c r="R134" s="172"/>
      <c r="S134" s="172"/>
      <c r="T134" s="173"/>
      <c r="AT134" s="168" t="s">
        <v>182</v>
      </c>
      <c r="AU134" s="168" t="s">
        <v>87</v>
      </c>
      <c r="AV134" s="13" t="s">
        <v>79</v>
      </c>
      <c r="AW134" s="13" t="s">
        <v>30</v>
      </c>
      <c r="AX134" s="13" t="s">
        <v>75</v>
      </c>
      <c r="AY134" s="168" t="s">
        <v>176</v>
      </c>
    </row>
    <row r="135" spans="1:65" s="13" customFormat="1" ht="24">
      <c r="B135" s="166"/>
      <c r="D135" s="167" t="s">
        <v>182</v>
      </c>
      <c r="E135" s="168" t="s">
        <v>1</v>
      </c>
      <c r="F135" s="169" t="s">
        <v>185</v>
      </c>
      <c r="H135" s="168" t="s">
        <v>1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68" t="s">
        <v>182</v>
      </c>
      <c r="AU135" s="168" t="s">
        <v>87</v>
      </c>
      <c r="AV135" s="13" t="s">
        <v>79</v>
      </c>
      <c r="AW135" s="13" t="s">
        <v>30</v>
      </c>
      <c r="AX135" s="13" t="s">
        <v>75</v>
      </c>
      <c r="AY135" s="168" t="s">
        <v>176</v>
      </c>
    </row>
    <row r="136" spans="1:65" s="13" customFormat="1" ht="12">
      <c r="B136" s="166"/>
      <c r="D136" s="167" t="s">
        <v>182</v>
      </c>
      <c r="E136" s="168" t="s">
        <v>1</v>
      </c>
      <c r="F136" s="169" t="s">
        <v>186</v>
      </c>
      <c r="H136" s="168" t="s">
        <v>1</v>
      </c>
      <c r="I136" s="170"/>
      <c r="L136" s="166"/>
      <c r="M136" s="171"/>
      <c r="N136" s="172"/>
      <c r="O136" s="172"/>
      <c r="P136" s="172"/>
      <c r="Q136" s="172"/>
      <c r="R136" s="172"/>
      <c r="S136" s="172"/>
      <c r="T136" s="173"/>
      <c r="AT136" s="168" t="s">
        <v>182</v>
      </c>
      <c r="AU136" s="168" t="s">
        <v>87</v>
      </c>
      <c r="AV136" s="13" t="s">
        <v>79</v>
      </c>
      <c r="AW136" s="13" t="s">
        <v>30</v>
      </c>
      <c r="AX136" s="13" t="s">
        <v>75</v>
      </c>
      <c r="AY136" s="168" t="s">
        <v>176</v>
      </c>
    </row>
    <row r="137" spans="1:65" s="13" customFormat="1" ht="12">
      <c r="B137" s="166"/>
      <c r="D137" s="167" t="s">
        <v>182</v>
      </c>
      <c r="E137" s="168" t="s">
        <v>1</v>
      </c>
      <c r="F137" s="169" t="s">
        <v>187</v>
      </c>
      <c r="H137" s="168" t="s">
        <v>1</v>
      </c>
      <c r="I137" s="170"/>
      <c r="L137" s="166"/>
      <c r="M137" s="171"/>
      <c r="N137" s="172"/>
      <c r="O137" s="172"/>
      <c r="P137" s="172"/>
      <c r="Q137" s="172"/>
      <c r="R137" s="172"/>
      <c r="S137" s="172"/>
      <c r="T137" s="173"/>
      <c r="AT137" s="168" t="s">
        <v>182</v>
      </c>
      <c r="AU137" s="168" t="s">
        <v>87</v>
      </c>
      <c r="AV137" s="13" t="s">
        <v>79</v>
      </c>
      <c r="AW137" s="13" t="s">
        <v>30</v>
      </c>
      <c r="AX137" s="13" t="s">
        <v>75</v>
      </c>
      <c r="AY137" s="168" t="s">
        <v>176</v>
      </c>
    </row>
    <row r="138" spans="1:65" s="13" customFormat="1" ht="12">
      <c r="B138" s="166"/>
      <c r="D138" s="167" t="s">
        <v>182</v>
      </c>
      <c r="E138" s="168" t="s">
        <v>1</v>
      </c>
      <c r="F138" s="169" t="s">
        <v>188</v>
      </c>
      <c r="H138" s="168" t="s">
        <v>1</v>
      </c>
      <c r="I138" s="170"/>
      <c r="L138" s="166"/>
      <c r="M138" s="171"/>
      <c r="N138" s="172"/>
      <c r="O138" s="172"/>
      <c r="P138" s="172"/>
      <c r="Q138" s="172"/>
      <c r="R138" s="172"/>
      <c r="S138" s="172"/>
      <c r="T138" s="173"/>
      <c r="AT138" s="168" t="s">
        <v>182</v>
      </c>
      <c r="AU138" s="168" t="s">
        <v>87</v>
      </c>
      <c r="AV138" s="13" t="s">
        <v>79</v>
      </c>
      <c r="AW138" s="13" t="s">
        <v>30</v>
      </c>
      <c r="AX138" s="13" t="s">
        <v>75</v>
      </c>
      <c r="AY138" s="168" t="s">
        <v>176</v>
      </c>
    </row>
    <row r="139" spans="1:65" s="14" customFormat="1" ht="12">
      <c r="B139" s="174"/>
      <c r="D139" s="167" t="s">
        <v>182</v>
      </c>
      <c r="E139" s="175" t="s">
        <v>1</v>
      </c>
      <c r="F139" s="176" t="s">
        <v>189</v>
      </c>
      <c r="H139" s="177">
        <v>12.263999999999999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182</v>
      </c>
      <c r="AU139" s="175" t="s">
        <v>87</v>
      </c>
      <c r="AV139" s="14" t="s">
        <v>87</v>
      </c>
      <c r="AW139" s="14" t="s">
        <v>30</v>
      </c>
      <c r="AX139" s="14" t="s">
        <v>75</v>
      </c>
      <c r="AY139" s="175" t="s">
        <v>176</v>
      </c>
    </row>
    <row r="140" spans="1:65" s="14" customFormat="1" ht="12">
      <c r="B140" s="174"/>
      <c r="D140" s="167" t="s">
        <v>182</v>
      </c>
      <c r="E140" s="175" t="s">
        <v>1</v>
      </c>
      <c r="F140" s="176" t="s">
        <v>190</v>
      </c>
      <c r="H140" s="177">
        <v>17.273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75</v>
      </c>
      <c r="AY140" s="175" t="s">
        <v>176</v>
      </c>
    </row>
    <row r="141" spans="1:65" s="14" customFormat="1" ht="12">
      <c r="B141" s="174"/>
      <c r="D141" s="167" t="s">
        <v>182</v>
      </c>
      <c r="E141" s="175" t="s">
        <v>1</v>
      </c>
      <c r="F141" s="176" t="s">
        <v>191</v>
      </c>
      <c r="H141" s="177">
        <v>6.1319999999999997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182</v>
      </c>
      <c r="AU141" s="175" t="s">
        <v>87</v>
      </c>
      <c r="AV141" s="14" t="s">
        <v>87</v>
      </c>
      <c r="AW141" s="14" t="s">
        <v>30</v>
      </c>
      <c r="AX141" s="14" t="s">
        <v>75</v>
      </c>
      <c r="AY141" s="175" t="s">
        <v>176</v>
      </c>
    </row>
    <row r="142" spans="1:65" s="15" customFormat="1" ht="12">
      <c r="B142" s="182"/>
      <c r="D142" s="167" t="s">
        <v>182</v>
      </c>
      <c r="E142" s="183" t="s">
        <v>1</v>
      </c>
      <c r="F142" s="184" t="s">
        <v>192</v>
      </c>
      <c r="H142" s="185">
        <v>35.668999999999997</v>
      </c>
      <c r="I142" s="186"/>
      <c r="L142" s="182"/>
      <c r="M142" s="187"/>
      <c r="N142" s="188"/>
      <c r="O142" s="188"/>
      <c r="P142" s="188"/>
      <c r="Q142" s="188"/>
      <c r="R142" s="188"/>
      <c r="S142" s="188"/>
      <c r="T142" s="189"/>
      <c r="AT142" s="183" t="s">
        <v>182</v>
      </c>
      <c r="AU142" s="183" t="s">
        <v>87</v>
      </c>
      <c r="AV142" s="15" t="s">
        <v>97</v>
      </c>
      <c r="AW142" s="15" t="s">
        <v>30</v>
      </c>
      <c r="AX142" s="15" t="s">
        <v>75</v>
      </c>
      <c r="AY142" s="183" t="s">
        <v>176</v>
      </c>
    </row>
    <row r="143" spans="1:65" s="16" customFormat="1" ht="12">
      <c r="B143" s="190"/>
      <c r="D143" s="167" t="s">
        <v>182</v>
      </c>
      <c r="E143" s="191" t="s">
        <v>132</v>
      </c>
      <c r="F143" s="192" t="s">
        <v>193</v>
      </c>
      <c r="H143" s="193">
        <v>35.668999999999997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1" t="s">
        <v>182</v>
      </c>
      <c r="AU143" s="191" t="s">
        <v>87</v>
      </c>
      <c r="AV143" s="16" t="s">
        <v>106</v>
      </c>
      <c r="AW143" s="16" t="s">
        <v>30</v>
      </c>
      <c r="AX143" s="16" t="s">
        <v>79</v>
      </c>
      <c r="AY143" s="191" t="s">
        <v>176</v>
      </c>
    </row>
    <row r="144" spans="1:65" s="12" customFormat="1" ht="23" customHeight="1">
      <c r="B144" s="138"/>
      <c r="D144" s="139" t="s">
        <v>74</v>
      </c>
      <c r="E144" s="149" t="s">
        <v>194</v>
      </c>
      <c r="F144" s="149" t="s">
        <v>195</v>
      </c>
      <c r="I144" s="141"/>
      <c r="J144" s="150">
        <f>BK144</f>
        <v>0</v>
      </c>
      <c r="L144" s="138"/>
      <c r="M144" s="143"/>
      <c r="N144" s="144"/>
      <c r="O144" s="144"/>
      <c r="P144" s="145">
        <f>SUM(P145:P173)</f>
        <v>0</v>
      </c>
      <c r="Q144" s="144"/>
      <c r="R144" s="145">
        <f>SUM(R145:R173)</f>
        <v>0</v>
      </c>
      <c r="S144" s="144"/>
      <c r="T144" s="146">
        <f>SUM(T145:T173)</f>
        <v>17.32</v>
      </c>
      <c r="AR144" s="139" t="s">
        <v>79</v>
      </c>
      <c r="AT144" s="147" t="s">
        <v>74</v>
      </c>
      <c r="AU144" s="147" t="s">
        <v>79</v>
      </c>
      <c r="AY144" s="139" t="s">
        <v>176</v>
      </c>
      <c r="BK144" s="148">
        <f>SUM(BK145:BK173)</f>
        <v>0</v>
      </c>
    </row>
    <row r="145" spans="1:65" s="2" customFormat="1" ht="38" customHeight="1">
      <c r="A145" s="33"/>
      <c r="B145" s="151"/>
      <c r="C145" s="152" t="s">
        <v>87</v>
      </c>
      <c r="D145" s="152" t="s">
        <v>178</v>
      </c>
      <c r="E145" s="153" t="s">
        <v>196</v>
      </c>
      <c r="F145" s="154" t="s">
        <v>197</v>
      </c>
      <c r="G145" s="155" t="s">
        <v>138</v>
      </c>
      <c r="H145" s="156">
        <v>12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41</v>
      </c>
      <c r="O145" s="59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106</v>
      </c>
      <c r="AT145" s="164" t="s">
        <v>178</v>
      </c>
      <c r="AU145" s="164" t="s">
        <v>87</v>
      </c>
      <c r="AY145" s="18" t="s">
        <v>176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87</v>
      </c>
      <c r="BK145" s="165">
        <f>ROUND(I145*H145,2)</f>
        <v>0</v>
      </c>
      <c r="BL145" s="18" t="s">
        <v>106</v>
      </c>
      <c r="BM145" s="164" t="s">
        <v>198</v>
      </c>
    </row>
    <row r="146" spans="1:65" s="13" customFormat="1" ht="24">
      <c r="B146" s="166"/>
      <c r="D146" s="167" t="s">
        <v>182</v>
      </c>
      <c r="E146" s="168" t="s">
        <v>1</v>
      </c>
      <c r="F146" s="169" t="s">
        <v>199</v>
      </c>
      <c r="H146" s="168" t="s">
        <v>1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8" t="s">
        <v>182</v>
      </c>
      <c r="AU146" s="168" t="s">
        <v>87</v>
      </c>
      <c r="AV146" s="13" t="s">
        <v>79</v>
      </c>
      <c r="AW146" s="13" t="s">
        <v>30</v>
      </c>
      <c r="AX146" s="13" t="s">
        <v>75</v>
      </c>
      <c r="AY146" s="168" t="s">
        <v>176</v>
      </c>
    </row>
    <row r="147" spans="1:65" s="14" customFormat="1" ht="12">
      <c r="B147" s="174"/>
      <c r="D147" s="167" t="s">
        <v>182</v>
      </c>
      <c r="E147" s="175" t="s">
        <v>1</v>
      </c>
      <c r="F147" s="176" t="s">
        <v>200</v>
      </c>
      <c r="H147" s="177">
        <v>11.05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182</v>
      </c>
      <c r="AU147" s="175" t="s">
        <v>87</v>
      </c>
      <c r="AV147" s="14" t="s">
        <v>87</v>
      </c>
      <c r="AW147" s="14" t="s">
        <v>30</v>
      </c>
      <c r="AX147" s="14" t="s">
        <v>75</v>
      </c>
      <c r="AY147" s="175" t="s">
        <v>176</v>
      </c>
    </row>
    <row r="148" spans="1:65" s="14" customFormat="1" ht="12">
      <c r="B148" s="174"/>
      <c r="D148" s="167" t="s">
        <v>182</v>
      </c>
      <c r="E148" s="175" t="s">
        <v>1</v>
      </c>
      <c r="F148" s="176" t="s">
        <v>201</v>
      </c>
      <c r="H148" s="177">
        <v>0.95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182</v>
      </c>
      <c r="AU148" s="175" t="s">
        <v>87</v>
      </c>
      <c r="AV148" s="14" t="s">
        <v>87</v>
      </c>
      <c r="AW148" s="14" t="s">
        <v>30</v>
      </c>
      <c r="AX148" s="14" t="s">
        <v>75</v>
      </c>
      <c r="AY148" s="175" t="s">
        <v>176</v>
      </c>
    </row>
    <row r="149" spans="1:65" s="15" customFormat="1" ht="12">
      <c r="B149" s="182"/>
      <c r="D149" s="167" t="s">
        <v>182</v>
      </c>
      <c r="E149" s="183" t="s">
        <v>1</v>
      </c>
      <c r="F149" s="184" t="s">
        <v>202</v>
      </c>
      <c r="H149" s="185">
        <v>12</v>
      </c>
      <c r="I149" s="186"/>
      <c r="L149" s="182"/>
      <c r="M149" s="187"/>
      <c r="N149" s="188"/>
      <c r="O149" s="188"/>
      <c r="P149" s="188"/>
      <c r="Q149" s="188"/>
      <c r="R149" s="188"/>
      <c r="S149" s="188"/>
      <c r="T149" s="189"/>
      <c r="AT149" s="183" t="s">
        <v>182</v>
      </c>
      <c r="AU149" s="183" t="s">
        <v>87</v>
      </c>
      <c r="AV149" s="15" t="s">
        <v>97</v>
      </c>
      <c r="AW149" s="15" t="s">
        <v>30</v>
      </c>
      <c r="AX149" s="15" t="s">
        <v>75</v>
      </c>
      <c r="AY149" s="183" t="s">
        <v>176</v>
      </c>
    </row>
    <row r="150" spans="1:65" s="16" customFormat="1" ht="12">
      <c r="B150" s="190"/>
      <c r="D150" s="167" t="s">
        <v>182</v>
      </c>
      <c r="E150" s="191" t="s">
        <v>136</v>
      </c>
      <c r="F150" s="192" t="s">
        <v>203</v>
      </c>
      <c r="H150" s="193">
        <v>12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1" t="s">
        <v>182</v>
      </c>
      <c r="AU150" s="191" t="s">
        <v>87</v>
      </c>
      <c r="AV150" s="16" t="s">
        <v>106</v>
      </c>
      <c r="AW150" s="16" t="s">
        <v>30</v>
      </c>
      <c r="AX150" s="16" t="s">
        <v>79</v>
      </c>
      <c r="AY150" s="191" t="s">
        <v>176</v>
      </c>
    </row>
    <row r="151" spans="1:65" s="2" customFormat="1" ht="38" customHeight="1">
      <c r="A151" s="33"/>
      <c r="B151" s="151"/>
      <c r="C151" s="152" t="s">
        <v>97</v>
      </c>
      <c r="D151" s="152" t="s">
        <v>178</v>
      </c>
      <c r="E151" s="153" t="s">
        <v>204</v>
      </c>
      <c r="F151" s="154" t="s">
        <v>205</v>
      </c>
      <c r="G151" s="155" t="s">
        <v>138</v>
      </c>
      <c r="H151" s="156">
        <v>40</v>
      </c>
      <c r="I151" s="157"/>
      <c r="J151" s="158">
        <f>ROUND(I151*H151,2)</f>
        <v>0</v>
      </c>
      <c r="K151" s="159"/>
      <c r="L151" s="34"/>
      <c r="M151" s="160" t="s">
        <v>1</v>
      </c>
      <c r="N151" s="161" t="s">
        <v>41</v>
      </c>
      <c r="O151" s="59"/>
      <c r="P151" s="162">
        <f>O151*H151</f>
        <v>0</v>
      </c>
      <c r="Q151" s="162">
        <v>0</v>
      </c>
      <c r="R151" s="162">
        <f>Q151*H151</f>
        <v>0</v>
      </c>
      <c r="S151" s="162">
        <v>0.22500000000000001</v>
      </c>
      <c r="T151" s="163">
        <f>S151*H151</f>
        <v>9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106</v>
      </c>
      <c r="AT151" s="164" t="s">
        <v>178</v>
      </c>
      <c r="AU151" s="164" t="s">
        <v>87</v>
      </c>
      <c r="AY151" s="18" t="s">
        <v>176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87</v>
      </c>
      <c r="BK151" s="165">
        <f>ROUND(I151*H151,2)</f>
        <v>0</v>
      </c>
      <c r="BL151" s="18" t="s">
        <v>106</v>
      </c>
      <c r="BM151" s="164" t="s">
        <v>206</v>
      </c>
    </row>
    <row r="152" spans="1:65" s="13" customFormat="1" ht="12">
      <c r="B152" s="166"/>
      <c r="D152" s="167" t="s">
        <v>182</v>
      </c>
      <c r="E152" s="168" t="s">
        <v>1</v>
      </c>
      <c r="F152" s="169" t="s">
        <v>207</v>
      </c>
      <c r="H152" s="168" t="s">
        <v>1</v>
      </c>
      <c r="I152" s="170"/>
      <c r="L152" s="166"/>
      <c r="M152" s="171"/>
      <c r="N152" s="172"/>
      <c r="O152" s="172"/>
      <c r="P152" s="172"/>
      <c r="Q152" s="172"/>
      <c r="R152" s="172"/>
      <c r="S152" s="172"/>
      <c r="T152" s="173"/>
      <c r="AT152" s="168" t="s">
        <v>182</v>
      </c>
      <c r="AU152" s="168" t="s">
        <v>87</v>
      </c>
      <c r="AV152" s="13" t="s">
        <v>79</v>
      </c>
      <c r="AW152" s="13" t="s">
        <v>30</v>
      </c>
      <c r="AX152" s="13" t="s">
        <v>75</v>
      </c>
      <c r="AY152" s="168" t="s">
        <v>176</v>
      </c>
    </row>
    <row r="153" spans="1:65" s="14" customFormat="1" ht="12">
      <c r="B153" s="174"/>
      <c r="D153" s="167" t="s">
        <v>182</v>
      </c>
      <c r="E153" s="175" t="s">
        <v>1</v>
      </c>
      <c r="F153" s="176" t="s">
        <v>208</v>
      </c>
      <c r="H153" s="177">
        <v>6.3879999999999999</v>
      </c>
      <c r="I153" s="178"/>
      <c r="L153" s="174"/>
      <c r="M153" s="179"/>
      <c r="N153" s="180"/>
      <c r="O153" s="180"/>
      <c r="P153" s="180"/>
      <c r="Q153" s="180"/>
      <c r="R153" s="180"/>
      <c r="S153" s="180"/>
      <c r="T153" s="181"/>
      <c r="AT153" s="175" t="s">
        <v>182</v>
      </c>
      <c r="AU153" s="175" t="s">
        <v>87</v>
      </c>
      <c r="AV153" s="14" t="s">
        <v>87</v>
      </c>
      <c r="AW153" s="14" t="s">
        <v>30</v>
      </c>
      <c r="AX153" s="14" t="s">
        <v>75</v>
      </c>
      <c r="AY153" s="175" t="s">
        <v>176</v>
      </c>
    </row>
    <row r="154" spans="1:65" s="14" customFormat="1" ht="12">
      <c r="B154" s="174"/>
      <c r="D154" s="167" t="s">
        <v>182</v>
      </c>
      <c r="E154" s="175" t="s">
        <v>1</v>
      </c>
      <c r="F154" s="176" t="s">
        <v>209</v>
      </c>
      <c r="H154" s="177">
        <v>18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182</v>
      </c>
      <c r="AU154" s="175" t="s">
        <v>87</v>
      </c>
      <c r="AV154" s="14" t="s">
        <v>87</v>
      </c>
      <c r="AW154" s="14" t="s">
        <v>30</v>
      </c>
      <c r="AX154" s="14" t="s">
        <v>75</v>
      </c>
      <c r="AY154" s="175" t="s">
        <v>176</v>
      </c>
    </row>
    <row r="155" spans="1:65" s="14" customFormat="1" ht="12">
      <c r="B155" s="174"/>
      <c r="D155" s="167" t="s">
        <v>182</v>
      </c>
      <c r="E155" s="175" t="s">
        <v>1</v>
      </c>
      <c r="F155" s="176" t="s">
        <v>210</v>
      </c>
      <c r="H155" s="177">
        <v>6.5</v>
      </c>
      <c r="I155" s="178"/>
      <c r="L155" s="174"/>
      <c r="M155" s="179"/>
      <c r="N155" s="180"/>
      <c r="O155" s="180"/>
      <c r="P155" s="180"/>
      <c r="Q155" s="180"/>
      <c r="R155" s="180"/>
      <c r="S155" s="180"/>
      <c r="T155" s="181"/>
      <c r="AT155" s="175" t="s">
        <v>182</v>
      </c>
      <c r="AU155" s="175" t="s">
        <v>87</v>
      </c>
      <c r="AV155" s="14" t="s">
        <v>87</v>
      </c>
      <c r="AW155" s="14" t="s">
        <v>30</v>
      </c>
      <c r="AX155" s="14" t="s">
        <v>75</v>
      </c>
      <c r="AY155" s="175" t="s">
        <v>176</v>
      </c>
    </row>
    <row r="156" spans="1:65" s="14" customFormat="1" ht="12">
      <c r="B156" s="174"/>
      <c r="D156" s="167" t="s">
        <v>182</v>
      </c>
      <c r="E156" s="175" t="s">
        <v>1</v>
      </c>
      <c r="F156" s="176" t="s">
        <v>211</v>
      </c>
      <c r="H156" s="177">
        <v>9</v>
      </c>
      <c r="I156" s="178"/>
      <c r="L156" s="174"/>
      <c r="M156" s="179"/>
      <c r="N156" s="180"/>
      <c r="O156" s="180"/>
      <c r="P156" s="180"/>
      <c r="Q156" s="180"/>
      <c r="R156" s="180"/>
      <c r="S156" s="180"/>
      <c r="T156" s="181"/>
      <c r="AT156" s="175" t="s">
        <v>182</v>
      </c>
      <c r="AU156" s="175" t="s">
        <v>87</v>
      </c>
      <c r="AV156" s="14" t="s">
        <v>87</v>
      </c>
      <c r="AW156" s="14" t="s">
        <v>30</v>
      </c>
      <c r="AX156" s="14" t="s">
        <v>75</v>
      </c>
      <c r="AY156" s="175" t="s">
        <v>176</v>
      </c>
    </row>
    <row r="157" spans="1:65" s="15" customFormat="1" ht="12">
      <c r="B157" s="182"/>
      <c r="D157" s="167" t="s">
        <v>182</v>
      </c>
      <c r="E157" s="183" t="s">
        <v>1</v>
      </c>
      <c r="F157" s="184" t="s">
        <v>202</v>
      </c>
      <c r="H157" s="185">
        <v>39.887999999999998</v>
      </c>
      <c r="I157" s="186"/>
      <c r="L157" s="182"/>
      <c r="M157" s="187"/>
      <c r="N157" s="188"/>
      <c r="O157" s="188"/>
      <c r="P157" s="188"/>
      <c r="Q157" s="188"/>
      <c r="R157" s="188"/>
      <c r="S157" s="188"/>
      <c r="T157" s="189"/>
      <c r="AT157" s="183" t="s">
        <v>182</v>
      </c>
      <c r="AU157" s="183" t="s">
        <v>87</v>
      </c>
      <c r="AV157" s="15" t="s">
        <v>97</v>
      </c>
      <c r="AW157" s="15" t="s">
        <v>30</v>
      </c>
      <c r="AX157" s="15" t="s">
        <v>75</v>
      </c>
      <c r="AY157" s="183" t="s">
        <v>176</v>
      </c>
    </row>
    <row r="158" spans="1:65" s="14" customFormat="1" ht="12">
      <c r="B158" s="174"/>
      <c r="D158" s="167" t="s">
        <v>182</v>
      </c>
      <c r="E158" s="175" t="s">
        <v>1</v>
      </c>
      <c r="F158" s="176" t="s">
        <v>212</v>
      </c>
      <c r="H158" s="177">
        <v>0.112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182</v>
      </c>
      <c r="AU158" s="175" t="s">
        <v>87</v>
      </c>
      <c r="AV158" s="14" t="s">
        <v>87</v>
      </c>
      <c r="AW158" s="14" t="s">
        <v>30</v>
      </c>
      <c r="AX158" s="14" t="s">
        <v>75</v>
      </c>
      <c r="AY158" s="175" t="s">
        <v>176</v>
      </c>
    </row>
    <row r="159" spans="1:65" s="16" customFormat="1" ht="12">
      <c r="B159" s="190"/>
      <c r="D159" s="167" t="s">
        <v>182</v>
      </c>
      <c r="E159" s="191" t="s">
        <v>141</v>
      </c>
      <c r="F159" s="192" t="s">
        <v>193</v>
      </c>
      <c r="H159" s="193">
        <v>40</v>
      </c>
      <c r="I159" s="194"/>
      <c r="L159" s="190"/>
      <c r="M159" s="195"/>
      <c r="N159" s="196"/>
      <c r="O159" s="196"/>
      <c r="P159" s="196"/>
      <c r="Q159" s="196"/>
      <c r="R159" s="196"/>
      <c r="S159" s="196"/>
      <c r="T159" s="197"/>
      <c r="AT159" s="191" t="s">
        <v>182</v>
      </c>
      <c r="AU159" s="191" t="s">
        <v>87</v>
      </c>
      <c r="AV159" s="16" t="s">
        <v>106</v>
      </c>
      <c r="AW159" s="16" t="s">
        <v>30</v>
      </c>
      <c r="AX159" s="16" t="s">
        <v>79</v>
      </c>
      <c r="AY159" s="191" t="s">
        <v>176</v>
      </c>
    </row>
    <row r="160" spans="1:65" s="2" customFormat="1" ht="24.25" customHeight="1">
      <c r="A160" s="33"/>
      <c r="B160" s="151"/>
      <c r="C160" s="152" t="s">
        <v>106</v>
      </c>
      <c r="D160" s="152" t="s">
        <v>178</v>
      </c>
      <c r="E160" s="153" t="s">
        <v>213</v>
      </c>
      <c r="F160" s="154" t="s">
        <v>214</v>
      </c>
      <c r="G160" s="155" t="s">
        <v>138</v>
      </c>
      <c r="H160" s="156">
        <v>52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41</v>
      </c>
      <c r="O160" s="59"/>
      <c r="P160" s="162">
        <f>O160*H160</f>
        <v>0</v>
      </c>
      <c r="Q160" s="162">
        <v>0</v>
      </c>
      <c r="R160" s="162">
        <f>Q160*H160</f>
        <v>0</v>
      </c>
      <c r="S160" s="162">
        <v>0.16</v>
      </c>
      <c r="T160" s="163">
        <f>S160*H160</f>
        <v>8.32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106</v>
      </c>
      <c r="AT160" s="164" t="s">
        <v>178</v>
      </c>
      <c r="AU160" s="164" t="s">
        <v>87</v>
      </c>
      <c r="AY160" s="18" t="s">
        <v>176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87</v>
      </c>
      <c r="BK160" s="165">
        <f>ROUND(I160*H160,2)</f>
        <v>0</v>
      </c>
      <c r="BL160" s="18" t="s">
        <v>106</v>
      </c>
      <c r="BM160" s="164" t="s">
        <v>215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136</v>
      </c>
      <c r="H161" s="177">
        <v>12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75</v>
      </c>
      <c r="AY161" s="175" t="s">
        <v>176</v>
      </c>
    </row>
    <row r="162" spans="1:65" s="15" customFormat="1" ht="12">
      <c r="B162" s="182"/>
      <c r="D162" s="167" t="s">
        <v>182</v>
      </c>
      <c r="E162" s="183" t="s">
        <v>1</v>
      </c>
      <c r="F162" s="184" t="s">
        <v>192</v>
      </c>
      <c r="H162" s="185">
        <v>12</v>
      </c>
      <c r="I162" s="186"/>
      <c r="L162" s="182"/>
      <c r="M162" s="187"/>
      <c r="N162" s="188"/>
      <c r="O162" s="188"/>
      <c r="P162" s="188"/>
      <c r="Q162" s="188"/>
      <c r="R162" s="188"/>
      <c r="S162" s="188"/>
      <c r="T162" s="189"/>
      <c r="AT162" s="183" t="s">
        <v>182</v>
      </c>
      <c r="AU162" s="183" t="s">
        <v>87</v>
      </c>
      <c r="AV162" s="15" t="s">
        <v>97</v>
      </c>
      <c r="AW162" s="15" t="s">
        <v>30</v>
      </c>
      <c r="AX162" s="15" t="s">
        <v>75</v>
      </c>
      <c r="AY162" s="183" t="s">
        <v>176</v>
      </c>
    </row>
    <row r="163" spans="1:65" s="14" customFormat="1" ht="12">
      <c r="B163" s="174"/>
      <c r="D163" s="167" t="s">
        <v>182</v>
      </c>
      <c r="E163" s="175" t="s">
        <v>1</v>
      </c>
      <c r="F163" s="176" t="s">
        <v>141</v>
      </c>
      <c r="H163" s="177">
        <v>40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182</v>
      </c>
      <c r="AU163" s="175" t="s">
        <v>87</v>
      </c>
      <c r="AV163" s="14" t="s">
        <v>87</v>
      </c>
      <c r="AW163" s="14" t="s">
        <v>30</v>
      </c>
      <c r="AX163" s="14" t="s">
        <v>75</v>
      </c>
      <c r="AY163" s="175" t="s">
        <v>176</v>
      </c>
    </row>
    <row r="164" spans="1:65" s="15" customFormat="1" ht="12">
      <c r="B164" s="182"/>
      <c r="D164" s="167" t="s">
        <v>182</v>
      </c>
      <c r="E164" s="183" t="s">
        <v>1</v>
      </c>
      <c r="F164" s="184" t="s">
        <v>192</v>
      </c>
      <c r="H164" s="185">
        <v>40</v>
      </c>
      <c r="I164" s="186"/>
      <c r="L164" s="182"/>
      <c r="M164" s="187"/>
      <c r="N164" s="188"/>
      <c r="O164" s="188"/>
      <c r="P164" s="188"/>
      <c r="Q164" s="188"/>
      <c r="R164" s="188"/>
      <c r="S164" s="188"/>
      <c r="T164" s="189"/>
      <c r="AT164" s="183" t="s">
        <v>182</v>
      </c>
      <c r="AU164" s="183" t="s">
        <v>87</v>
      </c>
      <c r="AV164" s="15" t="s">
        <v>97</v>
      </c>
      <c r="AW164" s="15" t="s">
        <v>30</v>
      </c>
      <c r="AX164" s="15" t="s">
        <v>75</v>
      </c>
      <c r="AY164" s="183" t="s">
        <v>176</v>
      </c>
    </row>
    <row r="165" spans="1:65" s="16" customFormat="1" ht="12">
      <c r="B165" s="190"/>
      <c r="D165" s="167" t="s">
        <v>182</v>
      </c>
      <c r="E165" s="191" t="s">
        <v>1</v>
      </c>
      <c r="F165" s="192" t="s">
        <v>193</v>
      </c>
      <c r="H165" s="193">
        <v>52</v>
      </c>
      <c r="I165" s="194"/>
      <c r="L165" s="190"/>
      <c r="M165" s="195"/>
      <c r="N165" s="196"/>
      <c r="O165" s="196"/>
      <c r="P165" s="196"/>
      <c r="Q165" s="196"/>
      <c r="R165" s="196"/>
      <c r="S165" s="196"/>
      <c r="T165" s="197"/>
      <c r="AT165" s="191" t="s">
        <v>182</v>
      </c>
      <c r="AU165" s="191" t="s">
        <v>87</v>
      </c>
      <c r="AV165" s="16" t="s">
        <v>106</v>
      </c>
      <c r="AW165" s="16" t="s">
        <v>30</v>
      </c>
      <c r="AX165" s="16" t="s">
        <v>79</v>
      </c>
      <c r="AY165" s="191" t="s">
        <v>176</v>
      </c>
    </row>
    <row r="166" spans="1:65" s="2" customFormat="1" ht="24.25" customHeight="1">
      <c r="A166" s="33"/>
      <c r="B166" s="151"/>
      <c r="C166" s="152" t="s">
        <v>216</v>
      </c>
      <c r="D166" s="152" t="s">
        <v>178</v>
      </c>
      <c r="E166" s="153" t="s">
        <v>217</v>
      </c>
      <c r="F166" s="154" t="s">
        <v>218</v>
      </c>
      <c r="G166" s="155" t="s">
        <v>219</v>
      </c>
      <c r="H166" s="156">
        <v>79.775000000000006</v>
      </c>
      <c r="I166" s="157"/>
      <c r="J166" s="158">
        <f>ROUND(I166*H166,2)</f>
        <v>0</v>
      </c>
      <c r="K166" s="159"/>
      <c r="L166" s="34"/>
      <c r="M166" s="160" t="s">
        <v>1</v>
      </c>
      <c r="N166" s="161" t="s">
        <v>41</v>
      </c>
      <c r="O166" s="59"/>
      <c r="P166" s="162">
        <f>O166*H166</f>
        <v>0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106</v>
      </c>
      <c r="AT166" s="164" t="s">
        <v>178</v>
      </c>
      <c r="AU166" s="164" t="s">
        <v>87</v>
      </c>
      <c r="AY166" s="18" t="s">
        <v>176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8" t="s">
        <v>87</v>
      </c>
      <c r="BK166" s="165">
        <f>ROUND(I166*H166,2)</f>
        <v>0</v>
      </c>
      <c r="BL166" s="18" t="s">
        <v>106</v>
      </c>
      <c r="BM166" s="164" t="s">
        <v>220</v>
      </c>
    </row>
    <row r="167" spans="1:65" s="13" customFormat="1" ht="12">
      <c r="B167" s="166"/>
      <c r="D167" s="167" t="s">
        <v>182</v>
      </c>
      <c r="E167" s="168" t="s">
        <v>1</v>
      </c>
      <c r="F167" s="169" t="s">
        <v>207</v>
      </c>
      <c r="H167" s="168" t="s">
        <v>1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68" t="s">
        <v>182</v>
      </c>
      <c r="AU167" s="168" t="s">
        <v>87</v>
      </c>
      <c r="AV167" s="13" t="s">
        <v>79</v>
      </c>
      <c r="AW167" s="13" t="s">
        <v>30</v>
      </c>
      <c r="AX167" s="13" t="s">
        <v>75</v>
      </c>
      <c r="AY167" s="168" t="s">
        <v>176</v>
      </c>
    </row>
    <row r="168" spans="1:65" s="14" customFormat="1" ht="12">
      <c r="B168" s="174"/>
      <c r="D168" s="167" t="s">
        <v>182</v>
      </c>
      <c r="E168" s="175" t="s">
        <v>1</v>
      </c>
      <c r="F168" s="176" t="s">
        <v>221</v>
      </c>
      <c r="H168" s="177">
        <v>12.775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182</v>
      </c>
      <c r="AU168" s="175" t="s">
        <v>87</v>
      </c>
      <c r="AV168" s="14" t="s">
        <v>87</v>
      </c>
      <c r="AW168" s="14" t="s">
        <v>30</v>
      </c>
      <c r="AX168" s="14" t="s">
        <v>75</v>
      </c>
      <c r="AY168" s="175" t="s">
        <v>176</v>
      </c>
    </row>
    <row r="169" spans="1:65" s="14" customFormat="1" ht="12">
      <c r="B169" s="174"/>
      <c r="D169" s="167" t="s">
        <v>182</v>
      </c>
      <c r="E169" s="175" t="s">
        <v>1</v>
      </c>
      <c r="F169" s="176" t="s">
        <v>222</v>
      </c>
      <c r="H169" s="177">
        <v>36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182</v>
      </c>
      <c r="AU169" s="175" t="s">
        <v>87</v>
      </c>
      <c r="AV169" s="14" t="s">
        <v>87</v>
      </c>
      <c r="AW169" s="14" t="s">
        <v>30</v>
      </c>
      <c r="AX169" s="14" t="s">
        <v>75</v>
      </c>
      <c r="AY169" s="175" t="s">
        <v>176</v>
      </c>
    </row>
    <row r="170" spans="1:65" s="14" customFormat="1" ht="12">
      <c r="B170" s="174"/>
      <c r="D170" s="167" t="s">
        <v>182</v>
      </c>
      <c r="E170" s="175" t="s">
        <v>1</v>
      </c>
      <c r="F170" s="176" t="s">
        <v>223</v>
      </c>
      <c r="H170" s="177">
        <v>13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182</v>
      </c>
      <c r="AU170" s="175" t="s">
        <v>87</v>
      </c>
      <c r="AV170" s="14" t="s">
        <v>87</v>
      </c>
      <c r="AW170" s="14" t="s">
        <v>30</v>
      </c>
      <c r="AX170" s="14" t="s">
        <v>75</v>
      </c>
      <c r="AY170" s="175" t="s">
        <v>176</v>
      </c>
    </row>
    <row r="171" spans="1:65" s="14" customFormat="1" ht="12">
      <c r="B171" s="174"/>
      <c r="D171" s="167" t="s">
        <v>182</v>
      </c>
      <c r="E171" s="175" t="s">
        <v>1</v>
      </c>
      <c r="F171" s="176" t="s">
        <v>224</v>
      </c>
      <c r="H171" s="177">
        <v>18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182</v>
      </c>
      <c r="AU171" s="175" t="s">
        <v>87</v>
      </c>
      <c r="AV171" s="14" t="s">
        <v>87</v>
      </c>
      <c r="AW171" s="14" t="s">
        <v>30</v>
      </c>
      <c r="AX171" s="14" t="s">
        <v>75</v>
      </c>
      <c r="AY171" s="175" t="s">
        <v>176</v>
      </c>
    </row>
    <row r="172" spans="1:65" s="15" customFormat="1" ht="12">
      <c r="B172" s="182"/>
      <c r="D172" s="167" t="s">
        <v>182</v>
      </c>
      <c r="E172" s="183" t="s">
        <v>1</v>
      </c>
      <c r="F172" s="184" t="s">
        <v>202</v>
      </c>
      <c r="H172" s="185">
        <v>79.775000000000006</v>
      </c>
      <c r="I172" s="186"/>
      <c r="L172" s="182"/>
      <c r="M172" s="187"/>
      <c r="N172" s="188"/>
      <c r="O172" s="188"/>
      <c r="P172" s="188"/>
      <c r="Q172" s="188"/>
      <c r="R172" s="188"/>
      <c r="S172" s="188"/>
      <c r="T172" s="189"/>
      <c r="AT172" s="183" t="s">
        <v>182</v>
      </c>
      <c r="AU172" s="183" t="s">
        <v>87</v>
      </c>
      <c r="AV172" s="15" t="s">
        <v>97</v>
      </c>
      <c r="AW172" s="15" t="s">
        <v>30</v>
      </c>
      <c r="AX172" s="15" t="s">
        <v>75</v>
      </c>
      <c r="AY172" s="183" t="s">
        <v>176</v>
      </c>
    </row>
    <row r="173" spans="1:65" s="16" customFormat="1" ht="12">
      <c r="B173" s="190"/>
      <c r="D173" s="167" t="s">
        <v>182</v>
      </c>
      <c r="E173" s="191" t="s">
        <v>1</v>
      </c>
      <c r="F173" s="192" t="s">
        <v>193</v>
      </c>
      <c r="H173" s="193">
        <v>79.775000000000006</v>
      </c>
      <c r="I173" s="194"/>
      <c r="L173" s="190"/>
      <c r="M173" s="195"/>
      <c r="N173" s="196"/>
      <c r="O173" s="196"/>
      <c r="P173" s="196"/>
      <c r="Q173" s="196"/>
      <c r="R173" s="196"/>
      <c r="S173" s="196"/>
      <c r="T173" s="197"/>
      <c r="AT173" s="191" t="s">
        <v>182</v>
      </c>
      <c r="AU173" s="191" t="s">
        <v>87</v>
      </c>
      <c r="AV173" s="16" t="s">
        <v>106</v>
      </c>
      <c r="AW173" s="16" t="s">
        <v>30</v>
      </c>
      <c r="AX173" s="16" t="s">
        <v>79</v>
      </c>
      <c r="AY173" s="191" t="s">
        <v>176</v>
      </c>
    </row>
    <row r="174" spans="1:65" s="12" customFormat="1" ht="23" customHeight="1">
      <c r="B174" s="138"/>
      <c r="D174" s="139" t="s">
        <v>74</v>
      </c>
      <c r="E174" s="149" t="s">
        <v>225</v>
      </c>
      <c r="F174" s="149" t="s">
        <v>226</v>
      </c>
      <c r="I174" s="141"/>
      <c r="J174" s="150">
        <f>BK174</f>
        <v>0</v>
      </c>
      <c r="L174" s="138"/>
      <c r="M174" s="143"/>
      <c r="N174" s="144"/>
      <c r="O174" s="144"/>
      <c r="P174" s="145">
        <f>SUM(P175:P247)</f>
        <v>0</v>
      </c>
      <c r="Q174" s="144"/>
      <c r="R174" s="145">
        <f>SUM(R175:R247)</f>
        <v>0</v>
      </c>
      <c r="S174" s="144"/>
      <c r="T174" s="146">
        <f>SUM(T175:T247)</f>
        <v>59.378399999999999</v>
      </c>
      <c r="AR174" s="139" t="s">
        <v>79</v>
      </c>
      <c r="AT174" s="147" t="s">
        <v>74</v>
      </c>
      <c r="AU174" s="147" t="s">
        <v>79</v>
      </c>
      <c r="AY174" s="139" t="s">
        <v>176</v>
      </c>
      <c r="BK174" s="148">
        <f>SUM(BK175:BK247)</f>
        <v>0</v>
      </c>
    </row>
    <row r="175" spans="1:65" s="2" customFormat="1" ht="38" customHeight="1">
      <c r="A175" s="33"/>
      <c r="B175" s="151"/>
      <c r="C175" s="152" t="s">
        <v>227</v>
      </c>
      <c r="D175" s="152" t="s">
        <v>178</v>
      </c>
      <c r="E175" s="153" t="s">
        <v>228</v>
      </c>
      <c r="F175" s="154" t="s">
        <v>229</v>
      </c>
      <c r="G175" s="155" t="s">
        <v>138</v>
      </c>
      <c r="H175" s="156">
        <v>714.096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41</v>
      </c>
      <c r="O175" s="59"/>
      <c r="P175" s="162">
        <f>O175*H175</f>
        <v>0</v>
      </c>
      <c r="Q175" s="162">
        <v>0</v>
      </c>
      <c r="R175" s="162">
        <f>Q175*H175</f>
        <v>0</v>
      </c>
      <c r="S175" s="162">
        <v>5.8999999999999997E-2</v>
      </c>
      <c r="T175" s="163">
        <f>S175*H175</f>
        <v>42.131664000000001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106</v>
      </c>
      <c r="AT175" s="164" t="s">
        <v>178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106</v>
      </c>
      <c r="BM175" s="164" t="s">
        <v>230</v>
      </c>
    </row>
    <row r="176" spans="1:65" s="13" customFormat="1" ht="12">
      <c r="B176" s="166"/>
      <c r="D176" s="167" t="s">
        <v>182</v>
      </c>
      <c r="E176" s="168" t="s">
        <v>1</v>
      </c>
      <c r="F176" s="169" t="s">
        <v>231</v>
      </c>
      <c r="H176" s="168" t="s">
        <v>1</v>
      </c>
      <c r="I176" s="170"/>
      <c r="L176" s="166"/>
      <c r="M176" s="171"/>
      <c r="N176" s="172"/>
      <c r="O176" s="172"/>
      <c r="P176" s="172"/>
      <c r="Q176" s="172"/>
      <c r="R176" s="172"/>
      <c r="S176" s="172"/>
      <c r="T176" s="173"/>
      <c r="AT176" s="168" t="s">
        <v>182</v>
      </c>
      <c r="AU176" s="168" t="s">
        <v>87</v>
      </c>
      <c r="AV176" s="13" t="s">
        <v>79</v>
      </c>
      <c r="AW176" s="13" t="s">
        <v>30</v>
      </c>
      <c r="AX176" s="13" t="s">
        <v>75</v>
      </c>
      <c r="AY176" s="168" t="s">
        <v>176</v>
      </c>
    </row>
    <row r="177" spans="2:51" s="13" customFormat="1" ht="24">
      <c r="B177" s="166"/>
      <c r="D177" s="167" t="s">
        <v>182</v>
      </c>
      <c r="E177" s="168" t="s">
        <v>1</v>
      </c>
      <c r="F177" s="169" t="s">
        <v>232</v>
      </c>
      <c r="H177" s="168" t="s">
        <v>1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8" t="s">
        <v>182</v>
      </c>
      <c r="AU177" s="168" t="s">
        <v>87</v>
      </c>
      <c r="AV177" s="13" t="s">
        <v>79</v>
      </c>
      <c r="AW177" s="13" t="s">
        <v>30</v>
      </c>
      <c r="AX177" s="13" t="s">
        <v>75</v>
      </c>
      <c r="AY177" s="168" t="s">
        <v>176</v>
      </c>
    </row>
    <row r="178" spans="2:51" s="13" customFormat="1" ht="24">
      <c r="B178" s="166"/>
      <c r="D178" s="167" t="s">
        <v>182</v>
      </c>
      <c r="E178" s="168" t="s">
        <v>1</v>
      </c>
      <c r="F178" s="169" t="s">
        <v>233</v>
      </c>
      <c r="H178" s="168" t="s">
        <v>1</v>
      </c>
      <c r="I178" s="170"/>
      <c r="L178" s="166"/>
      <c r="M178" s="171"/>
      <c r="N178" s="172"/>
      <c r="O178" s="172"/>
      <c r="P178" s="172"/>
      <c r="Q178" s="172"/>
      <c r="R178" s="172"/>
      <c r="S178" s="172"/>
      <c r="T178" s="173"/>
      <c r="AT178" s="168" t="s">
        <v>182</v>
      </c>
      <c r="AU178" s="168" t="s">
        <v>87</v>
      </c>
      <c r="AV178" s="13" t="s">
        <v>79</v>
      </c>
      <c r="AW178" s="13" t="s">
        <v>30</v>
      </c>
      <c r="AX178" s="13" t="s">
        <v>75</v>
      </c>
      <c r="AY178" s="168" t="s">
        <v>176</v>
      </c>
    </row>
    <row r="179" spans="2:51" s="13" customFormat="1" ht="24">
      <c r="B179" s="166"/>
      <c r="D179" s="167" t="s">
        <v>182</v>
      </c>
      <c r="E179" s="168" t="s">
        <v>1</v>
      </c>
      <c r="F179" s="169" t="s">
        <v>234</v>
      </c>
      <c r="H179" s="168" t="s">
        <v>1</v>
      </c>
      <c r="I179" s="170"/>
      <c r="L179" s="166"/>
      <c r="M179" s="171"/>
      <c r="N179" s="172"/>
      <c r="O179" s="172"/>
      <c r="P179" s="172"/>
      <c r="Q179" s="172"/>
      <c r="R179" s="172"/>
      <c r="S179" s="172"/>
      <c r="T179" s="173"/>
      <c r="AT179" s="168" t="s">
        <v>182</v>
      </c>
      <c r="AU179" s="168" t="s">
        <v>87</v>
      </c>
      <c r="AV179" s="13" t="s">
        <v>79</v>
      </c>
      <c r="AW179" s="13" t="s">
        <v>30</v>
      </c>
      <c r="AX179" s="13" t="s">
        <v>75</v>
      </c>
      <c r="AY179" s="168" t="s">
        <v>176</v>
      </c>
    </row>
    <row r="180" spans="2:51" s="13" customFormat="1" ht="24">
      <c r="B180" s="166"/>
      <c r="D180" s="167" t="s">
        <v>182</v>
      </c>
      <c r="E180" s="168" t="s">
        <v>1</v>
      </c>
      <c r="F180" s="169" t="s">
        <v>235</v>
      </c>
      <c r="H180" s="168" t="s">
        <v>1</v>
      </c>
      <c r="I180" s="170"/>
      <c r="L180" s="166"/>
      <c r="M180" s="171"/>
      <c r="N180" s="172"/>
      <c r="O180" s="172"/>
      <c r="P180" s="172"/>
      <c r="Q180" s="172"/>
      <c r="R180" s="172"/>
      <c r="S180" s="172"/>
      <c r="T180" s="173"/>
      <c r="AT180" s="168" t="s">
        <v>182</v>
      </c>
      <c r="AU180" s="168" t="s">
        <v>87</v>
      </c>
      <c r="AV180" s="13" t="s">
        <v>79</v>
      </c>
      <c r="AW180" s="13" t="s">
        <v>30</v>
      </c>
      <c r="AX180" s="13" t="s">
        <v>75</v>
      </c>
      <c r="AY180" s="168" t="s">
        <v>176</v>
      </c>
    </row>
    <row r="181" spans="2:51" s="13" customFormat="1" ht="12">
      <c r="B181" s="166"/>
      <c r="D181" s="167" t="s">
        <v>182</v>
      </c>
      <c r="E181" s="168" t="s">
        <v>1</v>
      </c>
      <c r="F181" s="169" t="s">
        <v>236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182</v>
      </c>
      <c r="AU181" s="168" t="s">
        <v>87</v>
      </c>
      <c r="AV181" s="13" t="s">
        <v>79</v>
      </c>
      <c r="AW181" s="13" t="s">
        <v>30</v>
      </c>
      <c r="AX181" s="13" t="s">
        <v>75</v>
      </c>
      <c r="AY181" s="168" t="s">
        <v>176</v>
      </c>
    </row>
    <row r="182" spans="2:51" s="14" customFormat="1" ht="12">
      <c r="B182" s="174"/>
      <c r="D182" s="167" t="s">
        <v>182</v>
      </c>
      <c r="E182" s="175" t="s">
        <v>1</v>
      </c>
      <c r="F182" s="176" t="s">
        <v>237</v>
      </c>
      <c r="H182" s="177">
        <v>179.04400000000001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75</v>
      </c>
      <c r="AY182" s="175" t="s">
        <v>176</v>
      </c>
    </row>
    <row r="183" spans="2:51" s="14" customFormat="1" ht="12">
      <c r="B183" s="174"/>
      <c r="D183" s="167" t="s">
        <v>182</v>
      </c>
      <c r="E183" s="175" t="s">
        <v>1</v>
      </c>
      <c r="F183" s="176" t="s">
        <v>238</v>
      </c>
      <c r="H183" s="177">
        <v>18.305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182</v>
      </c>
      <c r="AU183" s="175" t="s">
        <v>87</v>
      </c>
      <c r="AV183" s="14" t="s">
        <v>87</v>
      </c>
      <c r="AW183" s="14" t="s">
        <v>30</v>
      </c>
      <c r="AX183" s="14" t="s">
        <v>75</v>
      </c>
      <c r="AY183" s="175" t="s">
        <v>176</v>
      </c>
    </row>
    <row r="184" spans="2:51" s="14" customFormat="1" ht="12">
      <c r="B184" s="174"/>
      <c r="D184" s="167" t="s">
        <v>182</v>
      </c>
      <c r="E184" s="175" t="s">
        <v>1</v>
      </c>
      <c r="F184" s="176" t="s">
        <v>239</v>
      </c>
      <c r="H184" s="177">
        <v>25.988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182</v>
      </c>
      <c r="AU184" s="175" t="s">
        <v>87</v>
      </c>
      <c r="AV184" s="14" t="s">
        <v>87</v>
      </c>
      <c r="AW184" s="14" t="s">
        <v>30</v>
      </c>
      <c r="AX184" s="14" t="s">
        <v>75</v>
      </c>
      <c r="AY184" s="175" t="s">
        <v>176</v>
      </c>
    </row>
    <row r="185" spans="2:51" s="14" customFormat="1" ht="12">
      <c r="B185" s="174"/>
      <c r="D185" s="167" t="s">
        <v>182</v>
      </c>
      <c r="E185" s="175" t="s">
        <v>1</v>
      </c>
      <c r="F185" s="176" t="s">
        <v>240</v>
      </c>
      <c r="H185" s="177">
        <v>-4.8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182</v>
      </c>
      <c r="AU185" s="175" t="s">
        <v>87</v>
      </c>
      <c r="AV185" s="14" t="s">
        <v>87</v>
      </c>
      <c r="AW185" s="14" t="s">
        <v>30</v>
      </c>
      <c r="AX185" s="14" t="s">
        <v>75</v>
      </c>
      <c r="AY185" s="175" t="s">
        <v>176</v>
      </c>
    </row>
    <row r="186" spans="2:51" s="14" customFormat="1" ht="12">
      <c r="B186" s="174"/>
      <c r="D186" s="167" t="s">
        <v>182</v>
      </c>
      <c r="E186" s="175" t="s">
        <v>1</v>
      </c>
      <c r="F186" s="176" t="s">
        <v>241</v>
      </c>
      <c r="H186" s="177">
        <v>-28.6</v>
      </c>
      <c r="I186" s="178"/>
      <c r="L186" s="174"/>
      <c r="M186" s="179"/>
      <c r="N186" s="180"/>
      <c r="O186" s="180"/>
      <c r="P186" s="180"/>
      <c r="Q186" s="180"/>
      <c r="R186" s="180"/>
      <c r="S186" s="180"/>
      <c r="T186" s="181"/>
      <c r="AT186" s="175" t="s">
        <v>182</v>
      </c>
      <c r="AU186" s="175" t="s">
        <v>87</v>
      </c>
      <c r="AV186" s="14" t="s">
        <v>87</v>
      </c>
      <c r="AW186" s="14" t="s">
        <v>30</v>
      </c>
      <c r="AX186" s="14" t="s">
        <v>75</v>
      </c>
      <c r="AY186" s="175" t="s">
        <v>176</v>
      </c>
    </row>
    <row r="187" spans="2:51" s="13" customFormat="1" ht="12">
      <c r="B187" s="166"/>
      <c r="D187" s="167" t="s">
        <v>182</v>
      </c>
      <c r="E187" s="168" t="s">
        <v>1</v>
      </c>
      <c r="F187" s="169" t="s">
        <v>242</v>
      </c>
      <c r="H187" s="168" t="s">
        <v>1</v>
      </c>
      <c r="I187" s="170"/>
      <c r="L187" s="166"/>
      <c r="M187" s="171"/>
      <c r="N187" s="172"/>
      <c r="O187" s="172"/>
      <c r="P187" s="172"/>
      <c r="Q187" s="172"/>
      <c r="R187" s="172"/>
      <c r="S187" s="172"/>
      <c r="T187" s="173"/>
      <c r="AT187" s="168" t="s">
        <v>182</v>
      </c>
      <c r="AU187" s="168" t="s">
        <v>87</v>
      </c>
      <c r="AV187" s="13" t="s">
        <v>79</v>
      </c>
      <c r="AW187" s="13" t="s">
        <v>30</v>
      </c>
      <c r="AX187" s="13" t="s">
        <v>75</v>
      </c>
      <c r="AY187" s="168" t="s">
        <v>176</v>
      </c>
    </row>
    <row r="188" spans="2:51" s="14" customFormat="1" ht="12">
      <c r="B188" s="174"/>
      <c r="D188" s="167" t="s">
        <v>182</v>
      </c>
      <c r="E188" s="175" t="s">
        <v>1</v>
      </c>
      <c r="F188" s="176" t="s">
        <v>243</v>
      </c>
      <c r="H188" s="177">
        <v>26.981999999999999</v>
      </c>
      <c r="I188" s="178"/>
      <c r="L188" s="174"/>
      <c r="M188" s="179"/>
      <c r="N188" s="180"/>
      <c r="O188" s="180"/>
      <c r="P188" s="180"/>
      <c r="Q188" s="180"/>
      <c r="R188" s="180"/>
      <c r="S188" s="180"/>
      <c r="T188" s="181"/>
      <c r="AT188" s="175" t="s">
        <v>182</v>
      </c>
      <c r="AU188" s="175" t="s">
        <v>87</v>
      </c>
      <c r="AV188" s="14" t="s">
        <v>87</v>
      </c>
      <c r="AW188" s="14" t="s">
        <v>30</v>
      </c>
      <c r="AX188" s="14" t="s">
        <v>75</v>
      </c>
      <c r="AY188" s="175" t="s">
        <v>176</v>
      </c>
    </row>
    <row r="189" spans="2:51" s="14" customFormat="1" ht="12">
      <c r="B189" s="174"/>
      <c r="D189" s="167" t="s">
        <v>182</v>
      </c>
      <c r="E189" s="175" t="s">
        <v>1</v>
      </c>
      <c r="F189" s="176" t="s">
        <v>244</v>
      </c>
      <c r="H189" s="177">
        <v>-3.0670000000000002</v>
      </c>
      <c r="I189" s="178"/>
      <c r="L189" s="174"/>
      <c r="M189" s="179"/>
      <c r="N189" s="180"/>
      <c r="O189" s="180"/>
      <c r="P189" s="180"/>
      <c r="Q189" s="180"/>
      <c r="R189" s="180"/>
      <c r="S189" s="180"/>
      <c r="T189" s="181"/>
      <c r="AT189" s="175" t="s">
        <v>182</v>
      </c>
      <c r="AU189" s="175" t="s">
        <v>87</v>
      </c>
      <c r="AV189" s="14" t="s">
        <v>87</v>
      </c>
      <c r="AW189" s="14" t="s">
        <v>30</v>
      </c>
      <c r="AX189" s="14" t="s">
        <v>75</v>
      </c>
      <c r="AY189" s="175" t="s">
        <v>176</v>
      </c>
    </row>
    <row r="190" spans="2:51" s="13" customFormat="1" ht="12">
      <c r="B190" s="166"/>
      <c r="D190" s="167" t="s">
        <v>182</v>
      </c>
      <c r="E190" s="168" t="s">
        <v>1</v>
      </c>
      <c r="F190" s="169" t="s">
        <v>245</v>
      </c>
      <c r="H190" s="168" t="s">
        <v>1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8" t="s">
        <v>182</v>
      </c>
      <c r="AU190" s="168" t="s">
        <v>87</v>
      </c>
      <c r="AV190" s="13" t="s">
        <v>79</v>
      </c>
      <c r="AW190" s="13" t="s">
        <v>30</v>
      </c>
      <c r="AX190" s="13" t="s">
        <v>75</v>
      </c>
      <c r="AY190" s="168" t="s">
        <v>176</v>
      </c>
    </row>
    <row r="191" spans="2:51" s="14" customFormat="1" ht="12">
      <c r="B191" s="174"/>
      <c r="D191" s="167" t="s">
        <v>182</v>
      </c>
      <c r="E191" s="175" t="s">
        <v>1</v>
      </c>
      <c r="F191" s="176" t="s">
        <v>246</v>
      </c>
      <c r="H191" s="177">
        <v>12.422000000000001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182</v>
      </c>
      <c r="AU191" s="175" t="s">
        <v>87</v>
      </c>
      <c r="AV191" s="14" t="s">
        <v>87</v>
      </c>
      <c r="AW191" s="14" t="s">
        <v>30</v>
      </c>
      <c r="AX191" s="14" t="s">
        <v>75</v>
      </c>
      <c r="AY191" s="175" t="s">
        <v>176</v>
      </c>
    </row>
    <row r="192" spans="2:51" s="13" customFormat="1" ht="12">
      <c r="B192" s="166"/>
      <c r="D192" s="167" t="s">
        <v>182</v>
      </c>
      <c r="E192" s="168" t="s">
        <v>1</v>
      </c>
      <c r="F192" s="169" t="s">
        <v>247</v>
      </c>
      <c r="H192" s="168" t="s">
        <v>1</v>
      </c>
      <c r="I192" s="170"/>
      <c r="L192" s="166"/>
      <c r="M192" s="171"/>
      <c r="N192" s="172"/>
      <c r="O192" s="172"/>
      <c r="P192" s="172"/>
      <c r="Q192" s="172"/>
      <c r="R192" s="172"/>
      <c r="S192" s="172"/>
      <c r="T192" s="173"/>
      <c r="AT192" s="168" t="s">
        <v>182</v>
      </c>
      <c r="AU192" s="168" t="s">
        <v>87</v>
      </c>
      <c r="AV192" s="13" t="s">
        <v>79</v>
      </c>
      <c r="AW192" s="13" t="s">
        <v>30</v>
      </c>
      <c r="AX192" s="13" t="s">
        <v>75</v>
      </c>
      <c r="AY192" s="168" t="s">
        <v>176</v>
      </c>
    </row>
    <row r="193" spans="2:51" s="14" customFormat="1" ht="12">
      <c r="B193" s="174"/>
      <c r="D193" s="167" t="s">
        <v>182</v>
      </c>
      <c r="E193" s="175" t="s">
        <v>1</v>
      </c>
      <c r="F193" s="176" t="s">
        <v>248</v>
      </c>
      <c r="H193" s="177">
        <v>66.864000000000004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182</v>
      </c>
      <c r="AU193" s="175" t="s">
        <v>87</v>
      </c>
      <c r="AV193" s="14" t="s">
        <v>87</v>
      </c>
      <c r="AW193" s="14" t="s">
        <v>30</v>
      </c>
      <c r="AX193" s="14" t="s">
        <v>75</v>
      </c>
      <c r="AY193" s="175" t="s">
        <v>176</v>
      </c>
    </row>
    <row r="194" spans="2:51" s="15" customFormat="1" ht="12">
      <c r="B194" s="182"/>
      <c r="D194" s="167" t="s">
        <v>182</v>
      </c>
      <c r="E194" s="183" t="s">
        <v>1</v>
      </c>
      <c r="F194" s="184" t="s">
        <v>249</v>
      </c>
      <c r="H194" s="185">
        <v>293.13799999999998</v>
      </c>
      <c r="I194" s="186"/>
      <c r="L194" s="182"/>
      <c r="M194" s="187"/>
      <c r="N194" s="188"/>
      <c r="O194" s="188"/>
      <c r="P194" s="188"/>
      <c r="Q194" s="188"/>
      <c r="R194" s="188"/>
      <c r="S194" s="188"/>
      <c r="T194" s="189"/>
      <c r="AT194" s="183" t="s">
        <v>182</v>
      </c>
      <c r="AU194" s="183" t="s">
        <v>87</v>
      </c>
      <c r="AV194" s="15" t="s">
        <v>97</v>
      </c>
      <c r="AW194" s="15" t="s">
        <v>30</v>
      </c>
      <c r="AX194" s="15" t="s">
        <v>75</v>
      </c>
      <c r="AY194" s="183" t="s">
        <v>176</v>
      </c>
    </row>
    <row r="195" spans="2:51" s="13" customFormat="1" ht="12">
      <c r="B195" s="166"/>
      <c r="D195" s="167" t="s">
        <v>182</v>
      </c>
      <c r="E195" s="168" t="s">
        <v>1</v>
      </c>
      <c r="F195" s="169" t="s">
        <v>250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182</v>
      </c>
      <c r="AU195" s="168" t="s">
        <v>87</v>
      </c>
      <c r="AV195" s="13" t="s">
        <v>79</v>
      </c>
      <c r="AW195" s="13" t="s">
        <v>30</v>
      </c>
      <c r="AX195" s="13" t="s">
        <v>75</v>
      </c>
      <c r="AY195" s="168" t="s">
        <v>176</v>
      </c>
    </row>
    <row r="196" spans="2:51" s="14" customFormat="1" ht="12">
      <c r="B196" s="174"/>
      <c r="D196" s="167" t="s">
        <v>182</v>
      </c>
      <c r="E196" s="175" t="s">
        <v>1</v>
      </c>
      <c r="F196" s="176" t="s">
        <v>251</v>
      </c>
      <c r="H196" s="177">
        <v>193.95599999999999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2:51" s="14" customFormat="1" ht="12">
      <c r="B197" s="174"/>
      <c r="D197" s="167" t="s">
        <v>182</v>
      </c>
      <c r="E197" s="175" t="s">
        <v>1</v>
      </c>
      <c r="F197" s="176" t="s">
        <v>252</v>
      </c>
      <c r="H197" s="177">
        <v>41.496000000000002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182</v>
      </c>
      <c r="AU197" s="175" t="s">
        <v>87</v>
      </c>
      <c r="AV197" s="14" t="s">
        <v>87</v>
      </c>
      <c r="AW197" s="14" t="s">
        <v>30</v>
      </c>
      <c r="AX197" s="14" t="s">
        <v>75</v>
      </c>
      <c r="AY197" s="175" t="s">
        <v>176</v>
      </c>
    </row>
    <row r="198" spans="2:51" s="14" customFormat="1" ht="12">
      <c r="B198" s="174"/>
      <c r="D198" s="167" t="s">
        <v>182</v>
      </c>
      <c r="E198" s="175" t="s">
        <v>1</v>
      </c>
      <c r="F198" s="176" t="s">
        <v>253</v>
      </c>
      <c r="H198" s="177">
        <v>-2.9</v>
      </c>
      <c r="I198" s="178"/>
      <c r="L198" s="174"/>
      <c r="M198" s="179"/>
      <c r="N198" s="180"/>
      <c r="O198" s="180"/>
      <c r="P198" s="180"/>
      <c r="Q198" s="180"/>
      <c r="R198" s="180"/>
      <c r="S198" s="180"/>
      <c r="T198" s="181"/>
      <c r="AT198" s="175" t="s">
        <v>182</v>
      </c>
      <c r="AU198" s="175" t="s">
        <v>87</v>
      </c>
      <c r="AV198" s="14" t="s">
        <v>87</v>
      </c>
      <c r="AW198" s="14" t="s">
        <v>30</v>
      </c>
      <c r="AX198" s="14" t="s">
        <v>75</v>
      </c>
      <c r="AY198" s="175" t="s">
        <v>176</v>
      </c>
    </row>
    <row r="199" spans="2:51" s="14" customFormat="1" ht="12">
      <c r="B199" s="174"/>
      <c r="D199" s="167" t="s">
        <v>182</v>
      </c>
      <c r="E199" s="175" t="s">
        <v>1</v>
      </c>
      <c r="F199" s="176" t="s">
        <v>254</v>
      </c>
      <c r="H199" s="177">
        <v>-41.4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182</v>
      </c>
      <c r="AU199" s="175" t="s">
        <v>87</v>
      </c>
      <c r="AV199" s="14" t="s">
        <v>87</v>
      </c>
      <c r="AW199" s="14" t="s">
        <v>30</v>
      </c>
      <c r="AX199" s="14" t="s">
        <v>75</v>
      </c>
      <c r="AY199" s="175" t="s">
        <v>176</v>
      </c>
    </row>
    <row r="200" spans="2:51" s="14" customFormat="1" ht="12">
      <c r="B200" s="174"/>
      <c r="D200" s="167" t="s">
        <v>182</v>
      </c>
      <c r="E200" s="175" t="s">
        <v>1</v>
      </c>
      <c r="F200" s="176" t="s">
        <v>255</v>
      </c>
      <c r="H200" s="177">
        <v>-0.91200000000000003</v>
      </c>
      <c r="I200" s="178"/>
      <c r="L200" s="174"/>
      <c r="M200" s="179"/>
      <c r="N200" s="180"/>
      <c r="O200" s="180"/>
      <c r="P200" s="180"/>
      <c r="Q200" s="180"/>
      <c r="R200" s="180"/>
      <c r="S200" s="180"/>
      <c r="T200" s="181"/>
      <c r="AT200" s="175" t="s">
        <v>182</v>
      </c>
      <c r="AU200" s="175" t="s">
        <v>87</v>
      </c>
      <c r="AV200" s="14" t="s">
        <v>87</v>
      </c>
      <c r="AW200" s="14" t="s">
        <v>30</v>
      </c>
      <c r="AX200" s="14" t="s">
        <v>75</v>
      </c>
      <c r="AY200" s="175" t="s">
        <v>176</v>
      </c>
    </row>
    <row r="201" spans="2:51" s="14" customFormat="1" ht="12">
      <c r="B201" s="174"/>
      <c r="D201" s="167" t="s">
        <v>182</v>
      </c>
      <c r="E201" s="175" t="s">
        <v>1</v>
      </c>
      <c r="F201" s="176" t="s">
        <v>256</v>
      </c>
      <c r="H201" s="177">
        <v>-2.8050000000000002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182</v>
      </c>
      <c r="AU201" s="175" t="s">
        <v>87</v>
      </c>
      <c r="AV201" s="14" t="s">
        <v>87</v>
      </c>
      <c r="AW201" s="14" t="s">
        <v>30</v>
      </c>
      <c r="AX201" s="14" t="s">
        <v>75</v>
      </c>
      <c r="AY201" s="175" t="s">
        <v>176</v>
      </c>
    </row>
    <row r="202" spans="2:51" s="13" customFormat="1" ht="12">
      <c r="B202" s="166"/>
      <c r="D202" s="167" t="s">
        <v>182</v>
      </c>
      <c r="E202" s="168" t="s">
        <v>1</v>
      </c>
      <c r="F202" s="169" t="s">
        <v>257</v>
      </c>
      <c r="H202" s="168" t="s">
        <v>1</v>
      </c>
      <c r="I202" s="170"/>
      <c r="L202" s="166"/>
      <c r="M202" s="171"/>
      <c r="N202" s="172"/>
      <c r="O202" s="172"/>
      <c r="P202" s="172"/>
      <c r="Q202" s="172"/>
      <c r="R202" s="172"/>
      <c r="S202" s="172"/>
      <c r="T202" s="173"/>
      <c r="AT202" s="168" t="s">
        <v>182</v>
      </c>
      <c r="AU202" s="168" t="s">
        <v>87</v>
      </c>
      <c r="AV202" s="13" t="s">
        <v>79</v>
      </c>
      <c r="AW202" s="13" t="s">
        <v>30</v>
      </c>
      <c r="AX202" s="13" t="s">
        <v>75</v>
      </c>
      <c r="AY202" s="168" t="s">
        <v>176</v>
      </c>
    </row>
    <row r="203" spans="2:51" s="14" customFormat="1" ht="12">
      <c r="B203" s="174"/>
      <c r="D203" s="167" t="s">
        <v>182</v>
      </c>
      <c r="E203" s="175" t="s">
        <v>1</v>
      </c>
      <c r="F203" s="176" t="s">
        <v>243</v>
      </c>
      <c r="H203" s="177">
        <v>26.981999999999999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2:51" s="14" customFormat="1" ht="12">
      <c r="B204" s="174"/>
      <c r="D204" s="167" t="s">
        <v>182</v>
      </c>
      <c r="E204" s="175" t="s">
        <v>1</v>
      </c>
      <c r="F204" s="176" t="s">
        <v>258</v>
      </c>
      <c r="H204" s="177">
        <v>-5.5060000000000002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2:51" s="13" customFormat="1" ht="12">
      <c r="B205" s="166"/>
      <c r="D205" s="167" t="s">
        <v>182</v>
      </c>
      <c r="E205" s="168" t="s">
        <v>1</v>
      </c>
      <c r="F205" s="169" t="s">
        <v>259</v>
      </c>
      <c r="H205" s="168" t="s">
        <v>1</v>
      </c>
      <c r="I205" s="170"/>
      <c r="L205" s="166"/>
      <c r="M205" s="171"/>
      <c r="N205" s="172"/>
      <c r="O205" s="172"/>
      <c r="P205" s="172"/>
      <c r="Q205" s="172"/>
      <c r="R205" s="172"/>
      <c r="S205" s="172"/>
      <c r="T205" s="173"/>
      <c r="AT205" s="168" t="s">
        <v>182</v>
      </c>
      <c r="AU205" s="168" t="s">
        <v>87</v>
      </c>
      <c r="AV205" s="13" t="s">
        <v>79</v>
      </c>
      <c r="AW205" s="13" t="s">
        <v>30</v>
      </c>
      <c r="AX205" s="13" t="s">
        <v>75</v>
      </c>
      <c r="AY205" s="168" t="s">
        <v>176</v>
      </c>
    </row>
    <row r="206" spans="2:51" s="14" customFormat="1" ht="12">
      <c r="B206" s="174"/>
      <c r="D206" s="167" t="s">
        <v>182</v>
      </c>
      <c r="E206" s="175" t="s">
        <v>1</v>
      </c>
      <c r="F206" s="176" t="s">
        <v>260</v>
      </c>
      <c r="H206" s="177">
        <v>57.182000000000002</v>
      </c>
      <c r="I206" s="178"/>
      <c r="L206" s="174"/>
      <c r="M206" s="179"/>
      <c r="N206" s="180"/>
      <c r="O206" s="180"/>
      <c r="P206" s="180"/>
      <c r="Q206" s="180"/>
      <c r="R206" s="180"/>
      <c r="S206" s="180"/>
      <c r="T206" s="181"/>
      <c r="AT206" s="175" t="s">
        <v>182</v>
      </c>
      <c r="AU206" s="175" t="s">
        <v>87</v>
      </c>
      <c r="AV206" s="14" t="s">
        <v>87</v>
      </c>
      <c r="AW206" s="14" t="s">
        <v>30</v>
      </c>
      <c r="AX206" s="14" t="s">
        <v>75</v>
      </c>
      <c r="AY206" s="175" t="s">
        <v>176</v>
      </c>
    </row>
    <row r="207" spans="2:51" s="15" customFormat="1" ht="12">
      <c r="B207" s="182"/>
      <c r="D207" s="167" t="s">
        <v>182</v>
      </c>
      <c r="E207" s="183" t="s">
        <v>1</v>
      </c>
      <c r="F207" s="184" t="s">
        <v>261</v>
      </c>
      <c r="H207" s="185">
        <v>266.09300000000002</v>
      </c>
      <c r="I207" s="186"/>
      <c r="L207" s="182"/>
      <c r="M207" s="187"/>
      <c r="N207" s="188"/>
      <c r="O207" s="188"/>
      <c r="P207" s="188"/>
      <c r="Q207" s="188"/>
      <c r="R207" s="188"/>
      <c r="S207" s="188"/>
      <c r="T207" s="189"/>
      <c r="AT207" s="183" t="s">
        <v>182</v>
      </c>
      <c r="AU207" s="183" t="s">
        <v>87</v>
      </c>
      <c r="AV207" s="15" t="s">
        <v>97</v>
      </c>
      <c r="AW207" s="15" t="s">
        <v>30</v>
      </c>
      <c r="AX207" s="15" t="s">
        <v>75</v>
      </c>
      <c r="AY207" s="183" t="s">
        <v>176</v>
      </c>
    </row>
    <row r="208" spans="2:51" s="13" customFormat="1" ht="12">
      <c r="B208" s="166"/>
      <c r="D208" s="167" t="s">
        <v>182</v>
      </c>
      <c r="E208" s="168" t="s">
        <v>1</v>
      </c>
      <c r="F208" s="169" t="s">
        <v>262</v>
      </c>
      <c r="H208" s="168" t="s">
        <v>1</v>
      </c>
      <c r="I208" s="170"/>
      <c r="L208" s="166"/>
      <c r="M208" s="171"/>
      <c r="N208" s="172"/>
      <c r="O208" s="172"/>
      <c r="P208" s="172"/>
      <c r="Q208" s="172"/>
      <c r="R208" s="172"/>
      <c r="S208" s="172"/>
      <c r="T208" s="173"/>
      <c r="AT208" s="168" t="s">
        <v>182</v>
      </c>
      <c r="AU208" s="168" t="s">
        <v>87</v>
      </c>
      <c r="AV208" s="13" t="s">
        <v>79</v>
      </c>
      <c r="AW208" s="13" t="s">
        <v>30</v>
      </c>
      <c r="AX208" s="13" t="s">
        <v>75</v>
      </c>
      <c r="AY208" s="168" t="s">
        <v>176</v>
      </c>
    </row>
    <row r="209" spans="2:51" s="14" customFormat="1" ht="12">
      <c r="B209" s="174"/>
      <c r="D209" s="167" t="s">
        <v>182</v>
      </c>
      <c r="E209" s="175" t="s">
        <v>1</v>
      </c>
      <c r="F209" s="176" t="s">
        <v>263</v>
      </c>
      <c r="H209" s="177">
        <v>46.451999999999998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2:51" s="14" customFormat="1" ht="12">
      <c r="B210" s="174"/>
      <c r="D210" s="167" t="s">
        <v>182</v>
      </c>
      <c r="E210" s="175" t="s">
        <v>1</v>
      </c>
      <c r="F210" s="176" t="s">
        <v>264</v>
      </c>
      <c r="H210" s="177">
        <v>-7.5</v>
      </c>
      <c r="I210" s="178"/>
      <c r="L210" s="174"/>
      <c r="M210" s="179"/>
      <c r="N210" s="180"/>
      <c r="O210" s="180"/>
      <c r="P210" s="180"/>
      <c r="Q210" s="180"/>
      <c r="R210" s="180"/>
      <c r="S210" s="180"/>
      <c r="T210" s="181"/>
      <c r="AT210" s="175" t="s">
        <v>182</v>
      </c>
      <c r="AU210" s="175" t="s">
        <v>87</v>
      </c>
      <c r="AV210" s="14" t="s">
        <v>87</v>
      </c>
      <c r="AW210" s="14" t="s">
        <v>30</v>
      </c>
      <c r="AX210" s="14" t="s">
        <v>75</v>
      </c>
      <c r="AY210" s="175" t="s">
        <v>176</v>
      </c>
    </row>
    <row r="211" spans="2:51" s="13" customFormat="1" ht="12">
      <c r="B211" s="166"/>
      <c r="D211" s="167" t="s">
        <v>182</v>
      </c>
      <c r="E211" s="168" t="s">
        <v>1</v>
      </c>
      <c r="F211" s="169" t="s">
        <v>265</v>
      </c>
      <c r="H211" s="168" t="s">
        <v>1</v>
      </c>
      <c r="I211" s="170"/>
      <c r="L211" s="166"/>
      <c r="M211" s="171"/>
      <c r="N211" s="172"/>
      <c r="O211" s="172"/>
      <c r="P211" s="172"/>
      <c r="Q211" s="172"/>
      <c r="R211" s="172"/>
      <c r="S211" s="172"/>
      <c r="T211" s="173"/>
      <c r="AT211" s="168" t="s">
        <v>182</v>
      </c>
      <c r="AU211" s="168" t="s">
        <v>87</v>
      </c>
      <c r="AV211" s="13" t="s">
        <v>79</v>
      </c>
      <c r="AW211" s="13" t="s">
        <v>30</v>
      </c>
      <c r="AX211" s="13" t="s">
        <v>75</v>
      </c>
      <c r="AY211" s="168" t="s">
        <v>176</v>
      </c>
    </row>
    <row r="212" spans="2:51" s="14" customFormat="1" ht="12">
      <c r="B212" s="174"/>
      <c r="D212" s="167" t="s">
        <v>182</v>
      </c>
      <c r="E212" s="175" t="s">
        <v>1</v>
      </c>
      <c r="F212" s="176" t="s">
        <v>266</v>
      </c>
      <c r="H212" s="177">
        <v>2.64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182</v>
      </c>
      <c r="AU212" s="175" t="s">
        <v>87</v>
      </c>
      <c r="AV212" s="14" t="s">
        <v>87</v>
      </c>
      <c r="AW212" s="14" t="s">
        <v>30</v>
      </c>
      <c r="AX212" s="14" t="s">
        <v>75</v>
      </c>
      <c r="AY212" s="175" t="s">
        <v>176</v>
      </c>
    </row>
    <row r="213" spans="2:51" s="14" customFormat="1" ht="12">
      <c r="B213" s="174"/>
      <c r="D213" s="167" t="s">
        <v>182</v>
      </c>
      <c r="E213" s="175" t="s">
        <v>1</v>
      </c>
      <c r="F213" s="176" t="s">
        <v>267</v>
      </c>
      <c r="H213" s="177">
        <v>12.898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182</v>
      </c>
      <c r="AU213" s="175" t="s">
        <v>87</v>
      </c>
      <c r="AV213" s="14" t="s">
        <v>87</v>
      </c>
      <c r="AW213" s="14" t="s">
        <v>30</v>
      </c>
      <c r="AX213" s="14" t="s">
        <v>75</v>
      </c>
      <c r="AY213" s="175" t="s">
        <v>176</v>
      </c>
    </row>
    <row r="214" spans="2:51" s="14" customFormat="1" ht="12">
      <c r="B214" s="174"/>
      <c r="D214" s="167" t="s">
        <v>182</v>
      </c>
      <c r="E214" s="175" t="s">
        <v>1</v>
      </c>
      <c r="F214" s="176" t="s">
        <v>268</v>
      </c>
      <c r="H214" s="177">
        <v>8.3019999999999996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182</v>
      </c>
      <c r="AU214" s="175" t="s">
        <v>87</v>
      </c>
      <c r="AV214" s="14" t="s">
        <v>87</v>
      </c>
      <c r="AW214" s="14" t="s">
        <v>30</v>
      </c>
      <c r="AX214" s="14" t="s">
        <v>75</v>
      </c>
      <c r="AY214" s="175" t="s">
        <v>176</v>
      </c>
    </row>
    <row r="215" spans="2:51" s="14" customFormat="1" ht="12">
      <c r="B215" s="174"/>
      <c r="D215" s="167" t="s">
        <v>182</v>
      </c>
      <c r="E215" s="175" t="s">
        <v>1</v>
      </c>
      <c r="F215" s="176" t="s">
        <v>269</v>
      </c>
      <c r="H215" s="177">
        <v>-2.0960000000000001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2:51" s="13" customFormat="1" ht="12">
      <c r="B216" s="166"/>
      <c r="D216" s="167" t="s">
        <v>182</v>
      </c>
      <c r="E216" s="168" t="s">
        <v>1</v>
      </c>
      <c r="F216" s="169" t="s">
        <v>259</v>
      </c>
      <c r="H216" s="168" t="s">
        <v>1</v>
      </c>
      <c r="I216" s="170"/>
      <c r="L216" s="166"/>
      <c r="M216" s="171"/>
      <c r="N216" s="172"/>
      <c r="O216" s="172"/>
      <c r="P216" s="172"/>
      <c r="Q216" s="172"/>
      <c r="R216" s="172"/>
      <c r="S216" s="172"/>
      <c r="T216" s="173"/>
      <c r="AT216" s="168" t="s">
        <v>182</v>
      </c>
      <c r="AU216" s="168" t="s">
        <v>87</v>
      </c>
      <c r="AV216" s="13" t="s">
        <v>79</v>
      </c>
      <c r="AW216" s="13" t="s">
        <v>30</v>
      </c>
      <c r="AX216" s="13" t="s">
        <v>75</v>
      </c>
      <c r="AY216" s="168" t="s">
        <v>176</v>
      </c>
    </row>
    <row r="217" spans="2:51" s="14" customFormat="1" ht="12">
      <c r="B217" s="174"/>
      <c r="D217" s="167" t="s">
        <v>182</v>
      </c>
      <c r="E217" s="175" t="s">
        <v>1</v>
      </c>
      <c r="F217" s="176" t="s">
        <v>270</v>
      </c>
      <c r="H217" s="177">
        <v>18.209</v>
      </c>
      <c r="I217" s="178"/>
      <c r="L217" s="174"/>
      <c r="M217" s="179"/>
      <c r="N217" s="180"/>
      <c r="O217" s="180"/>
      <c r="P217" s="180"/>
      <c r="Q217" s="180"/>
      <c r="R217" s="180"/>
      <c r="S217" s="180"/>
      <c r="T217" s="181"/>
      <c r="AT217" s="175" t="s">
        <v>182</v>
      </c>
      <c r="AU217" s="175" t="s">
        <v>87</v>
      </c>
      <c r="AV217" s="14" t="s">
        <v>87</v>
      </c>
      <c r="AW217" s="14" t="s">
        <v>30</v>
      </c>
      <c r="AX217" s="14" t="s">
        <v>75</v>
      </c>
      <c r="AY217" s="175" t="s">
        <v>176</v>
      </c>
    </row>
    <row r="218" spans="2:51" s="15" customFormat="1" ht="12">
      <c r="B218" s="182"/>
      <c r="D218" s="167" t="s">
        <v>182</v>
      </c>
      <c r="E218" s="183" t="s">
        <v>1</v>
      </c>
      <c r="F218" s="184" t="s">
        <v>271</v>
      </c>
      <c r="H218" s="185">
        <v>78.905000000000001</v>
      </c>
      <c r="I218" s="186"/>
      <c r="L218" s="182"/>
      <c r="M218" s="187"/>
      <c r="N218" s="188"/>
      <c r="O218" s="188"/>
      <c r="P218" s="188"/>
      <c r="Q218" s="188"/>
      <c r="R218" s="188"/>
      <c r="S218" s="188"/>
      <c r="T218" s="189"/>
      <c r="AT218" s="183" t="s">
        <v>182</v>
      </c>
      <c r="AU218" s="183" t="s">
        <v>87</v>
      </c>
      <c r="AV218" s="15" t="s">
        <v>97</v>
      </c>
      <c r="AW218" s="15" t="s">
        <v>30</v>
      </c>
      <c r="AX218" s="15" t="s">
        <v>75</v>
      </c>
      <c r="AY218" s="183" t="s">
        <v>176</v>
      </c>
    </row>
    <row r="219" spans="2:51" s="13" customFormat="1" ht="12">
      <c r="B219" s="166"/>
      <c r="D219" s="167" t="s">
        <v>182</v>
      </c>
      <c r="E219" s="168" t="s">
        <v>1</v>
      </c>
      <c r="F219" s="169" t="s">
        <v>272</v>
      </c>
      <c r="H219" s="168" t="s">
        <v>1</v>
      </c>
      <c r="I219" s="170"/>
      <c r="L219" s="166"/>
      <c r="M219" s="171"/>
      <c r="N219" s="172"/>
      <c r="O219" s="172"/>
      <c r="P219" s="172"/>
      <c r="Q219" s="172"/>
      <c r="R219" s="172"/>
      <c r="S219" s="172"/>
      <c r="T219" s="173"/>
      <c r="AT219" s="168" t="s">
        <v>182</v>
      </c>
      <c r="AU219" s="168" t="s">
        <v>87</v>
      </c>
      <c r="AV219" s="13" t="s">
        <v>79</v>
      </c>
      <c r="AW219" s="13" t="s">
        <v>30</v>
      </c>
      <c r="AX219" s="13" t="s">
        <v>75</v>
      </c>
      <c r="AY219" s="168" t="s">
        <v>176</v>
      </c>
    </row>
    <row r="220" spans="2:51" s="14" customFormat="1" ht="12">
      <c r="B220" s="174"/>
      <c r="D220" s="167" t="s">
        <v>182</v>
      </c>
      <c r="E220" s="175" t="s">
        <v>1</v>
      </c>
      <c r="F220" s="176" t="s">
        <v>263</v>
      </c>
      <c r="H220" s="177">
        <v>46.451999999999998</v>
      </c>
      <c r="I220" s="178"/>
      <c r="L220" s="174"/>
      <c r="M220" s="179"/>
      <c r="N220" s="180"/>
      <c r="O220" s="180"/>
      <c r="P220" s="180"/>
      <c r="Q220" s="180"/>
      <c r="R220" s="180"/>
      <c r="S220" s="180"/>
      <c r="T220" s="181"/>
      <c r="AT220" s="175" t="s">
        <v>182</v>
      </c>
      <c r="AU220" s="175" t="s">
        <v>87</v>
      </c>
      <c r="AV220" s="14" t="s">
        <v>87</v>
      </c>
      <c r="AW220" s="14" t="s">
        <v>30</v>
      </c>
      <c r="AX220" s="14" t="s">
        <v>75</v>
      </c>
      <c r="AY220" s="175" t="s">
        <v>176</v>
      </c>
    </row>
    <row r="221" spans="2:51" s="14" customFormat="1" ht="12">
      <c r="B221" s="174"/>
      <c r="D221" s="167" t="s">
        <v>182</v>
      </c>
      <c r="E221" s="175" t="s">
        <v>1</v>
      </c>
      <c r="F221" s="176" t="s">
        <v>273</v>
      </c>
      <c r="H221" s="177">
        <v>-7.125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182</v>
      </c>
      <c r="AU221" s="175" t="s">
        <v>87</v>
      </c>
      <c r="AV221" s="14" t="s">
        <v>87</v>
      </c>
      <c r="AW221" s="14" t="s">
        <v>30</v>
      </c>
      <c r="AX221" s="14" t="s">
        <v>75</v>
      </c>
      <c r="AY221" s="175" t="s">
        <v>176</v>
      </c>
    </row>
    <row r="222" spans="2:51" s="13" customFormat="1" ht="12">
      <c r="B222" s="166"/>
      <c r="D222" s="167" t="s">
        <v>182</v>
      </c>
      <c r="E222" s="168" t="s">
        <v>1</v>
      </c>
      <c r="F222" s="169" t="s">
        <v>257</v>
      </c>
      <c r="H222" s="168" t="s">
        <v>1</v>
      </c>
      <c r="I222" s="170"/>
      <c r="L222" s="166"/>
      <c r="M222" s="171"/>
      <c r="N222" s="172"/>
      <c r="O222" s="172"/>
      <c r="P222" s="172"/>
      <c r="Q222" s="172"/>
      <c r="R222" s="172"/>
      <c r="S222" s="172"/>
      <c r="T222" s="173"/>
      <c r="AT222" s="168" t="s">
        <v>182</v>
      </c>
      <c r="AU222" s="168" t="s">
        <v>87</v>
      </c>
      <c r="AV222" s="13" t="s">
        <v>79</v>
      </c>
      <c r="AW222" s="13" t="s">
        <v>30</v>
      </c>
      <c r="AX222" s="13" t="s">
        <v>75</v>
      </c>
      <c r="AY222" s="168" t="s">
        <v>176</v>
      </c>
    </row>
    <row r="223" spans="2:51" s="14" customFormat="1" ht="12">
      <c r="B223" s="174"/>
      <c r="D223" s="167" t="s">
        <v>182</v>
      </c>
      <c r="E223" s="175" t="s">
        <v>1</v>
      </c>
      <c r="F223" s="176" t="s">
        <v>268</v>
      </c>
      <c r="H223" s="177">
        <v>8.3019999999999996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182</v>
      </c>
      <c r="AU223" s="175" t="s">
        <v>87</v>
      </c>
      <c r="AV223" s="14" t="s">
        <v>87</v>
      </c>
      <c r="AW223" s="14" t="s">
        <v>30</v>
      </c>
      <c r="AX223" s="14" t="s">
        <v>75</v>
      </c>
      <c r="AY223" s="175" t="s">
        <v>176</v>
      </c>
    </row>
    <row r="224" spans="2:51" s="14" customFormat="1" ht="12">
      <c r="B224" s="174"/>
      <c r="D224" s="167" t="s">
        <v>182</v>
      </c>
      <c r="E224" s="175" t="s">
        <v>1</v>
      </c>
      <c r="F224" s="176" t="s">
        <v>267</v>
      </c>
      <c r="H224" s="177">
        <v>12.898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182</v>
      </c>
      <c r="AU224" s="175" t="s">
        <v>87</v>
      </c>
      <c r="AV224" s="14" t="s">
        <v>87</v>
      </c>
      <c r="AW224" s="14" t="s">
        <v>30</v>
      </c>
      <c r="AX224" s="14" t="s">
        <v>75</v>
      </c>
      <c r="AY224" s="175" t="s">
        <v>176</v>
      </c>
    </row>
    <row r="225" spans="1:65" s="14" customFormat="1" ht="12">
      <c r="B225" s="174"/>
      <c r="D225" s="167" t="s">
        <v>182</v>
      </c>
      <c r="E225" s="175" t="s">
        <v>1</v>
      </c>
      <c r="F225" s="176" t="s">
        <v>269</v>
      </c>
      <c r="H225" s="177">
        <v>-2.0960000000000001</v>
      </c>
      <c r="I225" s="178"/>
      <c r="L225" s="174"/>
      <c r="M225" s="179"/>
      <c r="N225" s="180"/>
      <c r="O225" s="180"/>
      <c r="P225" s="180"/>
      <c r="Q225" s="180"/>
      <c r="R225" s="180"/>
      <c r="S225" s="180"/>
      <c r="T225" s="181"/>
      <c r="AT225" s="175" t="s">
        <v>182</v>
      </c>
      <c r="AU225" s="175" t="s">
        <v>87</v>
      </c>
      <c r="AV225" s="14" t="s">
        <v>87</v>
      </c>
      <c r="AW225" s="14" t="s">
        <v>30</v>
      </c>
      <c r="AX225" s="14" t="s">
        <v>75</v>
      </c>
      <c r="AY225" s="175" t="s">
        <v>176</v>
      </c>
    </row>
    <row r="226" spans="1:65" s="14" customFormat="1" ht="12">
      <c r="B226" s="174"/>
      <c r="D226" s="167" t="s">
        <v>182</v>
      </c>
      <c r="E226" s="175" t="s">
        <v>1</v>
      </c>
      <c r="F226" s="176" t="s">
        <v>274</v>
      </c>
      <c r="H226" s="177">
        <v>17.529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182</v>
      </c>
      <c r="AU226" s="175" t="s">
        <v>87</v>
      </c>
      <c r="AV226" s="14" t="s">
        <v>87</v>
      </c>
      <c r="AW226" s="14" t="s">
        <v>30</v>
      </c>
      <c r="AX226" s="14" t="s">
        <v>75</v>
      </c>
      <c r="AY226" s="175" t="s">
        <v>176</v>
      </c>
    </row>
    <row r="227" spans="1:65" s="15" customFormat="1" ht="12">
      <c r="B227" s="182"/>
      <c r="D227" s="167" t="s">
        <v>182</v>
      </c>
      <c r="E227" s="183" t="s">
        <v>1</v>
      </c>
      <c r="F227" s="184" t="s">
        <v>275</v>
      </c>
      <c r="H227" s="185">
        <v>75.959999999999994</v>
      </c>
      <c r="I227" s="186"/>
      <c r="L227" s="182"/>
      <c r="M227" s="187"/>
      <c r="N227" s="188"/>
      <c r="O227" s="188"/>
      <c r="P227" s="188"/>
      <c r="Q227" s="188"/>
      <c r="R227" s="188"/>
      <c r="S227" s="188"/>
      <c r="T227" s="189"/>
      <c r="AT227" s="183" t="s">
        <v>182</v>
      </c>
      <c r="AU227" s="183" t="s">
        <v>87</v>
      </c>
      <c r="AV227" s="15" t="s">
        <v>97</v>
      </c>
      <c r="AW227" s="15" t="s">
        <v>30</v>
      </c>
      <c r="AX227" s="15" t="s">
        <v>75</v>
      </c>
      <c r="AY227" s="183" t="s">
        <v>176</v>
      </c>
    </row>
    <row r="228" spans="1:65" s="16" customFormat="1" ht="12">
      <c r="B228" s="190"/>
      <c r="D228" s="167" t="s">
        <v>182</v>
      </c>
      <c r="E228" s="191" t="s">
        <v>1</v>
      </c>
      <c r="F228" s="192" t="s">
        <v>193</v>
      </c>
      <c r="H228" s="193">
        <v>714.096</v>
      </c>
      <c r="I228" s="194"/>
      <c r="L228" s="190"/>
      <c r="M228" s="195"/>
      <c r="N228" s="196"/>
      <c r="O228" s="196"/>
      <c r="P228" s="196"/>
      <c r="Q228" s="196"/>
      <c r="R228" s="196"/>
      <c r="S228" s="196"/>
      <c r="T228" s="197"/>
      <c r="AT228" s="191" t="s">
        <v>182</v>
      </c>
      <c r="AU228" s="191" t="s">
        <v>87</v>
      </c>
      <c r="AV228" s="16" t="s">
        <v>106</v>
      </c>
      <c r="AW228" s="16" t="s">
        <v>30</v>
      </c>
      <c r="AX228" s="16" t="s">
        <v>79</v>
      </c>
      <c r="AY228" s="191" t="s">
        <v>176</v>
      </c>
    </row>
    <row r="229" spans="1:65" s="2" customFormat="1" ht="24.25" customHeight="1">
      <c r="A229" s="33"/>
      <c r="B229" s="151"/>
      <c r="C229" s="152" t="s">
        <v>276</v>
      </c>
      <c r="D229" s="152" t="s">
        <v>178</v>
      </c>
      <c r="E229" s="153" t="s">
        <v>277</v>
      </c>
      <c r="F229" s="154" t="s">
        <v>278</v>
      </c>
      <c r="G229" s="155" t="s">
        <v>138</v>
      </c>
      <c r="H229" s="156">
        <v>159.69200000000001</v>
      </c>
      <c r="I229" s="157"/>
      <c r="J229" s="158">
        <f>ROUND(I229*H229,2)</f>
        <v>0</v>
      </c>
      <c r="K229" s="159"/>
      <c r="L229" s="34"/>
      <c r="M229" s="160" t="s">
        <v>1</v>
      </c>
      <c r="N229" s="161" t="s">
        <v>41</v>
      </c>
      <c r="O229" s="59"/>
      <c r="P229" s="162">
        <f>O229*H229</f>
        <v>0</v>
      </c>
      <c r="Q229" s="162">
        <v>0</v>
      </c>
      <c r="R229" s="162">
        <f>Q229*H229</f>
        <v>0</v>
      </c>
      <c r="S229" s="162">
        <v>0.108</v>
      </c>
      <c r="T229" s="163">
        <f>S229*H229</f>
        <v>17.246736000000002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106</v>
      </c>
      <c r="AT229" s="164" t="s">
        <v>178</v>
      </c>
      <c r="AU229" s="164" t="s">
        <v>87</v>
      </c>
      <c r="AY229" s="18" t="s">
        <v>176</v>
      </c>
      <c r="BE229" s="165">
        <f>IF(N229="základná",J229,0)</f>
        <v>0</v>
      </c>
      <c r="BF229" s="165">
        <f>IF(N229="znížená",J229,0)</f>
        <v>0</v>
      </c>
      <c r="BG229" s="165">
        <f>IF(N229="zákl. prenesená",J229,0)</f>
        <v>0</v>
      </c>
      <c r="BH229" s="165">
        <f>IF(N229="zníž. prenesená",J229,0)</f>
        <v>0</v>
      </c>
      <c r="BI229" s="165">
        <f>IF(N229="nulová",J229,0)</f>
        <v>0</v>
      </c>
      <c r="BJ229" s="18" t="s">
        <v>87</v>
      </c>
      <c r="BK229" s="165">
        <f>ROUND(I229*H229,2)</f>
        <v>0</v>
      </c>
      <c r="BL229" s="18" t="s">
        <v>106</v>
      </c>
      <c r="BM229" s="164" t="s">
        <v>279</v>
      </c>
    </row>
    <row r="230" spans="1:65" s="13" customFormat="1" ht="12">
      <c r="B230" s="166"/>
      <c r="D230" s="167" t="s">
        <v>182</v>
      </c>
      <c r="E230" s="168" t="s">
        <v>1</v>
      </c>
      <c r="F230" s="169" t="s">
        <v>280</v>
      </c>
      <c r="H230" s="168" t="s">
        <v>1</v>
      </c>
      <c r="I230" s="170"/>
      <c r="L230" s="166"/>
      <c r="M230" s="171"/>
      <c r="N230" s="172"/>
      <c r="O230" s="172"/>
      <c r="P230" s="172"/>
      <c r="Q230" s="172"/>
      <c r="R230" s="172"/>
      <c r="S230" s="172"/>
      <c r="T230" s="173"/>
      <c r="AT230" s="168" t="s">
        <v>182</v>
      </c>
      <c r="AU230" s="168" t="s">
        <v>87</v>
      </c>
      <c r="AV230" s="13" t="s">
        <v>79</v>
      </c>
      <c r="AW230" s="13" t="s">
        <v>30</v>
      </c>
      <c r="AX230" s="13" t="s">
        <v>75</v>
      </c>
      <c r="AY230" s="168" t="s">
        <v>176</v>
      </c>
    </row>
    <row r="231" spans="1:65" s="13" customFormat="1" ht="12">
      <c r="B231" s="166"/>
      <c r="D231" s="167" t="s">
        <v>182</v>
      </c>
      <c r="E231" s="168" t="s">
        <v>1</v>
      </c>
      <c r="F231" s="169" t="s">
        <v>281</v>
      </c>
      <c r="H231" s="168" t="s">
        <v>1</v>
      </c>
      <c r="I231" s="170"/>
      <c r="L231" s="166"/>
      <c r="M231" s="171"/>
      <c r="N231" s="172"/>
      <c r="O231" s="172"/>
      <c r="P231" s="172"/>
      <c r="Q231" s="172"/>
      <c r="R231" s="172"/>
      <c r="S231" s="172"/>
      <c r="T231" s="173"/>
      <c r="AT231" s="168" t="s">
        <v>182</v>
      </c>
      <c r="AU231" s="168" t="s">
        <v>87</v>
      </c>
      <c r="AV231" s="13" t="s">
        <v>79</v>
      </c>
      <c r="AW231" s="13" t="s">
        <v>30</v>
      </c>
      <c r="AX231" s="13" t="s">
        <v>75</v>
      </c>
      <c r="AY231" s="168" t="s">
        <v>176</v>
      </c>
    </row>
    <row r="232" spans="1:65" s="14" customFormat="1" ht="12">
      <c r="B232" s="174"/>
      <c r="D232" s="167" t="s">
        <v>182</v>
      </c>
      <c r="E232" s="175" t="s">
        <v>1</v>
      </c>
      <c r="F232" s="176" t="s">
        <v>282</v>
      </c>
      <c r="H232" s="177">
        <v>49.164999999999999</v>
      </c>
      <c r="I232" s="178"/>
      <c r="L232" s="174"/>
      <c r="M232" s="179"/>
      <c r="N232" s="180"/>
      <c r="O232" s="180"/>
      <c r="P232" s="180"/>
      <c r="Q232" s="180"/>
      <c r="R232" s="180"/>
      <c r="S232" s="180"/>
      <c r="T232" s="181"/>
      <c r="AT232" s="175" t="s">
        <v>182</v>
      </c>
      <c r="AU232" s="175" t="s">
        <v>87</v>
      </c>
      <c r="AV232" s="14" t="s">
        <v>87</v>
      </c>
      <c r="AW232" s="14" t="s">
        <v>30</v>
      </c>
      <c r="AX232" s="14" t="s">
        <v>75</v>
      </c>
      <c r="AY232" s="175" t="s">
        <v>176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283</v>
      </c>
      <c r="H233" s="177">
        <v>-1.4279999999999999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5" customFormat="1" ht="12">
      <c r="B234" s="182"/>
      <c r="D234" s="167" t="s">
        <v>182</v>
      </c>
      <c r="E234" s="183" t="s">
        <v>1</v>
      </c>
      <c r="F234" s="184" t="s">
        <v>284</v>
      </c>
      <c r="H234" s="185">
        <v>47.737000000000002</v>
      </c>
      <c r="I234" s="186"/>
      <c r="L234" s="182"/>
      <c r="M234" s="187"/>
      <c r="N234" s="188"/>
      <c r="O234" s="188"/>
      <c r="P234" s="188"/>
      <c r="Q234" s="188"/>
      <c r="R234" s="188"/>
      <c r="S234" s="188"/>
      <c r="T234" s="189"/>
      <c r="AT234" s="183" t="s">
        <v>182</v>
      </c>
      <c r="AU234" s="183" t="s">
        <v>87</v>
      </c>
      <c r="AV234" s="15" t="s">
        <v>97</v>
      </c>
      <c r="AW234" s="15" t="s">
        <v>30</v>
      </c>
      <c r="AX234" s="15" t="s">
        <v>75</v>
      </c>
      <c r="AY234" s="183" t="s">
        <v>176</v>
      </c>
    </row>
    <row r="235" spans="1:65" s="13" customFormat="1" ht="12">
      <c r="B235" s="166"/>
      <c r="D235" s="167" t="s">
        <v>182</v>
      </c>
      <c r="E235" s="168" t="s">
        <v>1</v>
      </c>
      <c r="F235" s="169" t="s">
        <v>285</v>
      </c>
      <c r="H235" s="168" t="s">
        <v>1</v>
      </c>
      <c r="I235" s="170"/>
      <c r="L235" s="166"/>
      <c r="M235" s="171"/>
      <c r="N235" s="172"/>
      <c r="O235" s="172"/>
      <c r="P235" s="172"/>
      <c r="Q235" s="172"/>
      <c r="R235" s="172"/>
      <c r="S235" s="172"/>
      <c r="T235" s="173"/>
      <c r="AT235" s="168" t="s">
        <v>182</v>
      </c>
      <c r="AU235" s="168" t="s">
        <v>87</v>
      </c>
      <c r="AV235" s="13" t="s">
        <v>79</v>
      </c>
      <c r="AW235" s="13" t="s">
        <v>30</v>
      </c>
      <c r="AX235" s="13" t="s">
        <v>75</v>
      </c>
      <c r="AY235" s="168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286</v>
      </c>
      <c r="H236" s="177">
        <v>49.923999999999999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287</v>
      </c>
      <c r="H237" s="177">
        <v>-1.3109999999999999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5" customFormat="1" ht="12">
      <c r="B238" s="182"/>
      <c r="D238" s="167" t="s">
        <v>182</v>
      </c>
      <c r="E238" s="183" t="s">
        <v>1</v>
      </c>
      <c r="F238" s="184" t="s">
        <v>288</v>
      </c>
      <c r="H238" s="185">
        <v>48.613</v>
      </c>
      <c r="I238" s="186"/>
      <c r="L238" s="182"/>
      <c r="M238" s="187"/>
      <c r="N238" s="188"/>
      <c r="O238" s="188"/>
      <c r="P238" s="188"/>
      <c r="Q238" s="188"/>
      <c r="R238" s="188"/>
      <c r="S238" s="188"/>
      <c r="T238" s="189"/>
      <c r="AT238" s="183" t="s">
        <v>182</v>
      </c>
      <c r="AU238" s="183" t="s">
        <v>87</v>
      </c>
      <c r="AV238" s="15" t="s">
        <v>97</v>
      </c>
      <c r="AW238" s="15" t="s">
        <v>30</v>
      </c>
      <c r="AX238" s="15" t="s">
        <v>75</v>
      </c>
      <c r="AY238" s="183" t="s">
        <v>176</v>
      </c>
    </row>
    <row r="239" spans="1:65" s="13" customFormat="1" ht="12">
      <c r="B239" s="166"/>
      <c r="D239" s="167" t="s">
        <v>182</v>
      </c>
      <c r="E239" s="168" t="s">
        <v>1</v>
      </c>
      <c r="F239" s="169" t="s">
        <v>289</v>
      </c>
      <c r="H239" s="168" t="s">
        <v>1</v>
      </c>
      <c r="I239" s="170"/>
      <c r="L239" s="166"/>
      <c r="M239" s="171"/>
      <c r="N239" s="172"/>
      <c r="O239" s="172"/>
      <c r="P239" s="172"/>
      <c r="Q239" s="172"/>
      <c r="R239" s="172"/>
      <c r="S239" s="172"/>
      <c r="T239" s="173"/>
      <c r="AT239" s="168" t="s">
        <v>182</v>
      </c>
      <c r="AU239" s="168" t="s">
        <v>87</v>
      </c>
      <c r="AV239" s="13" t="s">
        <v>79</v>
      </c>
      <c r="AW239" s="13" t="s">
        <v>30</v>
      </c>
      <c r="AX239" s="13" t="s">
        <v>75</v>
      </c>
      <c r="AY239" s="168" t="s">
        <v>176</v>
      </c>
    </row>
    <row r="240" spans="1:65" s="14" customFormat="1" ht="12">
      <c r="B240" s="174"/>
      <c r="D240" s="167" t="s">
        <v>182</v>
      </c>
      <c r="E240" s="175" t="s">
        <v>1</v>
      </c>
      <c r="F240" s="176" t="s">
        <v>290</v>
      </c>
      <c r="H240" s="177">
        <v>10.005000000000001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182</v>
      </c>
      <c r="AU240" s="175" t="s">
        <v>87</v>
      </c>
      <c r="AV240" s="14" t="s">
        <v>87</v>
      </c>
      <c r="AW240" s="14" t="s">
        <v>30</v>
      </c>
      <c r="AX240" s="14" t="s">
        <v>75</v>
      </c>
      <c r="AY240" s="175" t="s">
        <v>176</v>
      </c>
    </row>
    <row r="241" spans="1:65" s="15" customFormat="1" ht="12">
      <c r="B241" s="182"/>
      <c r="D241" s="167" t="s">
        <v>182</v>
      </c>
      <c r="E241" s="183" t="s">
        <v>1</v>
      </c>
      <c r="F241" s="184" t="s">
        <v>291</v>
      </c>
      <c r="H241" s="185">
        <v>10.005000000000001</v>
      </c>
      <c r="I241" s="186"/>
      <c r="L241" s="182"/>
      <c r="M241" s="187"/>
      <c r="N241" s="188"/>
      <c r="O241" s="188"/>
      <c r="P241" s="188"/>
      <c r="Q241" s="188"/>
      <c r="R241" s="188"/>
      <c r="S241" s="188"/>
      <c r="T241" s="189"/>
      <c r="AT241" s="183" t="s">
        <v>182</v>
      </c>
      <c r="AU241" s="183" t="s">
        <v>87</v>
      </c>
      <c r="AV241" s="15" t="s">
        <v>97</v>
      </c>
      <c r="AW241" s="15" t="s">
        <v>30</v>
      </c>
      <c r="AX241" s="15" t="s">
        <v>75</v>
      </c>
      <c r="AY241" s="183" t="s">
        <v>176</v>
      </c>
    </row>
    <row r="242" spans="1:65" s="13" customFormat="1" ht="12">
      <c r="B242" s="166"/>
      <c r="D242" s="167" t="s">
        <v>182</v>
      </c>
      <c r="E242" s="168" t="s">
        <v>1</v>
      </c>
      <c r="F242" s="169" t="s">
        <v>292</v>
      </c>
      <c r="H242" s="168" t="s">
        <v>1</v>
      </c>
      <c r="I242" s="170"/>
      <c r="L242" s="166"/>
      <c r="M242" s="171"/>
      <c r="N242" s="172"/>
      <c r="O242" s="172"/>
      <c r="P242" s="172"/>
      <c r="Q242" s="172"/>
      <c r="R242" s="172"/>
      <c r="S242" s="172"/>
      <c r="T242" s="173"/>
      <c r="AT242" s="168" t="s">
        <v>182</v>
      </c>
      <c r="AU242" s="168" t="s">
        <v>87</v>
      </c>
      <c r="AV242" s="13" t="s">
        <v>79</v>
      </c>
      <c r="AW242" s="13" t="s">
        <v>30</v>
      </c>
      <c r="AX242" s="13" t="s">
        <v>75</v>
      </c>
      <c r="AY242" s="168" t="s">
        <v>176</v>
      </c>
    </row>
    <row r="243" spans="1:65" s="14" customFormat="1" ht="12">
      <c r="B243" s="174"/>
      <c r="D243" s="167" t="s">
        <v>182</v>
      </c>
      <c r="E243" s="175" t="s">
        <v>1</v>
      </c>
      <c r="F243" s="176" t="s">
        <v>293</v>
      </c>
      <c r="H243" s="177">
        <v>16.484999999999999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182</v>
      </c>
      <c r="AU243" s="175" t="s">
        <v>87</v>
      </c>
      <c r="AV243" s="14" t="s">
        <v>87</v>
      </c>
      <c r="AW243" s="14" t="s">
        <v>30</v>
      </c>
      <c r="AX243" s="14" t="s">
        <v>75</v>
      </c>
      <c r="AY243" s="175" t="s">
        <v>176</v>
      </c>
    </row>
    <row r="244" spans="1:65" s="15" customFormat="1" ht="12">
      <c r="B244" s="182"/>
      <c r="D244" s="167" t="s">
        <v>182</v>
      </c>
      <c r="E244" s="183" t="s">
        <v>1</v>
      </c>
      <c r="F244" s="184" t="s">
        <v>294</v>
      </c>
      <c r="H244" s="185">
        <v>16.484999999999999</v>
      </c>
      <c r="I244" s="186"/>
      <c r="L244" s="182"/>
      <c r="M244" s="187"/>
      <c r="N244" s="188"/>
      <c r="O244" s="188"/>
      <c r="P244" s="188"/>
      <c r="Q244" s="188"/>
      <c r="R244" s="188"/>
      <c r="S244" s="188"/>
      <c r="T244" s="189"/>
      <c r="AT244" s="183" t="s">
        <v>182</v>
      </c>
      <c r="AU244" s="183" t="s">
        <v>87</v>
      </c>
      <c r="AV244" s="15" t="s">
        <v>97</v>
      </c>
      <c r="AW244" s="15" t="s">
        <v>30</v>
      </c>
      <c r="AX244" s="15" t="s">
        <v>75</v>
      </c>
      <c r="AY244" s="183" t="s">
        <v>176</v>
      </c>
    </row>
    <row r="245" spans="1:65" s="14" customFormat="1" ht="12">
      <c r="B245" s="174"/>
      <c r="D245" s="167" t="s">
        <v>182</v>
      </c>
      <c r="E245" s="175" t="s">
        <v>1</v>
      </c>
      <c r="F245" s="176" t="s">
        <v>295</v>
      </c>
      <c r="H245" s="177">
        <v>36.851999999999997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182</v>
      </c>
      <c r="AU245" s="175" t="s">
        <v>87</v>
      </c>
      <c r="AV245" s="14" t="s">
        <v>87</v>
      </c>
      <c r="AW245" s="14" t="s">
        <v>30</v>
      </c>
      <c r="AX245" s="14" t="s">
        <v>75</v>
      </c>
      <c r="AY245" s="175" t="s">
        <v>176</v>
      </c>
    </row>
    <row r="246" spans="1:65" s="16" customFormat="1" ht="12">
      <c r="B246" s="190"/>
      <c r="D246" s="167" t="s">
        <v>182</v>
      </c>
      <c r="E246" s="191" t="s">
        <v>1</v>
      </c>
      <c r="F246" s="192" t="s">
        <v>193</v>
      </c>
      <c r="H246" s="193">
        <v>159.69200000000001</v>
      </c>
      <c r="I246" s="194"/>
      <c r="L246" s="190"/>
      <c r="M246" s="195"/>
      <c r="N246" s="196"/>
      <c r="O246" s="196"/>
      <c r="P246" s="196"/>
      <c r="Q246" s="196"/>
      <c r="R246" s="196"/>
      <c r="S246" s="196"/>
      <c r="T246" s="197"/>
      <c r="AT246" s="191" t="s">
        <v>182</v>
      </c>
      <c r="AU246" s="191" t="s">
        <v>87</v>
      </c>
      <c r="AV246" s="16" t="s">
        <v>106</v>
      </c>
      <c r="AW246" s="16" t="s">
        <v>30</v>
      </c>
      <c r="AX246" s="16" t="s">
        <v>79</v>
      </c>
      <c r="AY246" s="191" t="s">
        <v>176</v>
      </c>
    </row>
    <row r="247" spans="1:65" s="2" customFormat="1" ht="24.25" customHeight="1">
      <c r="A247" s="33"/>
      <c r="B247" s="151"/>
      <c r="C247" s="152" t="s">
        <v>296</v>
      </c>
      <c r="D247" s="152" t="s">
        <v>178</v>
      </c>
      <c r="E247" s="153" t="s">
        <v>297</v>
      </c>
      <c r="F247" s="154" t="s">
        <v>298</v>
      </c>
      <c r="G247" s="155" t="s">
        <v>299</v>
      </c>
      <c r="H247" s="156">
        <v>1</v>
      </c>
      <c r="I247" s="157"/>
      <c r="J247" s="158">
        <f>ROUND(I247*H247,2)</f>
        <v>0</v>
      </c>
      <c r="K247" s="159"/>
      <c r="L247" s="34"/>
      <c r="M247" s="160" t="s">
        <v>1</v>
      </c>
      <c r="N247" s="161" t="s">
        <v>41</v>
      </c>
      <c r="O247" s="59"/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106</v>
      </c>
      <c r="AT247" s="164" t="s">
        <v>178</v>
      </c>
      <c r="AU247" s="164" t="s">
        <v>87</v>
      </c>
      <c r="AY247" s="18" t="s">
        <v>176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8" t="s">
        <v>87</v>
      </c>
      <c r="BK247" s="165">
        <f>ROUND(I247*H247,2)</f>
        <v>0</v>
      </c>
      <c r="BL247" s="18" t="s">
        <v>106</v>
      </c>
      <c r="BM247" s="164" t="s">
        <v>300</v>
      </c>
    </row>
    <row r="248" spans="1:65" s="12" customFormat="1" ht="23" customHeight="1">
      <c r="B248" s="138"/>
      <c r="D248" s="139" t="s">
        <v>74</v>
      </c>
      <c r="E248" s="149" t="s">
        <v>301</v>
      </c>
      <c r="F248" s="149" t="s">
        <v>302</v>
      </c>
      <c r="I248" s="141"/>
      <c r="J248" s="150">
        <f>BK248</f>
        <v>0</v>
      </c>
      <c r="L248" s="138"/>
      <c r="M248" s="143"/>
      <c r="N248" s="144"/>
      <c r="O248" s="144"/>
      <c r="P248" s="145">
        <f>SUM(P249:P266)</f>
        <v>0</v>
      </c>
      <c r="Q248" s="144"/>
      <c r="R248" s="145">
        <f>SUM(R249:R266)</f>
        <v>1.9434E-2</v>
      </c>
      <c r="S248" s="144"/>
      <c r="T248" s="146">
        <f>SUM(T249:T266)</f>
        <v>0</v>
      </c>
      <c r="AR248" s="139" t="s">
        <v>79</v>
      </c>
      <c r="AT248" s="147" t="s">
        <v>74</v>
      </c>
      <c r="AU248" s="147" t="s">
        <v>79</v>
      </c>
      <c r="AY248" s="139" t="s">
        <v>176</v>
      </c>
      <c r="BK248" s="148">
        <f>SUM(BK249:BK266)</f>
        <v>0</v>
      </c>
    </row>
    <row r="249" spans="1:65" s="2" customFormat="1" ht="14.5" customHeight="1">
      <c r="A249" s="33"/>
      <c r="B249" s="151"/>
      <c r="C249" s="152" t="s">
        <v>225</v>
      </c>
      <c r="D249" s="152" t="s">
        <v>178</v>
      </c>
      <c r="E249" s="153" t="s">
        <v>303</v>
      </c>
      <c r="F249" s="154" t="s">
        <v>304</v>
      </c>
      <c r="G249" s="155" t="s">
        <v>219</v>
      </c>
      <c r="H249" s="156">
        <v>12.3</v>
      </c>
      <c r="I249" s="157"/>
      <c r="J249" s="158">
        <f>ROUND(I249*H249,2)</f>
        <v>0</v>
      </c>
      <c r="K249" s="159"/>
      <c r="L249" s="34"/>
      <c r="M249" s="160" t="s">
        <v>1</v>
      </c>
      <c r="N249" s="161" t="s">
        <v>41</v>
      </c>
      <c r="O249" s="59"/>
      <c r="P249" s="162">
        <f>O249*H249</f>
        <v>0</v>
      </c>
      <c r="Q249" s="162">
        <v>1.58E-3</v>
      </c>
      <c r="R249" s="162">
        <f>Q249*H249</f>
        <v>1.9434E-2</v>
      </c>
      <c r="S249" s="162">
        <v>0</v>
      </c>
      <c r="T249" s="163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4" t="s">
        <v>106</v>
      </c>
      <c r="AT249" s="164" t="s">
        <v>178</v>
      </c>
      <c r="AU249" s="164" t="s">
        <v>87</v>
      </c>
      <c r="AY249" s="18" t="s">
        <v>176</v>
      </c>
      <c r="BE249" s="165">
        <f>IF(N249="základná",J249,0)</f>
        <v>0</v>
      </c>
      <c r="BF249" s="165">
        <f>IF(N249="znížená",J249,0)</f>
        <v>0</v>
      </c>
      <c r="BG249" s="165">
        <f>IF(N249="zákl. prenesená",J249,0)</f>
        <v>0</v>
      </c>
      <c r="BH249" s="165">
        <f>IF(N249="zníž. prenesená",J249,0)</f>
        <v>0</v>
      </c>
      <c r="BI249" s="165">
        <f>IF(N249="nulová",J249,0)</f>
        <v>0</v>
      </c>
      <c r="BJ249" s="18" t="s">
        <v>87</v>
      </c>
      <c r="BK249" s="165">
        <f>ROUND(I249*H249,2)</f>
        <v>0</v>
      </c>
      <c r="BL249" s="18" t="s">
        <v>106</v>
      </c>
      <c r="BM249" s="164" t="s">
        <v>305</v>
      </c>
    </row>
    <row r="250" spans="1:65" s="13" customFormat="1" ht="12">
      <c r="B250" s="166"/>
      <c r="D250" s="167" t="s">
        <v>182</v>
      </c>
      <c r="E250" s="168" t="s">
        <v>1</v>
      </c>
      <c r="F250" s="169" t="s">
        <v>306</v>
      </c>
      <c r="H250" s="168" t="s">
        <v>1</v>
      </c>
      <c r="I250" s="170"/>
      <c r="L250" s="166"/>
      <c r="M250" s="171"/>
      <c r="N250" s="172"/>
      <c r="O250" s="172"/>
      <c r="P250" s="172"/>
      <c r="Q250" s="172"/>
      <c r="R250" s="172"/>
      <c r="S250" s="172"/>
      <c r="T250" s="173"/>
      <c r="AT250" s="168" t="s">
        <v>182</v>
      </c>
      <c r="AU250" s="168" t="s">
        <v>87</v>
      </c>
      <c r="AV250" s="13" t="s">
        <v>79</v>
      </c>
      <c r="AW250" s="13" t="s">
        <v>30</v>
      </c>
      <c r="AX250" s="13" t="s">
        <v>75</v>
      </c>
      <c r="AY250" s="168" t="s">
        <v>176</v>
      </c>
    </row>
    <row r="251" spans="1:65" s="14" customFormat="1" ht="12">
      <c r="B251" s="174"/>
      <c r="D251" s="167" t="s">
        <v>182</v>
      </c>
      <c r="E251" s="175" t="s">
        <v>1</v>
      </c>
      <c r="F251" s="176" t="s">
        <v>307</v>
      </c>
      <c r="H251" s="177">
        <v>12.3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182</v>
      </c>
      <c r="AU251" s="175" t="s">
        <v>87</v>
      </c>
      <c r="AV251" s="14" t="s">
        <v>87</v>
      </c>
      <c r="AW251" s="14" t="s">
        <v>30</v>
      </c>
      <c r="AX251" s="14" t="s">
        <v>75</v>
      </c>
      <c r="AY251" s="175" t="s">
        <v>176</v>
      </c>
    </row>
    <row r="252" spans="1:65" s="16" customFormat="1" ht="12">
      <c r="B252" s="190"/>
      <c r="D252" s="167" t="s">
        <v>182</v>
      </c>
      <c r="E252" s="191" t="s">
        <v>1</v>
      </c>
      <c r="F252" s="192" t="s">
        <v>193</v>
      </c>
      <c r="H252" s="193">
        <v>12.3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1" t="s">
        <v>182</v>
      </c>
      <c r="AU252" s="191" t="s">
        <v>87</v>
      </c>
      <c r="AV252" s="16" t="s">
        <v>106</v>
      </c>
      <c r="AW252" s="16" t="s">
        <v>30</v>
      </c>
      <c r="AX252" s="16" t="s">
        <v>79</v>
      </c>
      <c r="AY252" s="191" t="s">
        <v>176</v>
      </c>
    </row>
    <row r="253" spans="1:65" s="2" customFormat="1" ht="14.5" customHeight="1">
      <c r="A253" s="33"/>
      <c r="B253" s="151"/>
      <c r="C253" s="152" t="s">
        <v>308</v>
      </c>
      <c r="D253" s="152" t="s">
        <v>178</v>
      </c>
      <c r="E253" s="153" t="s">
        <v>309</v>
      </c>
      <c r="F253" s="154" t="s">
        <v>310</v>
      </c>
      <c r="G253" s="155" t="s">
        <v>219</v>
      </c>
      <c r="H253" s="156">
        <v>12.3</v>
      </c>
      <c r="I253" s="157"/>
      <c r="J253" s="158">
        <f>ROUND(I253*H253,2)</f>
        <v>0</v>
      </c>
      <c r="K253" s="159"/>
      <c r="L253" s="34"/>
      <c r="M253" s="160" t="s">
        <v>1</v>
      </c>
      <c r="N253" s="161" t="s">
        <v>41</v>
      </c>
      <c r="O253" s="59"/>
      <c r="P253" s="162">
        <f>O253*H253</f>
        <v>0</v>
      </c>
      <c r="Q253" s="162">
        <v>0</v>
      </c>
      <c r="R253" s="162">
        <f>Q253*H253</f>
        <v>0</v>
      </c>
      <c r="S253" s="162">
        <v>0</v>
      </c>
      <c r="T253" s="16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106</v>
      </c>
      <c r="AT253" s="164" t="s">
        <v>178</v>
      </c>
      <c r="AU253" s="164" t="s">
        <v>87</v>
      </c>
      <c r="AY253" s="18" t="s">
        <v>176</v>
      </c>
      <c r="BE253" s="165">
        <f>IF(N253="základná",J253,0)</f>
        <v>0</v>
      </c>
      <c r="BF253" s="165">
        <f>IF(N253="znížená",J253,0)</f>
        <v>0</v>
      </c>
      <c r="BG253" s="165">
        <f>IF(N253="zákl. prenesená",J253,0)</f>
        <v>0</v>
      </c>
      <c r="BH253" s="165">
        <f>IF(N253="zníž. prenesená",J253,0)</f>
        <v>0</v>
      </c>
      <c r="BI253" s="165">
        <f>IF(N253="nulová",J253,0)</f>
        <v>0</v>
      </c>
      <c r="BJ253" s="18" t="s">
        <v>87</v>
      </c>
      <c r="BK253" s="165">
        <f>ROUND(I253*H253,2)</f>
        <v>0</v>
      </c>
      <c r="BL253" s="18" t="s">
        <v>106</v>
      </c>
      <c r="BM253" s="164" t="s">
        <v>311</v>
      </c>
    </row>
    <row r="254" spans="1:65" s="14" customFormat="1" ht="12">
      <c r="B254" s="174"/>
      <c r="D254" s="167" t="s">
        <v>182</v>
      </c>
      <c r="E254" s="175" t="s">
        <v>1</v>
      </c>
      <c r="F254" s="176" t="s">
        <v>307</v>
      </c>
      <c r="H254" s="177">
        <v>12.3</v>
      </c>
      <c r="I254" s="178"/>
      <c r="L254" s="174"/>
      <c r="M254" s="179"/>
      <c r="N254" s="180"/>
      <c r="O254" s="180"/>
      <c r="P254" s="180"/>
      <c r="Q254" s="180"/>
      <c r="R254" s="180"/>
      <c r="S254" s="180"/>
      <c r="T254" s="181"/>
      <c r="AT254" s="175" t="s">
        <v>182</v>
      </c>
      <c r="AU254" s="175" t="s">
        <v>87</v>
      </c>
      <c r="AV254" s="14" t="s">
        <v>87</v>
      </c>
      <c r="AW254" s="14" t="s">
        <v>30</v>
      </c>
      <c r="AX254" s="14" t="s">
        <v>75</v>
      </c>
      <c r="AY254" s="175" t="s">
        <v>176</v>
      </c>
    </row>
    <row r="255" spans="1:65" s="16" customFormat="1" ht="12">
      <c r="B255" s="190"/>
      <c r="D255" s="167" t="s">
        <v>182</v>
      </c>
      <c r="E255" s="191" t="s">
        <v>1</v>
      </c>
      <c r="F255" s="192" t="s">
        <v>193</v>
      </c>
      <c r="H255" s="193">
        <v>12.3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1" t="s">
        <v>182</v>
      </c>
      <c r="AU255" s="191" t="s">
        <v>87</v>
      </c>
      <c r="AV255" s="16" t="s">
        <v>106</v>
      </c>
      <c r="AW255" s="16" t="s">
        <v>30</v>
      </c>
      <c r="AX255" s="16" t="s">
        <v>79</v>
      </c>
      <c r="AY255" s="191" t="s">
        <v>176</v>
      </c>
    </row>
    <row r="256" spans="1:65" s="2" customFormat="1" ht="24.25" customHeight="1">
      <c r="A256" s="33"/>
      <c r="B256" s="151"/>
      <c r="C256" s="152" t="s">
        <v>312</v>
      </c>
      <c r="D256" s="152" t="s">
        <v>178</v>
      </c>
      <c r="E256" s="153" t="s">
        <v>313</v>
      </c>
      <c r="F256" s="154" t="s">
        <v>314</v>
      </c>
      <c r="G256" s="155" t="s">
        <v>315</v>
      </c>
      <c r="H256" s="156">
        <v>77.650000000000006</v>
      </c>
      <c r="I256" s="157"/>
      <c r="J256" s="158">
        <f t="shared" ref="J256:J261" si="0">ROUND(I256*H256,2)</f>
        <v>0</v>
      </c>
      <c r="K256" s="159"/>
      <c r="L256" s="34"/>
      <c r="M256" s="160" t="s">
        <v>1</v>
      </c>
      <c r="N256" s="161" t="s">
        <v>41</v>
      </c>
      <c r="O256" s="59"/>
      <c r="P256" s="162">
        <f t="shared" ref="P256:P261" si="1">O256*H256</f>
        <v>0</v>
      </c>
      <c r="Q256" s="162">
        <v>0</v>
      </c>
      <c r="R256" s="162">
        <f t="shared" ref="R256:R261" si="2">Q256*H256</f>
        <v>0</v>
      </c>
      <c r="S256" s="162">
        <v>0</v>
      </c>
      <c r="T256" s="163">
        <f t="shared" ref="T256:T261" si="3"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4" t="s">
        <v>106</v>
      </c>
      <c r="AT256" s="164" t="s">
        <v>178</v>
      </c>
      <c r="AU256" s="164" t="s">
        <v>87</v>
      </c>
      <c r="AY256" s="18" t="s">
        <v>176</v>
      </c>
      <c r="BE256" s="165">
        <f t="shared" ref="BE256:BE261" si="4">IF(N256="základná",J256,0)</f>
        <v>0</v>
      </c>
      <c r="BF256" s="165">
        <f t="shared" ref="BF256:BF261" si="5">IF(N256="znížená",J256,0)</f>
        <v>0</v>
      </c>
      <c r="BG256" s="165">
        <f t="shared" ref="BG256:BG261" si="6">IF(N256="zákl. prenesená",J256,0)</f>
        <v>0</v>
      </c>
      <c r="BH256" s="165">
        <f t="shared" ref="BH256:BH261" si="7">IF(N256="zníž. prenesená",J256,0)</f>
        <v>0</v>
      </c>
      <c r="BI256" s="165">
        <f t="shared" ref="BI256:BI261" si="8">IF(N256="nulová",J256,0)</f>
        <v>0</v>
      </c>
      <c r="BJ256" s="18" t="s">
        <v>87</v>
      </c>
      <c r="BK256" s="165">
        <f t="shared" ref="BK256:BK261" si="9">ROUND(I256*H256,2)</f>
        <v>0</v>
      </c>
      <c r="BL256" s="18" t="s">
        <v>106</v>
      </c>
      <c r="BM256" s="164" t="s">
        <v>316</v>
      </c>
    </row>
    <row r="257" spans="1:65" s="2" customFormat="1" ht="24.25" customHeight="1">
      <c r="A257" s="33"/>
      <c r="B257" s="151"/>
      <c r="C257" s="152" t="s">
        <v>139</v>
      </c>
      <c r="D257" s="152" t="s">
        <v>178</v>
      </c>
      <c r="E257" s="153" t="s">
        <v>317</v>
      </c>
      <c r="F257" s="154" t="s">
        <v>318</v>
      </c>
      <c r="G257" s="155" t="s">
        <v>315</v>
      </c>
      <c r="H257" s="156">
        <v>77.650000000000006</v>
      </c>
      <c r="I257" s="157"/>
      <c r="J257" s="158">
        <f t="shared" si="0"/>
        <v>0</v>
      </c>
      <c r="K257" s="159"/>
      <c r="L257" s="34"/>
      <c r="M257" s="160" t="s">
        <v>1</v>
      </c>
      <c r="N257" s="161" t="s">
        <v>41</v>
      </c>
      <c r="O257" s="59"/>
      <c r="P257" s="162">
        <f t="shared" si="1"/>
        <v>0</v>
      </c>
      <c r="Q257" s="162">
        <v>0</v>
      </c>
      <c r="R257" s="162">
        <f t="shared" si="2"/>
        <v>0</v>
      </c>
      <c r="S257" s="162">
        <v>0</v>
      </c>
      <c r="T257" s="163">
        <f t="shared" si="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4" t="s">
        <v>106</v>
      </c>
      <c r="AT257" s="164" t="s">
        <v>178</v>
      </c>
      <c r="AU257" s="164" t="s">
        <v>87</v>
      </c>
      <c r="AY257" s="18" t="s">
        <v>176</v>
      </c>
      <c r="BE257" s="165">
        <f t="shared" si="4"/>
        <v>0</v>
      </c>
      <c r="BF257" s="165">
        <f t="shared" si="5"/>
        <v>0</v>
      </c>
      <c r="BG257" s="165">
        <f t="shared" si="6"/>
        <v>0</v>
      </c>
      <c r="BH257" s="165">
        <f t="shared" si="7"/>
        <v>0</v>
      </c>
      <c r="BI257" s="165">
        <f t="shared" si="8"/>
        <v>0</v>
      </c>
      <c r="BJ257" s="18" t="s">
        <v>87</v>
      </c>
      <c r="BK257" s="165">
        <f t="shared" si="9"/>
        <v>0</v>
      </c>
      <c r="BL257" s="18" t="s">
        <v>106</v>
      </c>
      <c r="BM257" s="164" t="s">
        <v>319</v>
      </c>
    </row>
    <row r="258" spans="1:65" s="2" customFormat="1" ht="14.5" customHeight="1">
      <c r="A258" s="33"/>
      <c r="B258" s="151"/>
      <c r="C258" s="152" t="s">
        <v>320</v>
      </c>
      <c r="D258" s="152" t="s">
        <v>178</v>
      </c>
      <c r="E258" s="153" t="s">
        <v>321</v>
      </c>
      <c r="F258" s="154" t="s">
        <v>322</v>
      </c>
      <c r="G258" s="155" t="s">
        <v>315</v>
      </c>
      <c r="H258" s="156">
        <v>77.650000000000006</v>
      </c>
      <c r="I258" s="157"/>
      <c r="J258" s="158">
        <f t="shared" si="0"/>
        <v>0</v>
      </c>
      <c r="K258" s="159"/>
      <c r="L258" s="34"/>
      <c r="M258" s="160" t="s">
        <v>1</v>
      </c>
      <c r="N258" s="161" t="s">
        <v>41</v>
      </c>
      <c r="O258" s="59"/>
      <c r="P258" s="162">
        <f t="shared" si="1"/>
        <v>0</v>
      </c>
      <c r="Q258" s="162">
        <v>0</v>
      </c>
      <c r="R258" s="162">
        <f t="shared" si="2"/>
        <v>0</v>
      </c>
      <c r="S258" s="162">
        <v>0</v>
      </c>
      <c r="T258" s="163">
        <f t="shared" si="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106</v>
      </c>
      <c r="AT258" s="164" t="s">
        <v>178</v>
      </c>
      <c r="AU258" s="164" t="s">
        <v>87</v>
      </c>
      <c r="AY258" s="18" t="s">
        <v>176</v>
      </c>
      <c r="BE258" s="165">
        <f t="shared" si="4"/>
        <v>0</v>
      </c>
      <c r="BF258" s="165">
        <f t="shared" si="5"/>
        <v>0</v>
      </c>
      <c r="BG258" s="165">
        <f t="shared" si="6"/>
        <v>0</v>
      </c>
      <c r="BH258" s="165">
        <f t="shared" si="7"/>
        <v>0</v>
      </c>
      <c r="BI258" s="165">
        <f t="shared" si="8"/>
        <v>0</v>
      </c>
      <c r="BJ258" s="18" t="s">
        <v>87</v>
      </c>
      <c r="BK258" s="165">
        <f t="shared" si="9"/>
        <v>0</v>
      </c>
      <c r="BL258" s="18" t="s">
        <v>106</v>
      </c>
      <c r="BM258" s="164" t="s">
        <v>323</v>
      </c>
    </row>
    <row r="259" spans="1:65" s="2" customFormat="1" ht="14.5" customHeight="1">
      <c r="A259" s="33"/>
      <c r="B259" s="151"/>
      <c r="C259" s="152" t="s">
        <v>324</v>
      </c>
      <c r="D259" s="152" t="s">
        <v>178</v>
      </c>
      <c r="E259" s="153" t="s">
        <v>325</v>
      </c>
      <c r="F259" s="154" t="s">
        <v>326</v>
      </c>
      <c r="G259" s="155" t="s">
        <v>315</v>
      </c>
      <c r="H259" s="156">
        <v>77.650000000000006</v>
      </c>
      <c r="I259" s="157"/>
      <c r="J259" s="158">
        <f t="shared" si="0"/>
        <v>0</v>
      </c>
      <c r="K259" s="159"/>
      <c r="L259" s="34"/>
      <c r="M259" s="160" t="s">
        <v>1</v>
      </c>
      <c r="N259" s="161" t="s">
        <v>41</v>
      </c>
      <c r="O259" s="59"/>
      <c r="P259" s="162">
        <f t="shared" si="1"/>
        <v>0</v>
      </c>
      <c r="Q259" s="162">
        <v>0</v>
      </c>
      <c r="R259" s="162">
        <f t="shared" si="2"/>
        <v>0</v>
      </c>
      <c r="S259" s="162">
        <v>0</v>
      </c>
      <c r="T259" s="163">
        <f t="shared" si="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106</v>
      </c>
      <c r="AT259" s="164" t="s">
        <v>178</v>
      </c>
      <c r="AU259" s="164" t="s">
        <v>87</v>
      </c>
      <c r="AY259" s="18" t="s">
        <v>176</v>
      </c>
      <c r="BE259" s="165">
        <f t="shared" si="4"/>
        <v>0</v>
      </c>
      <c r="BF259" s="165">
        <f t="shared" si="5"/>
        <v>0</v>
      </c>
      <c r="BG259" s="165">
        <f t="shared" si="6"/>
        <v>0</v>
      </c>
      <c r="BH259" s="165">
        <f t="shared" si="7"/>
        <v>0</v>
      </c>
      <c r="BI259" s="165">
        <f t="shared" si="8"/>
        <v>0</v>
      </c>
      <c r="BJ259" s="18" t="s">
        <v>87</v>
      </c>
      <c r="BK259" s="165">
        <f t="shared" si="9"/>
        <v>0</v>
      </c>
      <c r="BL259" s="18" t="s">
        <v>106</v>
      </c>
      <c r="BM259" s="164" t="s">
        <v>327</v>
      </c>
    </row>
    <row r="260" spans="1:65" s="2" customFormat="1" ht="24.25" customHeight="1">
      <c r="A260" s="33"/>
      <c r="B260" s="151"/>
      <c r="C260" s="152" t="s">
        <v>328</v>
      </c>
      <c r="D260" s="152" t="s">
        <v>178</v>
      </c>
      <c r="E260" s="153" t="s">
        <v>329</v>
      </c>
      <c r="F260" s="154" t="s">
        <v>330</v>
      </c>
      <c r="G260" s="155" t="s">
        <v>315</v>
      </c>
      <c r="H260" s="156">
        <v>77.650000000000006</v>
      </c>
      <c r="I260" s="157"/>
      <c r="J260" s="158">
        <f t="shared" si="0"/>
        <v>0</v>
      </c>
      <c r="K260" s="159"/>
      <c r="L260" s="34"/>
      <c r="M260" s="160" t="s">
        <v>1</v>
      </c>
      <c r="N260" s="161" t="s">
        <v>41</v>
      </c>
      <c r="O260" s="59"/>
      <c r="P260" s="162">
        <f t="shared" si="1"/>
        <v>0</v>
      </c>
      <c r="Q260" s="162">
        <v>0</v>
      </c>
      <c r="R260" s="162">
        <f t="shared" si="2"/>
        <v>0</v>
      </c>
      <c r="S260" s="162">
        <v>0</v>
      </c>
      <c r="T260" s="163">
        <f t="shared" si="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106</v>
      </c>
      <c r="AT260" s="164" t="s">
        <v>178</v>
      </c>
      <c r="AU260" s="164" t="s">
        <v>87</v>
      </c>
      <c r="AY260" s="18" t="s">
        <v>176</v>
      </c>
      <c r="BE260" s="165">
        <f t="shared" si="4"/>
        <v>0</v>
      </c>
      <c r="BF260" s="165">
        <f t="shared" si="5"/>
        <v>0</v>
      </c>
      <c r="BG260" s="165">
        <f t="shared" si="6"/>
        <v>0</v>
      </c>
      <c r="BH260" s="165">
        <f t="shared" si="7"/>
        <v>0</v>
      </c>
      <c r="BI260" s="165">
        <f t="shared" si="8"/>
        <v>0</v>
      </c>
      <c r="BJ260" s="18" t="s">
        <v>87</v>
      </c>
      <c r="BK260" s="165">
        <f t="shared" si="9"/>
        <v>0</v>
      </c>
      <c r="BL260" s="18" t="s">
        <v>106</v>
      </c>
      <c r="BM260" s="164" t="s">
        <v>331</v>
      </c>
    </row>
    <row r="261" spans="1:65" s="2" customFormat="1" ht="24.25" customHeight="1">
      <c r="A261" s="33"/>
      <c r="B261" s="151"/>
      <c r="C261" s="152" t="s">
        <v>332</v>
      </c>
      <c r="D261" s="152" t="s">
        <v>178</v>
      </c>
      <c r="E261" s="153" t="s">
        <v>333</v>
      </c>
      <c r="F261" s="154" t="s">
        <v>334</v>
      </c>
      <c r="G261" s="155" t="s">
        <v>315</v>
      </c>
      <c r="H261" s="156">
        <v>232.95</v>
      </c>
      <c r="I261" s="157"/>
      <c r="J261" s="158">
        <f t="shared" si="0"/>
        <v>0</v>
      </c>
      <c r="K261" s="159"/>
      <c r="L261" s="34"/>
      <c r="M261" s="160" t="s">
        <v>1</v>
      </c>
      <c r="N261" s="161" t="s">
        <v>41</v>
      </c>
      <c r="O261" s="59"/>
      <c r="P261" s="162">
        <f t="shared" si="1"/>
        <v>0</v>
      </c>
      <c r="Q261" s="162">
        <v>0</v>
      </c>
      <c r="R261" s="162">
        <f t="shared" si="2"/>
        <v>0</v>
      </c>
      <c r="S261" s="162">
        <v>0</v>
      </c>
      <c r="T261" s="163">
        <f t="shared" si="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106</v>
      </c>
      <c r="AT261" s="164" t="s">
        <v>178</v>
      </c>
      <c r="AU261" s="164" t="s">
        <v>87</v>
      </c>
      <c r="AY261" s="18" t="s">
        <v>176</v>
      </c>
      <c r="BE261" s="165">
        <f t="shared" si="4"/>
        <v>0</v>
      </c>
      <c r="BF261" s="165">
        <f t="shared" si="5"/>
        <v>0</v>
      </c>
      <c r="BG261" s="165">
        <f t="shared" si="6"/>
        <v>0</v>
      </c>
      <c r="BH261" s="165">
        <f t="shared" si="7"/>
        <v>0</v>
      </c>
      <c r="BI261" s="165">
        <f t="shared" si="8"/>
        <v>0</v>
      </c>
      <c r="BJ261" s="18" t="s">
        <v>87</v>
      </c>
      <c r="BK261" s="165">
        <f t="shared" si="9"/>
        <v>0</v>
      </c>
      <c r="BL261" s="18" t="s">
        <v>106</v>
      </c>
      <c r="BM261" s="164" t="s">
        <v>335</v>
      </c>
    </row>
    <row r="262" spans="1:65" s="14" customFormat="1" ht="12">
      <c r="B262" s="174"/>
      <c r="D262" s="167" t="s">
        <v>182</v>
      </c>
      <c r="F262" s="176" t="s">
        <v>336</v>
      </c>
      <c r="H262" s="177">
        <v>232.95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182</v>
      </c>
      <c r="AU262" s="175" t="s">
        <v>87</v>
      </c>
      <c r="AV262" s="14" t="s">
        <v>87</v>
      </c>
      <c r="AW262" s="14" t="s">
        <v>3</v>
      </c>
      <c r="AX262" s="14" t="s">
        <v>79</v>
      </c>
      <c r="AY262" s="175" t="s">
        <v>176</v>
      </c>
    </row>
    <row r="263" spans="1:65" s="2" customFormat="1" ht="14.5" customHeight="1">
      <c r="A263" s="33"/>
      <c r="B263" s="151"/>
      <c r="C263" s="152" t="s">
        <v>337</v>
      </c>
      <c r="D263" s="152" t="s">
        <v>178</v>
      </c>
      <c r="E263" s="153" t="s">
        <v>338</v>
      </c>
      <c r="F263" s="154" t="s">
        <v>339</v>
      </c>
      <c r="G263" s="155" t="s">
        <v>315</v>
      </c>
      <c r="H263" s="156">
        <v>77.650000000000006</v>
      </c>
      <c r="I263" s="157"/>
      <c r="J263" s="158">
        <f>ROUND(I263*H263,2)</f>
        <v>0</v>
      </c>
      <c r="K263" s="159"/>
      <c r="L263" s="34"/>
      <c r="M263" s="160" t="s">
        <v>1</v>
      </c>
      <c r="N263" s="161" t="s">
        <v>41</v>
      </c>
      <c r="O263" s="59"/>
      <c r="P263" s="162">
        <f>O263*H263</f>
        <v>0</v>
      </c>
      <c r="Q263" s="162">
        <v>0</v>
      </c>
      <c r="R263" s="162">
        <f>Q263*H263</f>
        <v>0</v>
      </c>
      <c r="S263" s="162">
        <v>0</v>
      </c>
      <c r="T263" s="163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4" t="s">
        <v>106</v>
      </c>
      <c r="AT263" s="164" t="s">
        <v>178</v>
      </c>
      <c r="AU263" s="164" t="s">
        <v>87</v>
      </c>
      <c r="AY263" s="18" t="s">
        <v>176</v>
      </c>
      <c r="BE263" s="165">
        <f>IF(N263="základná",J263,0)</f>
        <v>0</v>
      </c>
      <c r="BF263" s="165">
        <f>IF(N263="znížená",J263,0)</f>
        <v>0</v>
      </c>
      <c r="BG263" s="165">
        <f>IF(N263="zákl. prenesená",J263,0)</f>
        <v>0</v>
      </c>
      <c r="BH263" s="165">
        <f>IF(N263="zníž. prenesená",J263,0)</f>
        <v>0</v>
      </c>
      <c r="BI263" s="165">
        <f>IF(N263="nulová",J263,0)</f>
        <v>0</v>
      </c>
      <c r="BJ263" s="18" t="s">
        <v>87</v>
      </c>
      <c r="BK263" s="165">
        <f>ROUND(I263*H263,2)</f>
        <v>0</v>
      </c>
      <c r="BL263" s="18" t="s">
        <v>106</v>
      </c>
      <c r="BM263" s="164" t="s">
        <v>340</v>
      </c>
    </row>
    <row r="264" spans="1:65" s="2" customFormat="1" ht="24.25" customHeight="1">
      <c r="A264" s="33"/>
      <c r="B264" s="151"/>
      <c r="C264" s="152" t="s">
        <v>341</v>
      </c>
      <c r="D264" s="152" t="s">
        <v>178</v>
      </c>
      <c r="E264" s="153" t="s">
        <v>342</v>
      </c>
      <c r="F264" s="154" t="s">
        <v>343</v>
      </c>
      <c r="G264" s="155" t="s">
        <v>315</v>
      </c>
      <c r="H264" s="156">
        <v>776.5</v>
      </c>
      <c r="I264" s="157"/>
      <c r="J264" s="158">
        <f>ROUND(I264*H264,2)</f>
        <v>0</v>
      </c>
      <c r="K264" s="159"/>
      <c r="L264" s="34"/>
      <c r="M264" s="160" t="s">
        <v>1</v>
      </c>
      <c r="N264" s="161" t="s">
        <v>41</v>
      </c>
      <c r="O264" s="59"/>
      <c r="P264" s="162">
        <f>O264*H264</f>
        <v>0</v>
      </c>
      <c r="Q264" s="162">
        <v>0</v>
      </c>
      <c r="R264" s="162">
        <f>Q264*H264</f>
        <v>0</v>
      </c>
      <c r="S264" s="162">
        <v>0</v>
      </c>
      <c r="T264" s="163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106</v>
      </c>
      <c r="AT264" s="164" t="s">
        <v>178</v>
      </c>
      <c r="AU264" s="164" t="s">
        <v>87</v>
      </c>
      <c r="AY264" s="18" t="s">
        <v>176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8" t="s">
        <v>87</v>
      </c>
      <c r="BK264" s="165">
        <f>ROUND(I264*H264,2)</f>
        <v>0</v>
      </c>
      <c r="BL264" s="18" t="s">
        <v>106</v>
      </c>
      <c r="BM264" s="164" t="s">
        <v>344</v>
      </c>
    </row>
    <row r="265" spans="1:65" s="14" customFormat="1" ht="12">
      <c r="B265" s="174"/>
      <c r="D265" s="167" t="s">
        <v>182</v>
      </c>
      <c r="F265" s="176" t="s">
        <v>345</v>
      </c>
      <c r="H265" s="177">
        <v>776.5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182</v>
      </c>
      <c r="AU265" s="175" t="s">
        <v>87</v>
      </c>
      <c r="AV265" s="14" t="s">
        <v>87</v>
      </c>
      <c r="AW265" s="14" t="s">
        <v>3</v>
      </c>
      <c r="AX265" s="14" t="s">
        <v>79</v>
      </c>
      <c r="AY265" s="175" t="s">
        <v>176</v>
      </c>
    </row>
    <row r="266" spans="1:65" s="2" customFormat="1" ht="24.25" customHeight="1">
      <c r="A266" s="33"/>
      <c r="B266" s="151"/>
      <c r="C266" s="152" t="s">
        <v>346</v>
      </c>
      <c r="D266" s="152" t="s">
        <v>178</v>
      </c>
      <c r="E266" s="153" t="s">
        <v>347</v>
      </c>
      <c r="F266" s="154" t="s">
        <v>348</v>
      </c>
      <c r="G266" s="155" t="s">
        <v>315</v>
      </c>
      <c r="H266" s="156">
        <v>77.650000000000006</v>
      </c>
      <c r="I266" s="157"/>
      <c r="J266" s="158">
        <f>ROUND(I266*H266,2)</f>
        <v>0</v>
      </c>
      <c r="K266" s="159"/>
      <c r="L266" s="34"/>
      <c r="M266" s="160" t="s">
        <v>1</v>
      </c>
      <c r="N266" s="161" t="s">
        <v>41</v>
      </c>
      <c r="O266" s="59"/>
      <c r="P266" s="162">
        <f>O266*H266</f>
        <v>0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106</v>
      </c>
      <c r="AT266" s="164" t="s">
        <v>178</v>
      </c>
      <c r="AU266" s="164" t="s">
        <v>87</v>
      </c>
      <c r="AY266" s="18" t="s">
        <v>176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87</v>
      </c>
      <c r="BK266" s="165">
        <f>ROUND(I266*H266,2)</f>
        <v>0</v>
      </c>
      <c r="BL266" s="18" t="s">
        <v>106</v>
      </c>
      <c r="BM266" s="164" t="s">
        <v>349</v>
      </c>
    </row>
    <row r="267" spans="1:65" s="12" customFormat="1" ht="23" customHeight="1">
      <c r="B267" s="138"/>
      <c r="D267" s="139" t="s">
        <v>74</v>
      </c>
      <c r="E267" s="149" t="s">
        <v>350</v>
      </c>
      <c r="F267" s="149" t="s">
        <v>351</v>
      </c>
      <c r="I267" s="141"/>
      <c r="J267" s="150">
        <f>BK267</f>
        <v>0</v>
      </c>
      <c r="L267" s="138"/>
      <c r="M267" s="143"/>
      <c r="N267" s="144"/>
      <c r="O267" s="144"/>
      <c r="P267" s="145">
        <f>P268</f>
        <v>0</v>
      </c>
      <c r="Q267" s="144"/>
      <c r="R267" s="145">
        <f>R268</f>
        <v>0</v>
      </c>
      <c r="S267" s="144"/>
      <c r="T267" s="146">
        <f>T268</f>
        <v>0</v>
      </c>
      <c r="AR267" s="139" t="s">
        <v>79</v>
      </c>
      <c r="AT267" s="147" t="s">
        <v>74</v>
      </c>
      <c r="AU267" s="147" t="s">
        <v>79</v>
      </c>
      <c r="AY267" s="139" t="s">
        <v>176</v>
      </c>
      <c r="BK267" s="148">
        <f>BK268</f>
        <v>0</v>
      </c>
    </row>
    <row r="268" spans="1:65" s="2" customFormat="1" ht="24.25" customHeight="1">
      <c r="A268" s="33"/>
      <c r="B268" s="151"/>
      <c r="C268" s="152" t="s">
        <v>7</v>
      </c>
      <c r="D268" s="152" t="s">
        <v>178</v>
      </c>
      <c r="E268" s="153" t="s">
        <v>352</v>
      </c>
      <c r="F268" s="154" t="s">
        <v>353</v>
      </c>
      <c r="G268" s="155" t="s">
        <v>315</v>
      </c>
      <c r="H268" s="156">
        <v>1.9E-2</v>
      </c>
      <c r="I268" s="157"/>
      <c r="J268" s="158">
        <f>ROUND(I268*H268,2)</f>
        <v>0</v>
      </c>
      <c r="K268" s="159"/>
      <c r="L268" s="34"/>
      <c r="M268" s="160" t="s">
        <v>1</v>
      </c>
      <c r="N268" s="161" t="s">
        <v>41</v>
      </c>
      <c r="O268" s="59"/>
      <c r="P268" s="162">
        <f>O268*H268</f>
        <v>0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106</v>
      </c>
      <c r="AT268" s="164" t="s">
        <v>178</v>
      </c>
      <c r="AU268" s="164" t="s">
        <v>87</v>
      </c>
      <c r="AY268" s="18" t="s">
        <v>176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8" t="s">
        <v>87</v>
      </c>
      <c r="BK268" s="165">
        <f>ROUND(I268*H268,2)</f>
        <v>0</v>
      </c>
      <c r="BL268" s="18" t="s">
        <v>106</v>
      </c>
      <c r="BM268" s="164" t="s">
        <v>354</v>
      </c>
    </row>
    <row r="269" spans="1:65" s="12" customFormat="1" ht="26" customHeight="1">
      <c r="B269" s="138"/>
      <c r="D269" s="139" t="s">
        <v>74</v>
      </c>
      <c r="E269" s="140" t="s">
        <v>355</v>
      </c>
      <c r="F269" s="140" t="s">
        <v>356</v>
      </c>
      <c r="I269" s="141"/>
      <c r="J269" s="142">
        <f>BK269</f>
        <v>0</v>
      </c>
      <c r="L269" s="138"/>
      <c r="M269" s="143"/>
      <c r="N269" s="144"/>
      <c r="O269" s="144"/>
      <c r="P269" s="145">
        <f>P270</f>
        <v>0</v>
      </c>
      <c r="Q269" s="144"/>
      <c r="R269" s="145">
        <f>R270</f>
        <v>4.7527560000000003E-2</v>
      </c>
      <c r="S269" s="144"/>
      <c r="T269" s="146">
        <f>T270</f>
        <v>0.95200000000000007</v>
      </c>
      <c r="AR269" s="139" t="s">
        <v>87</v>
      </c>
      <c r="AT269" s="147" t="s">
        <v>74</v>
      </c>
      <c r="AU269" s="147" t="s">
        <v>75</v>
      </c>
      <c r="AY269" s="139" t="s">
        <v>176</v>
      </c>
      <c r="BK269" s="148">
        <f>BK270</f>
        <v>0</v>
      </c>
    </row>
    <row r="270" spans="1:65" s="12" customFormat="1" ht="23" customHeight="1">
      <c r="B270" s="138"/>
      <c r="D270" s="139" t="s">
        <v>74</v>
      </c>
      <c r="E270" s="149" t="s">
        <v>357</v>
      </c>
      <c r="F270" s="149" t="s">
        <v>358</v>
      </c>
      <c r="I270" s="141"/>
      <c r="J270" s="150">
        <f>BK270</f>
        <v>0</v>
      </c>
      <c r="L270" s="138"/>
      <c r="M270" s="143"/>
      <c r="N270" s="144"/>
      <c r="O270" s="144"/>
      <c r="P270" s="145">
        <f>SUM(P271:P285)</f>
        <v>0</v>
      </c>
      <c r="Q270" s="144"/>
      <c r="R270" s="145">
        <f>SUM(R271:R285)</f>
        <v>4.7527560000000003E-2</v>
      </c>
      <c r="S270" s="144"/>
      <c r="T270" s="146">
        <f>SUM(T271:T285)</f>
        <v>0.95200000000000007</v>
      </c>
      <c r="AR270" s="139" t="s">
        <v>87</v>
      </c>
      <c r="AT270" s="147" t="s">
        <v>74</v>
      </c>
      <c r="AU270" s="147" t="s">
        <v>79</v>
      </c>
      <c r="AY270" s="139" t="s">
        <v>176</v>
      </c>
      <c r="BK270" s="148">
        <f>SUM(BK271:BK285)</f>
        <v>0</v>
      </c>
    </row>
    <row r="271" spans="1:65" s="2" customFormat="1" ht="24.25" customHeight="1">
      <c r="A271" s="33"/>
      <c r="B271" s="151"/>
      <c r="C271" s="152" t="s">
        <v>359</v>
      </c>
      <c r="D271" s="152" t="s">
        <v>178</v>
      </c>
      <c r="E271" s="153" t="s">
        <v>360</v>
      </c>
      <c r="F271" s="154" t="s">
        <v>361</v>
      </c>
      <c r="G271" s="155" t="s">
        <v>362</v>
      </c>
      <c r="H271" s="156">
        <v>2</v>
      </c>
      <c r="I271" s="157"/>
      <c r="J271" s="158">
        <f>ROUND(I271*H271,2)</f>
        <v>0</v>
      </c>
      <c r="K271" s="159"/>
      <c r="L271" s="34"/>
      <c r="M271" s="160" t="s">
        <v>1</v>
      </c>
      <c r="N271" s="161" t="s">
        <v>41</v>
      </c>
      <c r="O271" s="59"/>
      <c r="P271" s="162">
        <f>O271*H271</f>
        <v>0</v>
      </c>
      <c r="Q271" s="162">
        <v>0</v>
      </c>
      <c r="R271" s="162">
        <f>Q271*H271</f>
        <v>0</v>
      </c>
      <c r="S271" s="162">
        <v>1E-3</v>
      </c>
      <c r="T271" s="163">
        <f>S271*H271</f>
        <v>2E-3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332</v>
      </c>
      <c r="AT271" s="164" t="s">
        <v>178</v>
      </c>
      <c r="AU271" s="164" t="s">
        <v>87</v>
      </c>
      <c r="AY271" s="18" t="s">
        <v>176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87</v>
      </c>
      <c r="BK271" s="165">
        <f>ROUND(I271*H271,2)</f>
        <v>0</v>
      </c>
      <c r="BL271" s="18" t="s">
        <v>332</v>
      </c>
      <c r="BM271" s="164" t="s">
        <v>363</v>
      </c>
    </row>
    <row r="272" spans="1:65" s="14" customFormat="1" ht="12">
      <c r="B272" s="174"/>
      <c r="D272" s="167" t="s">
        <v>182</v>
      </c>
      <c r="E272" s="175" t="s">
        <v>1</v>
      </c>
      <c r="F272" s="176" t="s">
        <v>364</v>
      </c>
      <c r="H272" s="177">
        <v>2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182</v>
      </c>
      <c r="AU272" s="175" t="s">
        <v>87</v>
      </c>
      <c r="AV272" s="14" t="s">
        <v>87</v>
      </c>
      <c r="AW272" s="14" t="s">
        <v>30</v>
      </c>
      <c r="AX272" s="14" t="s">
        <v>75</v>
      </c>
      <c r="AY272" s="175" t="s">
        <v>176</v>
      </c>
    </row>
    <row r="273" spans="1:65" s="16" customFormat="1" ht="12">
      <c r="B273" s="190"/>
      <c r="D273" s="167" t="s">
        <v>182</v>
      </c>
      <c r="E273" s="191" t="s">
        <v>1</v>
      </c>
      <c r="F273" s="192" t="s">
        <v>193</v>
      </c>
      <c r="H273" s="193">
        <v>2</v>
      </c>
      <c r="I273" s="194"/>
      <c r="L273" s="190"/>
      <c r="M273" s="195"/>
      <c r="N273" s="196"/>
      <c r="O273" s="196"/>
      <c r="P273" s="196"/>
      <c r="Q273" s="196"/>
      <c r="R273" s="196"/>
      <c r="S273" s="196"/>
      <c r="T273" s="197"/>
      <c r="AT273" s="191" t="s">
        <v>182</v>
      </c>
      <c r="AU273" s="191" t="s">
        <v>87</v>
      </c>
      <c r="AV273" s="16" t="s">
        <v>106</v>
      </c>
      <c r="AW273" s="16" t="s">
        <v>30</v>
      </c>
      <c r="AX273" s="16" t="s">
        <v>79</v>
      </c>
      <c r="AY273" s="191" t="s">
        <v>176</v>
      </c>
    </row>
    <row r="274" spans="1:65" s="2" customFormat="1" ht="14.5" customHeight="1">
      <c r="A274" s="33"/>
      <c r="B274" s="151"/>
      <c r="C274" s="152" t="s">
        <v>365</v>
      </c>
      <c r="D274" s="152" t="s">
        <v>178</v>
      </c>
      <c r="E274" s="153" t="s">
        <v>366</v>
      </c>
      <c r="F274" s="154" t="s">
        <v>367</v>
      </c>
      <c r="G274" s="155" t="s">
        <v>138</v>
      </c>
      <c r="H274" s="156">
        <v>2.7559999999999998</v>
      </c>
      <c r="I274" s="157"/>
      <c r="J274" s="158">
        <f>ROUND(I274*H274,2)</f>
        <v>0</v>
      </c>
      <c r="K274" s="159"/>
      <c r="L274" s="34"/>
      <c r="M274" s="160" t="s">
        <v>1</v>
      </c>
      <c r="N274" s="161" t="s">
        <v>41</v>
      </c>
      <c r="O274" s="59"/>
      <c r="P274" s="162">
        <f>O274*H274</f>
        <v>0</v>
      </c>
      <c r="Q274" s="162">
        <v>1.0000000000000001E-5</v>
      </c>
      <c r="R274" s="162">
        <f>Q274*H274</f>
        <v>2.756E-5</v>
      </c>
      <c r="S274" s="162">
        <v>0</v>
      </c>
      <c r="T274" s="163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4" t="s">
        <v>332</v>
      </c>
      <c r="AT274" s="164" t="s">
        <v>178</v>
      </c>
      <c r="AU274" s="164" t="s">
        <v>87</v>
      </c>
      <c r="AY274" s="18" t="s">
        <v>176</v>
      </c>
      <c r="BE274" s="165">
        <f>IF(N274="základná",J274,0)</f>
        <v>0</v>
      </c>
      <c r="BF274" s="165">
        <f>IF(N274="znížená",J274,0)</f>
        <v>0</v>
      </c>
      <c r="BG274" s="165">
        <f>IF(N274="zákl. prenesená",J274,0)</f>
        <v>0</v>
      </c>
      <c r="BH274" s="165">
        <f>IF(N274="zníž. prenesená",J274,0)</f>
        <v>0</v>
      </c>
      <c r="BI274" s="165">
        <f>IF(N274="nulová",J274,0)</f>
        <v>0</v>
      </c>
      <c r="BJ274" s="18" t="s">
        <v>87</v>
      </c>
      <c r="BK274" s="165">
        <f>ROUND(I274*H274,2)</f>
        <v>0</v>
      </c>
      <c r="BL274" s="18" t="s">
        <v>332</v>
      </c>
      <c r="BM274" s="164" t="s">
        <v>368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369</v>
      </c>
      <c r="H275" s="177">
        <v>0.73099999999999998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4" customFormat="1" ht="12">
      <c r="B276" s="174"/>
      <c r="D276" s="167" t="s">
        <v>182</v>
      </c>
      <c r="E276" s="175" t="s">
        <v>1</v>
      </c>
      <c r="F276" s="176" t="s">
        <v>370</v>
      </c>
      <c r="H276" s="177">
        <v>0.71399999999999997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182</v>
      </c>
      <c r="AU276" s="175" t="s">
        <v>87</v>
      </c>
      <c r="AV276" s="14" t="s">
        <v>87</v>
      </c>
      <c r="AW276" s="14" t="s">
        <v>30</v>
      </c>
      <c r="AX276" s="14" t="s">
        <v>75</v>
      </c>
      <c r="AY276" s="175" t="s">
        <v>176</v>
      </c>
    </row>
    <row r="277" spans="1:65" s="14" customFormat="1" ht="12">
      <c r="B277" s="174"/>
      <c r="D277" s="167" t="s">
        <v>182</v>
      </c>
      <c r="E277" s="175" t="s">
        <v>1</v>
      </c>
      <c r="F277" s="176" t="s">
        <v>371</v>
      </c>
      <c r="H277" s="177">
        <v>1.3109999999999999</v>
      </c>
      <c r="I277" s="178"/>
      <c r="L277" s="174"/>
      <c r="M277" s="179"/>
      <c r="N277" s="180"/>
      <c r="O277" s="180"/>
      <c r="P277" s="180"/>
      <c r="Q277" s="180"/>
      <c r="R277" s="180"/>
      <c r="S277" s="180"/>
      <c r="T277" s="181"/>
      <c r="AT277" s="175" t="s">
        <v>182</v>
      </c>
      <c r="AU277" s="175" t="s">
        <v>87</v>
      </c>
      <c r="AV277" s="14" t="s">
        <v>87</v>
      </c>
      <c r="AW277" s="14" t="s">
        <v>30</v>
      </c>
      <c r="AX277" s="14" t="s">
        <v>75</v>
      </c>
      <c r="AY277" s="175" t="s">
        <v>176</v>
      </c>
    </row>
    <row r="278" spans="1:65" s="15" customFormat="1" ht="12">
      <c r="B278" s="182"/>
      <c r="D278" s="167" t="s">
        <v>182</v>
      </c>
      <c r="E278" s="183" t="s">
        <v>1</v>
      </c>
      <c r="F278" s="184" t="s">
        <v>192</v>
      </c>
      <c r="H278" s="185">
        <v>2.7559999999999998</v>
      </c>
      <c r="I278" s="186"/>
      <c r="L278" s="182"/>
      <c r="M278" s="187"/>
      <c r="N278" s="188"/>
      <c r="O278" s="188"/>
      <c r="P278" s="188"/>
      <c r="Q278" s="188"/>
      <c r="R278" s="188"/>
      <c r="S278" s="188"/>
      <c r="T278" s="189"/>
      <c r="AT278" s="183" t="s">
        <v>182</v>
      </c>
      <c r="AU278" s="183" t="s">
        <v>87</v>
      </c>
      <c r="AV278" s="15" t="s">
        <v>97</v>
      </c>
      <c r="AW278" s="15" t="s">
        <v>30</v>
      </c>
      <c r="AX278" s="15" t="s">
        <v>75</v>
      </c>
      <c r="AY278" s="183" t="s">
        <v>176</v>
      </c>
    </row>
    <row r="279" spans="1:65" s="16" customFormat="1" ht="12">
      <c r="B279" s="190"/>
      <c r="D279" s="167" t="s">
        <v>182</v>
      </c>
      <c r="E279" s="191" t="s">
        <v>1</v>
      </c>
      <c r="F279" s="192" t="s">
        <v>193</v>
      </c>
      <c r="H279" s="193">
        <v>2.7559999999999998</v>
      </c>
      <c r="I279" s="194"/>
      <c r="L279" s="190"/>
      <c r="M279" s="195"/>
      <c r="N279" s="196"/>
      <c r="O279" s="196"/>
      <c r="P279" s="196"/>
      <c r="Q279" s="196"/>
      <c r="R279" s="196"/>
      <c r="S279" s="196"/>
      <c r="T279" s="197"/>
      <c r="AT279" s="191" t="s">
        <v>182</v>
      </c>
      <c r="AU279" s="191" t="s">
        <v>87</v>
      </c>
      <c r="AV279" s="16" t="s">
        <v>106</v>
      </c>
      <c r="AW279" s="16" t="s">
        <v>30</v>
      </c>
      <c r="AX279" s="16" t="s">
        <v>79</v>
      </c>
      <c r="AY279" s="191" t="s">
        <v>176</v>
      </c>
    </row>
    <row r="280" spans="1:65" s="2" customFormat="1" ht="24.25" customHeight="1">
      <c r="A280" s="33"/>
      <c r="B280" s="151"/>
      <c r="C280" s="152" t="s">
        <v>372</v>
      </c>
      <c r="D280" s="152" t="s">
        <v>178</v>
      </c>
      <c r="E280" s="153" t="s">
        <v>373</v>
      </c>
      <c r="F280" s="154" t="s">
        <v>374</v>
      </c>
      <c r="G280" s="155" t="s">
        <v>375</v>
      </c>
      <c r="H280" s="156">
        <v>950</v>
      </c>
      <c r="I280" s="157"/>
      <c r="J280" s="158">
        <f>ROUND(I280*H280,2)</f>
        <v>0</v>
      </c>
      <c r="K280" s="159"/>
      <c r="L280" s="34"/>
      <c r="M280" s="160" t="s">
        <v>1</v>
      </c>
      <c r="N280" s="161" t="s">
        <v>41</v>
      </c>
      <c r="O280" s="59"/>
      <c r="P280" s="162">
        <f>O280*H280</f>
        <v>0</v>
      </c>
      <c r="Q280" s="162">
        <v>5.0000000000000002E-5</v>
      </c>
      <c r="R280" s="162">
        <f>Q280*H280</f>
        <v>4.7500000000000001E-2</v>
      </c>
      <c r="S280" s="162">
        <v>1E-3</v>
      </c>
      <c r="T280" s="163">
        <f>S280*H280</f>
        <v>0.95000000000000007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4" t="s">
        <v>332</v>
      </c>
      <c r="AT280" s="164" t="s">
        <v>178</v>
      </c>
      <c r="AU280" s="164" t="s">
        <v>87</v>
      </c>
      <c r="AY280" s="18" t="s">
        <v>176</v>
      </c>
      <c r="BE280" s="165">
        <f>IF(N280="základná",J280,0)</f>
        <v>0</v>
      </c>
      <c r="BF280" s="165">
        <f>IF(N280="znížená",J280,0)</f>
        <v>0</v>
      </c>
      <c r="BG280" s="165">
        <f>IF(N280="zákl. prenesená",J280,0)</f>
        <v>0</v>
      </c>
      <c r="BH280" s="165">
        <f>IF(N280="zníž. prenesená",J280,0)</f>
        <v>0</v>
      </c>
      <c r="BI280" s="165">
        <f>IF(N280="nulová",J280,0)</f>
        <v>0</v>
      </c>
      <c r="BJ280" s="18" t="s">
        <v>87</v>
      </c>
      <c r="BK280" s="165">
        <f>ROUND(I280*H280,2)</f>
        <v>0</v>
      </c>
      <c r="BL280" s="18" t="s">
        <v>332</v>
      </c>
      <c r="BM280" s="164" t="s">
        <v>376</v>
      </c>
    </row>
    <row r="281" spans="1:65" s="13" customFormat="1" ht="12">
      <c r="B281" s="166"/>
      <c r="D281" s="167" t="s">
        <v>182</v>
      </c>
      <c r="E281" s="168" t="s">
        <v>1</v>
      </c>
      <c r="F281" s="169" t="s">
        <v>377</v>
      </c>
      <c r="H281" s="168" t="s">
        <v>1</v>
      </c>
      <c r="I281" s="170"/>
      <c r="L281" s="166"/>
      <c r="M281" s="171"/>
      <c r="N281" s="172"/>
      <c r="O281" s="172"/>
      <c r="P281" s="172"/>
      <c r="Q281" s="172"/>
      <c r="R281" s="172"/>
      <c r="S281" s="172"/>
      <c r="T281" s="173"/>
      <c r="AT281" s="168" t="s">
        <v>182</v>
      </c>
      <c r="AU281" s="168" t="s">
        <v>87</v>
      </c>
      <c r="AV281" s="13" t="s">
        <v>79</v>
      </c>
      <c r="AW281" s="13" t="s">
        <v>30</v>
      </c>
      <c r="AX281" s="13" t="s">
        <v>75</v>
      </c>
      <c r="AY281" s="168" t="s">
        <v>176</v>
      </c>
    </row>
    <row r="282" spans="1:65" s="13" customFormat="1" ht="12">
      <c r="B282" s="166"/>
      <c r="D282" s="167" t="s">
        <v>182</v>
      </c>
      <c r="E282" s="168" t="s">
        <v>1</v>
      </c>
      <c r="F282" s="169" t="s">
        <v>378</v>
      </c>
      <c r="H282" s="168" t="s">
        <v>1</v>
      </c>
      <c r="I282" s="170"/>
      <c r="L282" s="166"/>
      <c r="M282" s="171"/>
      <c r="N282" s="172"/>
      <c r="O282" s="172"/>
      <c r="P282" s="172"/>
      <c r="Q282" s="172"/>
      <c r="R282" s="172"/>
      <c r="S282" s="172"/>
      <c r="T282" s="173"/>
      <c r="AT282" s="168" t="s">
        <v>182</v>
      </c>
      <c r="AU282" s="168" t="s">
        <v>87</v>
      </c>
      <c r="AV282" s="13" t="s">
        <v>79</v>
      </c>
      <c r="AW282" s="13" t="s">
        <v>30</v>
      </c>
      <c r="AX282" s="13" t="s">
        <v>75</v>
      </c>
      <c r="AY282" s="168" t="s">
        <v>176</v>
      </c>
    </row>
    <row r="283" spans="1:65" s="14" customFormat="1" ht="12">
      <c r="B283" s="174"/>
      <c r="D283" s="167" t="s">
        <v>182</v>
      </c>
      <c r="E283" s="175" t="s">
        <v>1</v>
      </c>
      <c r="F283" s="176" t="s">
        <v>379</v>
      </c>
      <c r="H283" s="177">
        <v>950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182</v>
      </c>
      <c r="AU283" s="175" t="s">
        <v>87</v>
      </c>
      <c r="AV283" s="14" t="s">
        <v>87</v>
      </c>
      <c r="AW283" s="14" t="s">
        <v>30</v>
      </c>
      <c r="AX283" s="14" t="s">
        <v>75</v>
      </c>
      <c r="AY283" s="175" t="s">
        <v>176</v>
      </c>
    </row>
    <row r="284" spans="1:65" s="13" customFormat="1" ht="12">
      <c r="B284" s="166"/>
      <c r="D284" s="167" t="s">
        <v>182</v>
      </c>
      <c r="E284" s="168" t="s">
        <v>1</v>
      </c>
      <c r="F284" s="169" t="s">
        <v>380</v>
      </c>
      <c r="H284" s="168" t="s">
        <v>1</v>
      </c>
      <c r="I284" s="170"/>
      <c r="L284" s="166"/>
      <c r="M284" s="171"/>
      <c r="N284" s="172"/>
      <c r="O284" s="172"/>
      <c r="P284" s="172"/>
      <c r="Q284" s="172"/>
      <c r="R284" s="172"/>
      <c r="S284" s="172"/>
      <c r="T284" s="173"/>
      <c r="AT284" s="168" t="s">
        <v>182</v>
      </c>
      <c r="AU284" s="168" t="s">
        <v>87</v>
      </c>
      <c r="AV284" s="13" t="s">
        <v>79</v>
      </c>
      <c r="AW284" s="13" t="s">
        <v>30</v>
      </c>
      <c r="AX284" s="13" t="s">
        <v>75</v>
      </c>
      <c r="AY284" s="168" t="s">
        <v>176</v>
      </c>
    </row>
    <row r="285" spans="1:65" s="16" customFormat="1" ht="12">
      <c r="B285" s="190"/>
      <c r="D285" s="167" t="s">
        <v>182</v>
      </c>
      <c r="E285" s="191" t="s">
        <v>1</v>
      </c>
      <c r="F285" s="192" t="s">
        <v>193</v>
      </c>
      <c r="H285" s="193">
        <v>950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1" t="s">
        <v>182</v>
      </c>
      <c r="AU285" s="191" t="s">
        <v>87</v>
      </c>
      <c r="AV285" s="16" t="s">
        <v>106</v>
      </c>
      <c r="AW285" s="16" t="s">
        <v>30</v>
      </c>
      <c r="AX285" s="16" t="s">
        <v>79</v>
      </c>
      <c r="AY285" s="191" t="s">
        <v>176</v>
      </c>
    </row>
    <row r="286" spans="1:65" s="12" customFormat="1" ht="26" customHeight="1">
      <c r="B286" s="138"/>
      <c r="D286" s="139" t="s">
        <v>74</v>
      </c>
      <c r="E286" s="140" t="s">
        <v>381</v>
      </c>
      <c r="F286" s="140" t="s">
        <v>382</v>
      </c>
      <c r="I286" s="141"/>
      <c r="J286" s="142">
        <f>BK286</f>
        <v>0</v>
      </c>
      <c r="L286" s="138"/>
      <c r="M286" s="143"/>
      <c r="N286" s="144"/>
      <c r="O286" s="144"/>
      <c r="P286" s="145">
        <f>P287</f>
        <v>0</v>
      </c>
      <c r="Q286" s="144"/>
      <c r="R286" s="145">
        <f>R287</f>
        <v>0</v>
      </c>
      <c r="S286" s="144"/>
      <c r="T286" s="146">
        <f>T287</f>
        <v>0</v>
      </c>
      <c r="AR286" s="139" t="s">
        <v>106</v>
      </c>
      <c r="AT286" s="147" t="s">
        <v>74</v>
      </c>
      <c r="AU286" s="147" t="s">
        <v>75</v>
      </c>
      <c r="AY286" s="139" t="s">
        <v>176</v>
      </c>
      <c r="BK286" s="148">
        <f>BK287</f>
        <v>0</v>
      </c>
    </row>
    <row r="287" spans="1:65" s="2" customFormat="1" ht="24.25" customHeight="1">
      <c r="A287" s="33"/>
      <c r="B287" s="151"/>
      <c r="C287" s="152" t="s">
        <v>383</v>
      </c>
      <c r="D287" s="152" t="s">
        <v>178</v>
      </c>
      <c r="E287" s="153" t="s">
        <v>384</v>
      </c>
      <c r="F287" s="154" t="s">
        <v>385</v>
      </c>
      <c r="G287" s="155" t="s">
        <v>386</v>
      </c>
      <c r="H287" s="156">
        <v>160</v>
      </c>
      <c r="I287" s="157"/>
      <c r="J287" s="158">
        <f>ROUND(I287*H287,2)</f>
        <v>0</v>
      </c>
      <c r="K287" s="159"/>
      <c r="L287" s="34"/>
      <c r="M287" s="198" t="s">
        <v>1</v>
      </c>
      <c r="N287" s="199" t="s">
        <v>41</v>
      </c>
      <c r="O287" s="200"/>
      <c r="P287" s="201">
        <f>O287*H287</f>
        <v>0</v>
      </c>
      <c r="Q287" s="201">
        <v>0</v>
      </c>
      <c r="R287" s="201">
        <f>Q287*H287</f>
        <v>0</v>
      </c>
      <c r="S287" s="201">
        <v>0</v>
      </c>
      <c r="T287" s="202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4" t="s">
        <v>387</v>
      </c>
      <c r="AT287" s="164" t="s">
        <v>178</v>
      </c>
      <c r="AU287" s="164" t="s">
        <v>79</v>
      </c>
      <c r="AY287" s="18" t="s">
        <v>176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8" t="s">
        <v>87</v>
      </c>
      <c r="BK287" s="165">
        <f>ROUND(I287*H287,2)</f>
        <v>0</v>
      </c>
      <c r="BL287" s="18" t="s">
        <v>387</v>
      </c>
      <c r="BM287" s="164" t="s">
        <v>388</v>
      </c>
    </row>
    <row r="288" spans="1:65" s="2" customFormat="1" ht="7" customHeight="1">
      <c r="A288" s="33"/>
      <c r="B288" s="48"/>
      <c r="C288" s="49"/>
      <c r="D288" s="49"/>
      <c r="E288" s="49"/>
      <c r="F288" s="49"/>
      <c r="G288" s="49"/>
      <c r="H288" s="49"/>
      <c r="I288" s="49"/>
      <c r="J288" s="49"/>
      <c r="K288" s="49"/>
      <c r="L288" s="34"/>
      <c r="M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</row>
  </sheetData>
  <autoFilter ref="C128:K287" xr:uid="{00000000-0009-0000-0000-000001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406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91</v>
      </c>
      <c r="AZ2" s="99" t="s">
        <v>389</v>
      </c>
      <c r="BA2" s="99" t="s">
        <v>390</v>
      </c>
      <c r="BB2" s="99" t="s">
        <v>134</v>
      </c>
      <c r="BC2" s="99" t="s">
        <v>391</v>
      </c>
      <c r="BD2" s="99" t="s">
        <v>97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392</v>
      </c>
      <c r="BA3" s="99" t="s">
        <v>393</v>
      </c>
      <c r="BB3" s="99" t="s">
        <v>138</v>
      </c>
      <c r="BC3" s="99" t="s">
        <v>394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  <c r="AZ4" s="99" t="s">
        <v>395</v>
      </c>
      <c r="BA4" s="99" t="s">
        <v>396</v>
      </c>
      <c r="BB4" s="99" t="s">
        <v>138</v>
      </c>
      <c r="BC4" s="99" t="s">
        <v>397</v>
      </c>
      <c r="BD4" s="99" t="s">
        <v>87</v>
      </c>
    </row>
    <row r="5" spans="1:56" s="1" customFormat="1" ht="7" customHeight="1">
      <c r="B5" s="21"/>
      <c r="L5" s="21"/>
      <c r="AZ5" s="99" t="s">
        <v>398</v>
      </c>
      <c r="BA5" s="99" t="s">
        <v>399</v>
      </c>
      <c r="BB5" s="99" t="s">
        <v>138</v>
      </c>
      <c r="BC5" s="99" t="s">
        <v>400</v>
      </c>
      <c r="BD5" s="99" t="s">
        <v>87</v>
      </c>
    </row>
    <row r="6" spans="1:56" s="1" customFormat="1" ht="12" customHeight="1">
      <c r="B6" s="21"/>
      <c r="D6" s="28" t="s">
        <v>15</v>
      </c>
      <c r="L6" s="21"/>
      <c r="AZ6" s="99" t="s">
        <v>401</v>
      </c>
      <c r="BA6" s="99" t="s">
        <v>402</v>
      </c>
      <c r="BB6" s="99" t="s">
        <v>138</v>
      </c>
      <c r="BC6" s="99" t="s">
        <v>403</v>
      </c>
      <c r="BD6" s="99" t="s">
        <v>87</v>
      </c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  <c r="AZ7" s="99" t="s">
        <v>404</v>
      </c>
      <c r="BA7" s="99" t="s">
        <v>405</v>
      </c>
      <c r="BB7" s="99" t="s">
        <v>138</v>
      </c>
      <c r="BC7" s="99" t="s">
        <v>406</v>
      </c>
      <c r="BD7" s="99" t="s">
        <v>87</v>
      </c>
    </row>
    <row r="8" spans="1:56" s="1" customFormat="1" ht="12" customHeight="1">
      <c r="B8" s="21"/>
      <c r="D8" s="28" t="s">
        <v>144</v>
      </c>
      <c r="L8" s="21"/>
    </row>
    <row r="9" spans="1:56" s="2" customFormat="1" ht="16.5" customHeight="1">
      <c r="A9" s="33"/>
      <c r="B9" s="34"/>
      <c r="C9" s="33"/>
      <c r="D9" s="33"/>
      <c r="E9" s="270" t="s">
        <v>145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28" t="s">
        <v>407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ROUND((SUM(BE127:BE405)),  2)</f>
        <v>0</v>
      </c>
      <c r="G35" s="33"/>
      <c r="H35" s="33"/>
      <c r="I35" s="107">
        <v>0.2</v>
      </c>
      <c r="J35" s="106">
        <f>ROUND(((SUM(BE127:BE405))*I35),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ROUND((SUM(BF127:BF405)),  2)</f>
        <v>0</v>
      </c>
      <c r="G36" s="33"/>
      <c r="H36" s="33"/>
      <c r="I36" s="107">
        <v>0.2</v>
      </c>
      <c r="J36" s="106">
        <f>ROUND(((SUM(BF127:BF405))*I36),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ROUND((SUM(BG127:BG405)),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ROUND((SUM(BH127:BH405)),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ROUND((SUM(BI127:BI405)),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145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28" t="str">
        <f>E11</f>
        <v>SO01.2A - SO01.2A Zateplenie obvodového plášťa  1082,636m2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408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10" customFormat="1" ht="20" customHeight="1">
      <c r="B101" s="123"/>
      <c r="D101" s="124" t="s">
        <v>409</v>
      </c>
      <c r="E101" s="125"/>
      <c r="F101" s="125"/>
      <c r="G101" s="125"/>
      <c r="H101" s="125"/>
      <c r="I101" s="125"/>
      <c r="J101" s="126">
        <f>J312</f>
        <v>0</v>
      </c>
      <c r="L101" s="123"/>
    </row>
    <row r="102" spans="1:47" s="10" customFormat="1" ht="20" customHeight="1">
      <c r="B102" s="123"/>
      <c r="D102" s="124" t="s">
        <v>158</v>
      </c>
      <c r="E102" s="125"/>
      <c r="F102" s="125"/>
      <c r="G102" s="125"/>
      <c r="H102" s="125"/>
      <c r="I102" s="125"/>
      <c r="J102" s="126">
        <f>J369</f>
        <v>0</v>
      </c>
      <c r="L102" s="123"/>
    </row>
    <row r="103" spans="1:47" s="9" customFormat="1" ht="25" customHeight="1">
      <c r="B103" s="119"/>
      <c r="D103" s="120" t="s">
        <v>159</v>
      </c>
      <c r="E103" s="121"/>
      <c r="F103" s="121"/>
      <c r="G103" s="121"/>
      <c r="H103" s="121"/>
      <c r="I103" s="121"/>
      <c r="J103" s="122">
        <f>J371</f>
        <v>0</v>
      </c>
      <c r="L103" s="119"/>
    </row>
    <row r="104" spans="1:47" s="10" customFormat="1" ht="20" customHeight="1">
      <c r="B104" s="123"/>
      <c r="D104" s="124" t="s">
        <v>410</v>
      </c>
      <c r="E104" s="125"/>
      <c r="F104" s="125"/>
      <c r="G104" s="125"/>
      <c r="H104" s="125"/>
      <c r="I104" s="125"/>
      <c r="J104" s="126">
        <f>J372</f>
        <v>0</v>
      </c>
      <c r="L104" s="123"/>
    </row>
    <row r="105" spans="1:47" s="10" customFormat="1" ht="20" customHeight="1">
      <c r="B105" s="123"/>
      <c r="D105" s="124" t="s">
        <v>160</v>
      </c>
      <c r="E105" s="125"/>
      <c r="F105" s="125"/>
      <c r="G105" s="125"/>
      <c r="H105" s="125"/>
      <c r="I105" s="125"/>
      <c r="J105" s="126">
        <f>J387</f>
        <v>0</v>
      </c>
      <c r="L105" s="123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162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70" t="str">
        <f>E7</f>
        <v>RP  PRE ZNÍŽENIE ENERGETICKEJ NÁROČNOSTI BUDOVY MŠ Fraňa Kráľa - 19.7.2021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144</v>
      </c>
      <c r="L116" s="21"/>
    </row>
    <row r="117" spans="1:63" s="2" customFormat="1" ht="16.5" customHeight="1">
      <c r="A117" s="33"/>
      <c r="B117" s="34"/>
      <c r="C117" s="33"/>
      <c r="D117" s="33"/>
      <c r="E117" s="270" t="s">
        <v>145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146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30" customHeight="1">
      <c r="A119" s="33"/>
      <c r="B119" s="34"/>
      <c r="C119" s="33"/>
      <c r="D119" s="33"/>
      <c r="E119" s="228" t="str">
        <f>E11</f>
        <v>SO01.2A - SO01.2A Zateplenie obvodového plášťa  1082,636m2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p.č.707/1 k.ú.Čadca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</v>
      </c>
      <c r="G123" s="33"/>
      <c r="H123" s="33"/>
      <c r="I123" s="28" t="s">
        <v>28</v>
      </c>
      <c r="J123" s="31" t="str">
        <f>E23</f>
        <v>MEB Consulting Ing.Arch.E.Babuliaková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163</v>
      </c>
      <c r="D126" s="130" t="s">
        <v>60</v>
      </c>
      <c r="E126" s="130" t="s">
        <v>56</v>
      </c>
      <c r="F126" s="130" t="s">
        <v>57</v>
      </c>
      <c r="G126" s="130" t="s">
        <v>164</v>
      </c>
      <c r="H126" s="130" t="s">
        <v>165</v>
      </c>
      <c r="I126" s="130" t="s">
        <v>166</v>
      </c>
      <c r="J126" s="131" t="s">
        <v>150</v>
      </c>
      <c r="K126" s="132" t="s">
        <v>167</v>
      </c>
      <c r="L126" s="133"/>
      <c r="M126" s="63" t="s">
        <v>1</v>
      </c>
      <c r="N126" s="64" t="s">
        <v>39</v>
      </c>
      <c r="O126" s="64" t="s">
        <v>168</v>
      </c>
      <c r="P126" s="64" t="s">
        <v>169</v>
      </c>
      <c r="Q126" s="64" t="s">
        <v>170</v>
      </c>
      <c r="R126" s="64" t="s">
        <v>171</v>
      </c>
      <c r="S126" s="64" t="s">
        <v>172</v>
      </c>
      <c r="T126" s="65" t="s">
        <v>173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151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P128+P371</f>
        <v>0</v>
      </c>
      <c r="Q127" s="67"/>
      <c r="R127" s="135">
        <f>R128+R371</f>
        <v>77.252798659999996</v>
      </c>
      <c r="S127" s="67"/>
      <c r="T127" s="136">
        <f>T128+T371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152</v>
      </c>
      <c r="BK127" s="137">
        <f>BK128+BK371</f>
        <v>0</v>
      </c>
    </row>
    <row r="128" spans="1:63" s="12" customFormat="1" ht="26" customHeight="1">
      <c r="B128" s="138"/>
      <c r="D128" s="139" t="s">
        <v>74</v>
      </c>
      <c r="E128" s="140" t="s">
        <v>174</v>
      </c>
      <c r="F128" s="140" t="s">
        <v>175</v>
      </c>
      <c r="I128" s="141"/>
      <c r="J128" s="142">
        <f>BK128</f>
        <v>0</v>
      </c>
      <c r="L128" s="138"/>
      <c r="M128" s="143"/>
      <c r="N128" s="144"/>
      <c r="O128" s="144"/>
      <c r="P128" s="145">
        <f>P129+P130+P312+P369</f>
        <v>0</v>
      </c>
      <c r="Q128" s="144"/>
      <c r="R128" s="145">
        <f>R129+R130+R312+R369</f>
        <v>75.210106159999995</v>
      </c>
      <c r="S128" s="144"/>
      <c r="T128" s="146">
        <f>T129+T130+T312+T369</f>
        <v>0</v>
      </c>
      <c r="AR128" s="139" t="s">
        <v>79</v>
      </c>
      <c r="AT128" s="147" t="s">
        <v>74</v>
      </c>
      <c r="AU128" s="147" t="s">
        <v>75</v>
      </c>
      <c r="AY128" s="139" t="s">
        <v>176</v>
      </c>
      <c r="BK128" s="148">
        <f>BK129+BK130+BK312+BK369</f>
        <v>0</v>
      </c>
    </row>
    <row r="129" spans="1:65" s="2" customFormat="1" ht="62.75" customHeight="1">
      <c r="A129" s="33"/>
      <c r="B129" s="151"/>
      <c r="C129" s="203" t="s">
        <v>79</v>
      </c>
      <c r="D129" s="203" t="s">
        <v>411</v>
      </c>
      <c r="E129" s="204" t="s">
        <v>412</v>
      </c>
      <c r="F129" s="205" t="s">
        <v>413</v>
      </c>
      <c r="G129" s="206" t="s">
        <v>1</v>
      </c>
      <c r="H129" s="207">
        <v>0</v>
      </c>
      <c r="I129" s="208"/>
      <c r="J129" s="209">
        <f>ROUND(I129*H129,2)</f>
        <v>0</v>
      </c>
      <c r="K129" s="210"/>
      <c r="L129" s="211"/>
      <c r="M129" s="212" t="s">
        <v>1</v>
      </c>
      <c r="N129" s="213" t="s">
        <v>41</v>
      </c>
      <c r="O129" s="59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414</v>
      </c>
      <c r="AT129" s="164" t="s">
        <v>411</v>
      </c>
      <c r="AU129" s="164" t="s">
        <v>79</v>
      </c>
      <c r="AY129" s="18" t="s">
        <v>176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87</v>
      </c>
      <c r="BK129" s="165">
        <f>ROUND(I129*H129,2)</f>
        <v>0</v>
      </c>
      <c r="BL129" s="18" t="s">
        <v>387</v>
      </c>
      <c r="BM129" s="164" t="s">
        <v>415</v>
      </c>
    </row>
    <row r="130" spans="1:65" s="12" customFormat="1" ht="23" customHeight="1">
      <c r="B130" s="138"/>
      <c r="D130" s="139" t="s">
        <v>74</v>
      </c>
      <c r="E130" s="149" t="s">
        <v>416</v>
      </c>
      <c r="F130" s="149" t="s">
        <v>417</v>
      </c>
      <c r="I130" s="141"/>
      <c r="J130" s="150">
        <f>BK130</f>
        <v>0</v>
      </c>
      <c r="L130" s="138"/>
      <c r="M130" s="143"/>
      <c r="N130" s="144"/>
      <c r="O130" s="144"/>
      <c r="P130" s="145">
        <f>SUM(P131:P311)</f>
        <v>0</v>
      </c>
      <c r="Q130" s="144"/>
      <c r="R130" s="145">
        <f>SUM(R131:R311)</f>
        <v>33.999666159999997</v>
      </c>
      <c r="S130" s="144"/>
      <c r="T130" s="146">
        <f>SUM(T131:T311)</f>
        <v>0</v>
      </c>
      <c r="AR130" s="139" t="s">
        <v>79</v>
      </c>
      <c r="AT130" s="147" t="s">
        <v>74</v>
      </c>
      <c r="AU130" s="147" t="s">
        <v>79</v>
      </c>
      <c r="AY130" s="139" t="s">
        <v>176</v>
      </c>
      <c r="BK130" s="148">
        <f>SUM(BK131:BK311)</f>
        <v>0</v>
      </c>
    </row>
    <row r="131" spans="1:65" s="2" customFormat="1" ht="24.25" customHeight="1">
      <c r="A131" s="33"/>
      <c r="B131" s="151"/>
      <c r="C131" s="203" t="s">
        <v>87</v>
      </c>
      <c r="D131" s="203" t="s">
        <v>411</v>
      </c>
      <c r="E131" s="204" t="s">
        <v>418</v>
      </c>
      <c r="F131" s="205" t="s">
        <v>419</v>
      </c>
      <c r="G131" s="206" t="s">
        <v>1</v>
      </c>
      <c r="H131" s="207">
        <v>0</v>
      </c>
      <c r="I131" s="208"/>
      <c r="J131" s="209">
        <f>ROUND(I131*H131,2)</f>
        <v>0</v>
      </c>
      <c r="K131" s="210"/>
      <c r="L131" s="211"/>
      <c r="M131" s="212" t="s">
        <v>1</v>
      </c>
      <c r="N131" s="213" t="s">
        <v>41</v>
      </c>
      <c r="O131" s="59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296</v>
      </c>
      <c r="AT131" s="164" t="s">
        <v>411</v>
      </c>
      <c r="AU131" s="164" t="s">
        <v>87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106</v>
      </c>
      <c r="BM131" s="164" t="s">
        <v>420</v>
      </c>
    </row>
    <row r="132" spans="1:65" s="2" customFormat="1" ht="38" customHeight="1">
      <c r="A132" s="33"/>
      <c r="B132" s="151"/>
      <c r="C132" s="152" t="s">
        <v>97</v>
      </c>
      <c r="D132" s="152" t="s">
        <v>178</v>
      </c>
      <c r="E132" s="153" t="s">
        <v>421</v>
      </c>
      <c r="F132" s="154" t="s">
        <v>422</v>
      </c>
      <c r="G132" s="155" t="s">
        <v>1</v>
      </c>
      <c r="H132" s="156">
        <v>0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106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106</v>
      </c>
      <c r="BM132" s="164" t="s">
        <v>423</v>
      </c>
    </row>
    <row r="133" spans="1:65" s="2" customFormat="1" ht="24.25" customHeight="1">
      <c r="A133" s="33"/>
      <c r="B133" s="151"/>
      <c r="C133" s="152" t="s">
        <v>106</v>
      </c>
      <c r="D133" s="152" t="s">
        <v>178</v>
      </c>
      <c r="E133" s="153" t="s">
        <v>424</v>
      </c>
      <c r="F133" s="154" t="s">
        <v>425</v>
      </c>
      <c r="G133" s="155" t="s">
        <v>138</v>
      </c>
      <c r="H133" s="156">
        <v>1082.636</v>
      </c>
      <c r="I133" s="157"/>
      <c r="J133" s="158">
        <f>ROUND(I133*H133,2)</f>
        <v>0</v>
      </c>
      <c r="K133" s="159"/>
      <c r="L133" s="34"/>
      <c r="M133" s="160" t="s">
        <v>1</v>
      </c>
      <c r="N133" s="161" t="s">
        <v>41</v>
      </c>
      <c r="O133" s="59"/>
      <c r="P133" s="162">
        <f>O133*H133</f>
        <v>0</v>
      </c>
      <c r="Q133" s="162">
        <v>0</v>
      </c>
      <c r="R133" s="162">
        <f>Q133*H133</f>
        <v>0</v>
      </c>
      <c r="S133" s="162">
        <v>0</v>
      </c>
      <c r="T133" s="16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106</v>
      </c>
      <c r="AT133" s="164" t="s">
        <v>178</v>
      </c>
      <c r="AU133" s="164" t="s">
        <v>87</v>
      </c>
      <c r="AY133" s="18" t="s">
        <v>176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8" t="s">
        <v>87</v>
      </c>
      <c r="BK133" s="165">
        <f>ROUND(I133*H133,2)</f>
        <v>0</v>
      </c>
      <c r="BL133" s="18" t="s">
        <v>106</v>
      </c>
      <c r="BM133" s="164" t="s">
        <v>426</v>
      </c>
    </row>
    <row r="134" spans="1:65" s="14" customFormat="1" ht="12">
      <c r="B134" s="174"/>
      <c r="D134" s="167" t="s">
        <v>182</v>
      </c>
      <c r="E134" s="175" t="s">
        <v>1</v>
      </c>
      <c r="F134" s="176" t="s">
        <v>427</v>
      </c>
      <c r="H134" s="177">
        <v>680.23900000000003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30</v>
      </c>
      <c r="AX134" s="14" t="s">
        <v>75</v>
      </c>
      <c r="AY134" s="175" t="s">
        <v>176</v>
      </c>
    </row>
    <row r="135" spans="1:65" s="14" customFormat="1" ht="12">
      <c r="B135" s="174"/>
      <c r="D135" s="167" t="s">
        <v>182</v>
      </c>
      <c r="E135" s="175" t="s">
        <v>1</v>
      </c>
      <c r="F135" s="176" t="s">
        <v>428</v>
      </c>
      <c r="H135" s="177">
        <v>131.845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182</v>
      </c>
      <c r="AU135" s="175" t="s">
        <v>87</v>
      </c>
      <c r="AV135" s="14" t="s">
        <v>87</v>
      </c>
      <c r="AW135" s="14" t="s">
        <v>30</v>
      </c>
      <c r="AX135" s="14" t="s">
        <v>75</v>
      </c>
      <c r="AY135" s="175" t="s">
        <v>176</v>
      </c>
    </row>
    <row r="136" spans="1:65" s="14" customFormat="1" ht="12">
      <c r="B136" s="174"/>
      <c r="D136" s="167" t="s">
        <v>182</v>
      </c>
      <c r="E136" s="175" t="s">
        <v>1</v>
      </c>
      <c r="F136" s="176" t="s">
        <v>429</v>
      </c>
      <c r="H136" s="177">
        <v>147.577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75</v>
      </c>
      <c r="AY136" s="175" t="s">
        <v>176</v>
      </c>
    </row>
    <row r="137" spans="1:65" s="14" customFormat="1" ht="12">
      <c r="B137" s="174"/>
      <c r="D137" s="167" t="s">
        <v>182</v>
      </c>
      <c r="E137" s="175" t="s">
        <v>1</v>
      </c>
      <c r="F137" s="176" t="s">
        <v>430</v>
      </c>
      <c r="H137" s="177">
        <v>122.97499999999999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75</v>
      </c>
      <c r="AY137" s="175" t="s">
        <v>176</v>
      </c>
    </row>
    <row r="138" spans="1:65" s="15" customFormat="1" ht="12">
      <c r="B138" s="182"/>
      <c r="D138" s="167" t="s">
        <v>182</v>
      </c>
      <c r="E138" s="183" t="s">
        <v>1</v>
      </c>
      <c r="F138" s="184" t="s">
        <v>192</v>
      </c>
      <c r="H138" s="185">
        <v>1082.636</v>
      </c>
      <c r="I138" s="186"/>
      <c r="L138" s="182"/>
      <c r="M138" s="187"/>
      <c r="N138" s="188"/>
      <c r="O138" s="188"/>
      <c r="P138" s="188"/>
      <c r="Q138" s="188"/>
      <c r="R138" s="188"/>
      <c r="S138" s="188"/>
      <c r="T138" s="189"/>
      <c r="AT138" s="183" t="s">
        <v>182</v>
      </c>
      <c r="AU138" s="183" t="s">
        <v>87</v>
      </c>
      <c r="AV138" s="15" t="s">
        <v>97</v>
      </c>
      <c r="AW138" s="15" t="s">
        <v>30</v>
      </c>
      <c r="AX138" s="15" t="s">
        <v>75</v>
      </c>
      <c r="AY138" s="183" t="s">
        <v>176</v>
      </c>
    </row>
    <row r="139" spans="1:65" s="16" customFormat="1" ht="12">
      <c r="B139" s="190"/>
      <c r="D139" s="167" t="s">
        <v>182</v>
      </c>
      <c r="E139" s="191" t="s">
        <v>1</v>
      </c>
      <c r="F139" s="192" t="s">
        <v>193</v>
      </c>
      <c r="H139" s="193">
        <v>1082.636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1" t="s">
        <v>182</v>
      </c>
      <c r="AU139" s="191" t="s">
        <v>87</v>
      </c>
      <c r="AV139" s="16" t="s">
        <v>106</v>
      </c>
      <c r="AW139" s="16" t="s">
        <v>30</v>
      </c>
      <c r="AX139" s="16" t="s">
        <v>79</v>
      </c>
      <c r="AY139" s="191" t="s">
        <v>176</v>
      </c>
    </row>
    <row r="140" spans="1:65" s="2" customFormat="1" ht="14.5" customHeight="1">
      <c r="A140" s="33"/>
      <c r="B140" s="151"/>
      <c r="C140" s="152" t="s">
        <v>216</v>
      </c>
      <c r="D140" s="152" t="s">
        <v>178</v>
      </c>
      <c r="E140" s="153" t="s">
        <v>431</v>
      </c>
      <c r="F140" s="154" t="s">
        <v>432</v>
      </c>
      <c r="G140" s="155" t="s">
        <v>299</v>
      </c>
      <c r="H140" s="156">
        <v>1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41</v>
      </c>
      <c r="O140" s="59"/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106</v>
      </c>
      <c r="AT140" s="164" t="s">
        <v>178</v>
      </c>
      <c r="AU140" s="164" t="s">
        <v>87</v>
      </c>
      <c r="AY140" s="18" t="s">
        <v>176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87</v>
      </c>
      <c r="BK140" s="165">
        <f>ROUND(I140*H140,2)</f>
        <v>0</v>
      </c>
      <c r="BL140" s="18" t="s">
        <v>106</v>
      </c>
      <c r="BM140" s="164" t="s">
        <v>433</v>
      </c>
    </row>
    <row r="141" spans="1:65" s="14" customFormat="1" ht="12">
      <c r="B141" s="174"/>
      <c r="D141" s="167" t="s">
        <v>182</v>
      </c>
      <c r="E141" s="175" t="s">
        <v>1</v>
      </c>
      <c r="F141" s="176" t="s">
        <v>79</v>
      </c>
      <c r="H141" s="177">
        <v>1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182</v>
      </c>
      <c r="AU141" s="175" t="s">
        <v>87</v>
      </c>
      <c r="AV141" s="14" t="s">
        <v>87</v>
      </c>
      <c r="AW141" s="14" t="s">
        <v>30</v>
      </c>
      <c r="AX141" s="14" t="s">
        <v>75</v>
      </c>
      <c r="AY141" s="175" t="s">
        <v>176</v>
      </c>
    </row>
    <row r="142" spans="1:65" s="13" customFormat="1" ht="24">
      <c r="B142" s="166"/>
      <c r="D142" s="167" t="s">
        <v>182</v>
      </c>
      <c r="E142" s="168" t="s">
        <v>1</v>
      </c>
      <c r="F142" s="169" t="s">
        <v>434</v>
      </c>
      <c r="H142" s="168" t="s">
        <v>1</v>
      </c>
      <c r="I142" s="170"/>
      <c r="L142" s="166"/>
      <c r="M142" s="171"/>
      <c r="N142" s="172"/>
      <c r="O142" s="172"/>
      <c r="P142" s="172"/>
      <c r="Q142" s="172"/>
      <c r="R142" s="172"/>
      <c r="S142" s="172"/>
      <c r="T142" s="173"/>
      <c r="AT142" s="168" t="s">
        <v>182</v>
      </c>
      <c r="AU142" s="168" t="s">
        <v>87</v>
      </c>
      <c r="AV142" s="13" t="s">
        <v>79</v>
      </c>
      <c r="AW142" s="13" t="s">
        <v>30</v>
      </c>
      <c r="AX142" s="13" t="s">
        <v>75</v>
      </c>
      <c r="AY142" s="168" t="s">
        <v>176</v>
      </c>
    </row>
    <row r="143" spans="1:65" s="16" customFormat="1" ht="12">
      <c r="B143" s="190"/>
      <c r="D143" s="167" t="s">
        <v>182</v>
      </c>
      <c r="E143" s="191" t="s">
        <v>1</v>
      </c>
      <c r="F143" s="192" t="s">
        <v>193</v>
      </c>
      <c r="H143" s="193">
        <v>1</v>
      </c>
      <c r="I143" s="194"/>
      <c r="L143" s="190"/>
      <c r="M143" s="195"/>
      <c r="N143" s="196"/>
      <c r="O143" s="196"/>
      <c r="P143" s="196"/>
      <c r="Q143" s="196"/>
      <c r="R143" s="196"/>
      <c r="S143" s="196"/>
      <c r="T143" s="197"/>
      <c r="AT143" s="191" t="s">
        <v>182</v>
      </c>
      <c r="AU143" s="191" t="s">
        <v>87</v>
      </c>
      <c r="AV143" s="16" t="s">
        <v>106</v>
      </c>
      <c r="AW143" s="16" t="s">
        <v>30</v>
      </c>
      <c r="AX143" s="16" t="s">
        <v>79</v>
      </c>
      <c r="AY143" s="191" t="s">
        <v>176</v>
      </c>
    </row>
    <row r="144" spans="1:65" s="2" customFormat="1" ht="14.5" customHeight="1">
      <c r="A144" s="33"/>
      <c r="B144" s="151"/>
      <c r="C144" s="152" t="s">
        <v>227</v>
      </c>
      <c r="D144" s="152" t="s">
        <v>178</v>
      </c>
      <c r="E144" s="153" t="s">
        <v>435</v>
      </c>
      <c r="F144" s="154" t="s">
        <v>436</v>
      </c>
      <c r="G144" s="155" t="s">
        <v>138</v>
      </c>
      <c r="H144" s="156">
        <v>38</v>
      </c>
      <c r="I144" s="157"/>
      <c r="J144" s="158">
        <f>ROUND(I144*H144,2)</f>
        <v>0</v>
      </c>
      <c r="K144" s="159"/>
      <c r="L144" s="34"/>
      <c r="M144" s="160" t="s">
        <v>1</v>
      </c>
      <c r="N144" s="161" t="s">
        <v>41</v>
      </c>
      <c r="O144" s="59"/>
      <c r="P144" s="162">
        <f>O144*H144</f>
        <v>0</v>
      </c>
      <c r="Q144" s="162">
        <v>3.3599999999999998E-2</v>
      </c>
      <c r="R144" s="162">
        <f>Q144*H144</f>
        <v>1.2767999999999999</v>
      </c>
      <c r="S144" s="162">
        <v>0</v>
      </c>
      <c r="T144" s="16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106</v>
      </c>
      <c r="AT144" s="164" t="s">
        <v>178</v>
      </c>
      <c r="AU144" s="164" t="s">
        <v>87</v>
      </c>
      <c r="AY144" s="18" t="s">
        <v>176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87</v>
      </c>
      <c r="BK144" s="165">
        <f>ROUND(I144*H144,2)</f>
        <v>0</v>
      </c>
      <c r="BL144" s="18" t="s">
        <v>106</v>
      </c>
      <c r="BM144" s="164" t="s">
        <v>437</v>
      </c>
    </row>
    <row r="145" spans="1:65" s="13" customFormat="1" ht="12">
      <c r="B145" s="166"/>
      <c r="D145" s="167" t="s">
        <v>182</v>
      </c>
      <c r="E145" s="168" t="s">
        <v>1</v>
      </c>
      <c r="F145" s="169" t="s">
        <v>438</v>
      </c>
      <c r="H145" s="168" t="s">
        <v>1</v>
      </c>
      <c r="I145" s="170"/>
      <c r="L145" s="166"/>
      <c r="M145" s="171"/>
      <c r="N145" s="172"/>
      <c r="O145" s="172"/>
      <c r="P145" s="172"/>
      <c r="Q145" s="172"/>
      <c r="R145" s="172"/>
      <c r="S145" s="172"/>
      <c r="T145" s="173"/>
      <c r="AT145" s="168" t="s">
        <v>182</v>
      </c>
      <c r="AU145" s="168" t="s">
        <v>87</v>
      </c>
      <c r="AV145" s="13" t="s">
        <v>79</v>
      </c>
      <c r="AW145" s="13" t="s">
        <v>30</v>
      </c>
      <c r="AX145" s="13" t="s">
        <v>75</v>
      </c>
      <c r="AY145" s="168" t="s">
        <v>176</v>
      </c>
    </row>
    <row r="146" spans="1:65" s="14" customFormat="1" ht="12">
      <c r="B146" s="174"/>
      <c r="D146" s="167" t="s">
        <v>182</v>
      </c>
      <c r="E146" s="175" t="s">
        <v>1</v>
      </c>
      <c r="F146" s="176" t="s">
        <v>439</v>
      </c>
      <c r="H146" s="177">
        <v>2.754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182</v>
      </c>
      <c r="AU146" s="175" t="s">
        <v>87</v>
      </c>
      <c r="AV146" s="14" t="s">
        <v>87</v>
      </c>
      <c r="AW146" s="14" t="s">
        <v>30</v>
      </c>
      <c r="AX146" s="14" t="s">
        <v>75</v>
      </c>
      <c r="AY146" s="175" t="s">
        <v>176</v>
      </c>
    </row>
    <row r="147" spans="1:65" s="14" customFormat="1" ht="12">
      <c r="B147" s="174"/>
      <c r="D147" s="167" t="s">
        <v>182</v>
      </c>
      <c r="E147" s="175" t="s">
        <v>1</v>
      </c>
      <c r="F147" s="176" t="s">
        <v>440</v>
      </c>
      <c r="H147" s="177">
        <v>2.5590000000000002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182</v>
      </c>
      <c r="AU147" s="175" t="s">
        <v>87</v>
      </c>
      <c r="AV147" s="14" t="s">
        <v>87</v>
      </c>
      <c r="AW147" s="14" t="s">
        <v>30</v>
      </c>
      <c r="AX147" s="14" t="s">
        <v>75</v>
      </c>
      <c r="AY147" s="175" t="s">
        <v>176</v>
      </c>
    </row>
    <row r="148" spans="1:65" s="14" customFormat="1" ht="12">
      <c r="B148" s="174"/>
      <c r="D148" s="167" t="s">
        <v>182</v>
      </c>
      <c r="E148" s="175" t="s">
        <v>1</v>
      </c>
      <c r="F148" s="176" t="s">
        <v>441</v>
      </c>
      <c r="H148" s="177">
        <v>8.42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182</v>
      </c>
      <c r="AU148" s="175" t="s">
        <v>87</v>
      </c>
      <c r="AV148" s="14" t="s">
        <v>87</v>
      </c>
      <c r="AW148" s="14" t="s">
        <v>30</v>
      </c>
      <c r="AX148" s="14" t="s">
        <v>75</v>
      </c>
      <c r="AY148" s="175" t="s">
        <v>176</v>
      </c>
    </row>
    <row r="149" spans="1:65" s="14" customFormat="1" ht="12">
      <c r="B149" s="174"/>
      <c r="D149" s="167" t="s">
        <v>182</v>
      </c>
      <c r="E149" s="175" t="s">
        <v>1</v>
      </c>
      <c r="F149" s="176" t="s">
        <v>442</v>
      </c>
      <c r="H149" s="177">
        <v>9.42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30</v>
      </c>
      <c r="AX149" s="14" t="s">
        <v>75</v>
      </c>
      <c r="AY149" s="175" t="s">
        <v>176</v>
      </c>
    </row>
    <row r="150" spans="1:65" s="14" customFormat="1" ht="12">
      <c r="B150" s="174"/>
      <c r="D150" s="167" t="s">
        <v>182</v>
      </c>
      <c r="E150" s="175" t="s">
        <v>1</v>
      </c>
      <c r="F150" s="176" t="s">
        <v>443</v>
      </c>
      <c r="H150" s="177">
        <v>1.34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182</v>
      </c>
      <c r="AU150" s="175" t="s">
        <v>87</v>
      </c>
      <c r="AV150" s="14" t="s">
        <v>87</v>
      </c>
      <c r="AW150" s="14" t="s">
        <v>30</v>
      </c>
      <c r="AX150" s="14" t="s">
        <v>75</v>
      </c>
      <c r="AY150" s="175" t="s">
        <v>176</v>
      </c>
    </row>
    <row r="151" spans="1:65" s="14" customFormat="1" ht="12">
      <c r="B151" s="174"/>
      <c r="D151" s="167" t="s">
        <v>182</v>
      </c>
      <c r="E151" s="175" t="s">
        <v>1</v>
      </c>
      <c r="F151" s="176" t="s">
        <v>444</v>
      </c>
      <c r="H151" s="177">
        <v>1.986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182</v>
      </c>
      <c r="AU151" s="175" t="s">
        <v>87</v>
      </c>
      <c r="AV151" s="14" t="s">
        <v>87</v>
      </c>
      <c r="AW151" s="14" t="s">
        <v>30</v>
      </c>
      <c r="AX151" s="14" t="s">
        <v>75</v>
      </c>
      <c r="AY151" s="175" t="s">
        <v>176</v>
      </c>
    </row>
    <row r="152" spans="1:65" s="14" customFormat="1" ht="12">
      <c r="B152" s="174"/>
      <c r="D152" s="167" t="s">
        <v>182</v>
      </c>
      <c r="E152" s="175" t="s">
        <v>1</v>
      </c>
      <c r="F152" s="176" t="s">
        <v>445</v>
      </c>
      <c r="H152" s="177">
        <v>0.77900000000000003</v>
      </c>
      <c r="I152" s="178"/>
      <c r="L152" s="174"/>
      <c r="M152" s="179"/>
      <c r="N152" s="180"/>
      <c r="O152" s="180"/>
      <c r="P152" s="180"/>
      <c r="Q152" s="180"/>
      <c r="R152" s="180"/>
      <c r="S152" s="180"/>
      <c r="T152" s="181"/>
      <c r="AT152" s="175" t="s">
        <v>182</v>
      </c>
      <c r="AU152" s="175" t="s">
        <v>87</v>
      </c>
      <c r="AV152" s="14" t="s">
        <v>87</v>
      </c>
      <c r="AW152" s="14" t="s">
        <v>30</v>
      </c>
      <c r="AX152" s="14" t="s">
        <v>75</v>
      </c>
      <c r="AY152" s="175" t="s">
        <v>176</v>
      </c>
    </row>
    <row r="153" spans="1:65" s="13" customFormat="1" ht="12">
      <c r="B153" s="166"/>
      <c r="D153" s="167" t="s">
        <v>182</v>
      </c>
      <c r="E153" s="168" t="s">
        <v>1</v>
      </c>
      <c r="F153" s="169" t="s">
        <v>446</v>
      </c>
      <c r="H153" s="168" t="s">
        <v>1</v>
      </c>
      <c r="I153" s="170"/>
      <c r="L153" s="166"/>
      <c r="M153" s="171"/>
      <c r="N153" s="172"/>
      <c r="O153" s="172"/>
      <c r="P153" s="172"/>
      <c r="Q153" s="172"/>
      <c r="R153" s="172"/>
      <c r="S153" s="172"/>
      <c r="T153" s="173"/>
      <c r="AT153" s="168" t="s">
        <v>182</v>
      </c>
      <c r="AU153" s="168" t="s">
        <v>87</v>
      </c>
      <c r="AV153" s="13" t="s">
        <v>79</v>
      </c>
      <c r="AW153" s="13" t="s">
        <v>30</v>
      </c>
      <c r="AX153" s="13" t="s">
        <v>75</v>
      </c>
      <c r="AY153" s="168" t="s">
        <v>176</v>
      </c>
    </row>
    <row r="154" spans="1:65" s="14" customFormat="1" ht="12">
      <c r="B154" s="174"/>
      <c r="D154" s="167" t="s">
        <v>182</v>
      </c>
      <c r="E154" s="175" t="s">
        <v>1</v>
      </c>
      <c r="F154" s="176" t="s">
        <v>447</v>
      </c>
      <c r="H154" s="177">
        <v>9.8360000000000003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182</v>
      </c>
      <c r="AU154" s="175" t="s">
        <v>87</v>
      </c>
      <c r="AV154" s="14" t="s">
        <v>87</v>
      </c>
      <c r="AW154" s="14" t="s">
        <v>30</v>
      </c>
      <c r="AX154" s="14" t="s">
        <v>75</v>
      </c>
      <c r="AY154" s="175" t="s">
        <v>176</v>
      </c>
    </row>
    <row r="155" spans="1:65" s="13" customFormat="1" ht="12">
      <c r="B155" s="166"/>
      <c r="D155" s="167" t="s">
        <v>182</v>
      </c>
      <c r="E155" s="168" t="s">
        <v>1</v>
      </c>
      <c r="F155" s="169" t="s">
        <v>448</v>
      </c>
      <c r="H155" s="168" t="s">
        <v>1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68" t="s">
        <v>182</v>
      </c>
      <c r="AU155" s="168" t="s">
        <v>87</v>
      </c>
      <c r="AV155" s="13" t="s">
        <v>79</v>
      </c>
      <c r="AW155" s="13" t="s">
        <v>30</v>
      </c>
      <c r="AX155" s="13" t="s">
        <v>75</v>
      </c>
      <c r="AY155" s="168" t="s">
        <v>176</v>
      </c>
    </row>
    <row r="156" spans="1:65" s="14" customFormat="1" ht="12">
      <c r="B156" s="174"/>
      <c r="D156" s="167" t="s">
        <v>182</v>
      </c>
      <c r="E156" s="175" t="s">
        <v>1</v>
      </c>
      <c r="F156" s="176" t="s">
        <v>449</v>
      </c>
      <c r="H156" s="177">
        <v>0.754</v>
      </c>
      <c r="I156" s="178"/>
      <c r="L156" s="174"/>
      <c r="M156" s="179"/>
      <c r="N156" s="180"/>
      <c r="O156" s="180"/>
      <c r="P156" s="180"/>
      <c r="Q156" s="180"/>
      <c r="R156" s="180"/>
      <c r="S156" s="180"/>
      <c r="T156" s="181"/>
      <c r="AT156" s="175" t="s">
        <v>182</v>
      </c>
      <c r="AU156" s="175" t="s">
        <v>87</v>
      </c>
      <c r="AV156" s="14" t="s">
        <v>87</v>
      </c>
      <c r="AW156" s="14" t="s">
        <v>30</v>
      </c>
      <c r="AX156" s="14" t="s">
        <v>75</v>
      </c>
      <c r="AY156" s="175" t="s">
        <v>176</v>
      </c>
    </row>
    <row r="157" spans="1:65" s="14" customFormat="1" ht="12">
      <c r="B157" s="174"/>
      <c r="D157" s="167" t="s">
        <v>182</v>
      </c>
      <c r="E157" s="175" t="s">
        <v>1</v>
      </c>
      <c r="F157" s="176" t="s">
        <v>450</v>
      </c>
      <c r="H157" s="177">
        <v>0.152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182</v>
      </c>
      <c r="AU157" s="175" t="s">
        <v>87</v>
      </c>
      <c r="AV157" s="14" t="s">
        <v>87</v>
      </c>
      <c r="AW157" s="14" t="s">
        <v>30</v>
      </c>
      <c r="AX157" s="14" t="s">
        <v>75</v>
      </c>
      <c r="AY157" s="175" t="s">
        <v>176</v>
      </c>
    </row>
    <row r="158" spans="1:65" s="16" customFormat="1" ht="12">
      <c r="B158" s="190"/>
      <c r="D158" s="167" t="s">
        <v>182</v>
      </c>
      <c r="E158" s="191" t="s">
        <v>1</v>
      </c>
      <c r="F158" s="192" t="s">
        <v>451</v>
      </c>
      <c r="H158" s="193">
        <v>38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1" t="s">
        <v>182</v>
      </c>
      <c r="AU158" s="191" t="s">
        <v>87</v>
      </c>
      <c r="AV158" s="16" t="s">
        <v>106</v>
      </c>
      <c r="AW158" s="16" t="s">
        <v>30</v>
      </c>
      <c r="AX158" s="16" t="s">
        <v>79</v>
      </c>
      <c r="AY158" s="191" t="s">
        <v>176</v>
      </c>
    </row>
    <row r="159" spans="1:65" s="2" customFormat="1" ht="24.25" customHeight="1">
      <c r="A159" s="33"/>
      <c r="B159" s="151"/>
      <c r="C159" s="152" t="s">
        <v>276</v>
      </c>
      <c r="D159" s="152" t="s">
        <v>178</v>
      </c>
      <c r="E159" s="153" t="s">
        <v>452</v>
      </c>
      <c r="F159" s="154" t="s">
        <v>453</v>
      </c>
      <c r="G159" s="155" t="s">
        <v>138</v>
      </c>
      <c r="H159" s="156">
        <v>680.23900000000003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41</v>
      </c>
      <c r="O159" s="59"/>
      <c r="P159" s="162">
        <f>O159*H159</f>
        <v>0</v>
      </c>
      <c r="Q159" s="162">
        <v>3.363E-2</v>
      </c>
      <c r="R159" s="162">
        <f>Q159*H159</f>
        <v>22.87643757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106</v>
      </c>
      <c r="AT159" s="164" t="s">
        <v>178</v>
      </c>
      <c r="AU159" s="164" t="s">
        <v>87</v>
      </c>
      <c r="AY159" s="18" t="s">
        <v>176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87</v>
      </c>
      <c r="BK159" s="165">
        <f>ROUND(I159*H159,2)</f>
        <v>0</v>
      </c>
      <c r="BL159" s="18" t="s">
        <v>106</v>
      </c>
      <c r="BM159" s="164" t="s">
        <v>454</v>
      </c>
    </row>
    <row r="160" spans="1:65" s="13" customFormat="1" ht="12">
      <c r="B160" s="166"/>
      <c r="D160" s="167" t="s">
        <v>182</v>
      </c>
      <c r="E160" s="168" t="s">
        <v>1</v>
      </c>
      <c r="F160" s="169" t="s">
        <v>455</v>
      </c>
      <c r="H160" s="168" t="s">
        <v>1</v>
      </c>
      <c r="I160" s="170"/>
      <c r="L160" s="166"/>
      <c r="M160" s="171"/>
      <c r="N160" s="172"/>
      <c r="O160" s="172"/>
      <c r="P160" s="172"/>
      <c r="Q160" s="172"/>
      <c r="R160" s="172"/>
      <c r="S160" s="172"/>
      <c r="T160" s="173"/>
      <c r="AT160" s="168" t="s">
        <v>182</v>
      </c>
      <c r="AU160" s="168" t="s">
        <v>87</v>
      </c>
      <c r="AV160" s="13" t="s">
        <v>79</v>
      </c>
      <c r="AW160" s="13" t="s">
        <v>30</v>
      </c>
      <c r="AX160" s="13" t="s">
        <v>75</v>
      </c>
      <c r="AY160" s="168" t="s">
        <v>176</v>
      </c>
    </row>
    <row r="161" spans="2:51" s="13" customFormat="1" ht="24">
      <c r="B161" s="166"/>
      <c r="D161" s="167" t="s">
        <v>182</v>
      </c>
      <c r="E161" s="168" t="s">
        <v>1</v>
      </c>
      <c r="F161" s="169" t="s">
        <v>456</v>
      </c>
      <c r="H161" s="168" t="s">
        <v>1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68" t="s">
        <v>182</v>
      </c>
      <c r="AU161" s="168" t="s">
        <v>87</v>
      </c>
      <c r="AV161" s="13" t="s">
        <v>79</v>
      </c>
      <c r="AW161" s="13" t="s">
        <v>30</v>
      </c>
      <c r="AX161" s="13" t="s">
        <v>75</v>
      </c>
      <c r="AY161" s="168" t="s">
        <v>176</v>
      </c>
    </row>
    <row r="162" spans="2:51" s="13" customFormat="1" ht="12">
      <c r="B162" s="166"/>
      <c r="D162" s="167" t="s">
        <v>182</v>
      </c>
      <c r="E162" s="168" t="s">
        <v>1</v>
      </c>
      <c r="F162" s="169" t="s">
        <v>457</v>
      </c>
      <c r="H162" s="168" t="s">
        <v>1</v>
      </c>
      <c r="I162" s="170"/>
      <c r="L162" s="166"/>
      <c r="M162" s="171"/>
      <c r="N162" s="172"/>
      <c r="O162" s="172"/>
      <c r="P162" s="172"/>
      <c r="Q162" s="172"/>
      <c r="R162" s="172"/>
      <c r="S162" s="172"/>
      <c r="T162" s="173"/>
      <c r="AT162" s="168" t="s">
        <v>182</v>
      </c>
      <c r="AU162" s="168" t="s">
        <v>87</v>
      </c>
      <c r="AV162" s="13" t="s">
        <v>79</v>
      </c>
      <c r="AW162" s="13" t="s">
        <v>30</v>
      </c>
      <c r="AX162" s="13" t="s">
        <v>75</v>
      </c>
      <c r="AY162" s="168" t="s">
        <v>176</v>
      </c>
    </row>
    <row r="163" spans="2:51" s="13" customFormat="1" ht="12">
      <c r="B163" s="166"/>
      <c r="D163" s="167" t="s">
        <v>182</v>
      </c>
      <c r="E163" s="168" t="s">
        <v>1</v>
      </c>
      <c r="F163" s="169" t="s">
        <v>458</v>
      </c>
      <c r="H163" s="168" t="s">
        <v>1</v>
      </c>
      <c r="I163" s="170"/>
      <c r="L163" s="166"/>
      <c r="M163" s="171"/>
      <c r="N163" s="172"/>
      <c r="O163" s="172"/>
      <c r="P163" s="172"/>
      <c r="Q163" s="172"/>
      <c r="R163" s="172"/>
      <c r="S163" s="172"/>
      <c r="T163" s="173"/>
      <c r="AT163" s="168" t="s">
        <v>182</v>
      </c>
      <c r="AU163" s="168" t="s">
        <v>87</v>
      </c>
      <c r="AV163" s="13" t="s">
        <v>79</v>
      </c>
      <c r="AW163" s="13" t="s">
        <v>30</v>
      </c>
      <c r="AX163" s="13" t="s">
        <v>75</v>
      </c>
      <c r="AY163" s="168" t="s">
        <v>176</v>
      </c>
    </row>
    <row r="164" spans="2:51" s="13" customFormat="1" ht="12">
      <c r="B164" s="166"/>
      <c r="D164" s="167" t="s">
        <v>182</v>
      </c>
      <c r="E164" s="168" t="s">
        <v>1</v>
      </c>
      <c r="F164" s="169" t="s">
        <v>459</v>
      </c>
      <c r="H164" s="168" t="s">
        <v>1</v>
      </c>
      <c r="I164" s="170"/>
      <c r="L164" s="166"/>
      <c r="M164" s="171"/>
      <c r="N164" s="172"/>
      <c r="O164" s="172"/>
      <c r="P164" s="172"/>
      <c r="Q164" s="172"/>
      <c r="R164" s="172"/>
      <c r="S164" s="172"/>
      <c r="T164" s="173"/>
      <c r="AT164" s="168" t="s">
        <v>182</v>
      </c>
      <c r="AU164" s="168" t="s">
        <v>87</v>
      </c>
      <c r="AV164" s="13" t="s">
        <v>79</v>
      </c>
      <c r="AW164" s="13" t="s">
        <v>30</v>
      </c>
      <c r="AX164" s="13" t="s">
        <v>75</v>
      </c>
      <c r="AY164" s="168" t="s">
        <v>176</v>
      </c>
    </row>
    <row r="165" spans="2:51" s="13" customFormat="1" ht="12">
      <c r="B165" s="166"/>
      <c r="D165" s="167" t="s">
        <v>182</v>
      </c>
      <c r="E165" s="168" t="s">
        <v>1</v>
      </c>
      <c r="F165" s="169" t="s">
        <v>460</v>
      </c>
      <c r="H165" s="168" t="s">
        <v>1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68" t="s">
        <v>182</v>
      </c>
      <c r="AU165" s="168" t="s">
        <v>87</v>
      </c>
      <c r="AV165" s="13" t="s">
        <v>79</v>
      </c>
      <c r="AW165" s="13" t="s">
        <v>30</v>
      </c>
      <c r="AX165" s="13" t="s">
        <v>75</v>
      </c>
      <c r="AY165" s="168" t="s">
        <v>176</v>
      </c>
    </row>
    <row r="166" spans="2:51" s="13" customFormat="1" ht="24">
      <c r="B166" s="166"/>
      <c r="D166" s="167" t="s">
        <v>182</v>
      </c>
      <c r="E166" s="168" t="s">
        <v>1</v>
      </c>
      <c r="F166" s="169" t="s">
        <v>434</v>
      </c>
      <c r="H166" s="168" t="s">
        <v>1</v>
      </c>
      <c r="I166" s="170"/>
      <c r="L166" s="166"/>
      <c r="M166" s="171"/>
      <c r="N166" s="172"/>
      <c r="O166" s="172"/>
      <c r="P166" s="172"/>
      <c r="Q166" s="172"/>
      <c r="R166" s="172"/>
      <c r="S166" s="172"/>
      <c r="T166" s="173"/>
      <c r="AT166" s="168" t="s">
        <v>182</v>
      </c>
      <c r="AU166" s="168" t="s">
        <v>87</v>
      </c>
      <c r="AV166" s="13" t="s">
        <v>79</v>
      </c>
      <c r="AW166" s="13" t="s">
        <v>30</v>
      </c>
      <c r="AX166" s="13" t="s">
        <v>75</v>
      </c>
      <c r="AY166" s="168" t="s">
        <v>176</v>
      </c>
    </row>
    <row r="167" spans="2:51" s="13" customFormat="1" ht="24">
      <c r="B167" s="166"/>
      <c r="D167" s="167" t="s">
        <v>182</v>
      </c>
      <c r="E167" s="168" t="s">
        <v>1</v>
      </c>
      <c r="F167" s="169" t="s">
        <v>461</v>
      </c>
      <c r="H167" s="168" t="s">
        <v>1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68" t="s">
        <v>182</v>
      </c>
      <c r="AU167" s="168" t="s">
        <v>87</v>
      </c>
      <c r="AV167" s="13" t="s">
        <v>79</v>
      </c>
      <c r="AW167" s="13" t="s">
        <v>30</v>
      </c>
      <c r="AX167" s="13" t="s">
        <v>75</v>
      </c>
      <c r="AY167" s="168" t="s">
        <v>176</v>
      </c>
    </row>
    <row r="168" spans="2:51" s="13" customFormat="1" ht="12">
      <c r="B168" s="166"/>
      <c r="D168" s="167" t="s">
        <v>182</v>
      </c>
      <c r="E168" s="168" t="s">
        <v>1</v>
      </c>
      <c r="F168" s="169" t="s">
        <v>462</v>
      </c>
      <c r="H168" s="168" t="s">
        <v>1</v>
      </c>
      <c r="I168" s="170"/>
      <c r="L168" s="166"/>
      <c r="M168" s="171"/>
      <c r="N168" s="172"/>
      <c r="O168" s="172"/>
      <c r="P168" s="172"/>
      <c r="Q168" s="172"/>
      <c r="R168" s="172"/>
      <c r="S168" s="172"/>
      <c r="T168" s="173"/>
      <c r="AT168" s="168" t="s">
        <v>182</v>
      </c>
      <c r="AU168" s="168" t="s">
        <v>87</v>
      </c>
      <c r="AV168" s="13" t="s">
        <v>79</v>
      </c>
      <c r="AW168" s="13" t="s">
        <v>30</v>
      </c>
      <c r="AX168" s="13" t="s">
        <v>75</v>
      </c>
      <c r="AY168" s="168" t="s">
        <v>176</v>
      </c>
    </row>
    <row r="169" spans="2:51" s="13" customFormat="1" ht="12">
      <c r="B169" s="166"/>
      <c r="D169" s="167" t="s">
        <v>182</v>
      </c>
      <c r="E169" s="168" t="s">
        <v>1</v>
      </c>
      <c r="F169" s="169" t="s">
        <v>463</v>
      </c>
      <c r="H169" s="168" t="s">
        <v>1</v>
      </c>
      <c r="I169" s="170"/>
      <c r="L169" s="166"/>
      <c r="M169" s="171"/>
      <c r="N169" s="172"/>
      <c r="O169" s="172"/>
      <c r="P169" s="172"/>
      <c r="Q169" s="172"/>
      <c r="R169" s="172"/>
      <c r="S169" s="172"/>
      <c r="T169" s="173"/>
      <c r="AT169" s="168" t="s">
        <v>182</v>
      </c>
      <c r="AU169" s="168" t="s">
        <v>87</v>
      </c>
      <c r="AV169" s="13" t="s">
        <v>79</v>
      </c>
      <c r="AW169" s="13" t="s">
        <v>30</v>
      </c>
      <c r="AX169" s="13" t="s">
        <v>75</v>
      </c>
      <c r="AY169" s="168" t="s">
        <v>176</v>
      </c>
    </row>
    <row r="170" spans="2:51" s="13" customFormat="1" ht="12">
      <c r="B170" s="166"/>
      <c r="D170" s="167" t="s">
        <v>182</v>
      </c>
      <c r="E170" s="168" t="s">
        <v>1</v>
      </c>
      <c r="F170" s="169" t="s">
        <v>464</v>
      </c>
      <c r="H170" s="168" t="s">
        <v>1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68" t="s">
        <v>182</v>
      </c>
      <c r="AU170" s="168" t="s">
        <v>87</v>
      </c>
      <c r="AV170" s="13" t="s">
        <v>79</v>
      </c>
      <c r="AW170" s="13" t="s">
        <v>30</v>
      </c>
      <c r="AX170" s="13" t="s">
        <v>75</v>
      </c>
      <c r="AY170" s="168" t="s">
        <v>176</v>
      </c>
    </row>
    <row r="171" spans="2:51" s="14" customFormat="1" ht="12">
      <c r="B171" s="174"/>
      <c r="D171" s="167" t="s">
        <v>182</v>
      </c>
      <c r="E171" s="175" t="s">
        <v>1</v>
      </c>
      <c r="F171" s="176" t="s">
        <v>465</v>
      </c>
      <c r="H171" s="177">
        <v>183.809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182</v>
      </c>
      <c r="AU171" s="175" t="s">
        <v>87</v>
      </c>
      <c r="AV171" s="14" t="s">
        <v>87</v>
      </c>
      <c r="AW171" s="14" t="s">
        <v>30</v>
      </c>
      <c r="AX171" s="14" t="s">
        <v>75</v>
      </c>
      <c r="AY171" s="175" t="s">
        <v>176</v>
      </c>
    </row>
    <row r="172" spans="2:51" s="14" customFormat="1" ht="12">
      <c r="B172" s="174"/>
      <c r="D172" s="167" t="s">
        <v>182</v>
      </c>
      <c r="E172" s="175" t="s">
        <v>1</v>
      </c>
      <c r="F172" s="176" t="s">
        <v>466</v>
      </c>
      <c r="H172" s="177">
        <v>18.792000000000002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2:51" s="14" customFormat="1" ht="12">
      <c r="B173" s="174"/>
      <c r="D173" s="167" t="s">
        <v>182</v>
      </c>
      <c r="E173" s="175" t="s">
        <v>1</v>
      </c>
      <c r="F173" s="176" t="s">
        <v>467</v>
      </c>
      <c r="H173" s="177">
        <v>30.375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182</v>
      </c>
      <c r="AU173" s="175" t="s">
        <v>87</v>
      </c>
      <c r="AV173" s="14" t="s">
        <v>87</v>
      </c>
      <c r="AW173" s="14" t="s">
        <v>30</v>
      </c>
      <c r="AX173" s="14" t="s">
        <v>75</v>
      </c>
      <c r="AY173" s="175" t="s">
        <v>176</v>
      </c>
    </row>
    <row r="174" spans="2:51" s="13" customFormat="1" ht="12">
      <c r="B174" s="166"/>
      <c r="D174" s="167" t="s">
        <v>182</v>
      </c>
      <c r="E174" s="168" t="s">
        <v>1</v>
      </c>
      <c r="F174" s="169" t="s">
        <v>468</v>
      </c>
      <c r="H174" s="168" t="s">
        <v>1</v>
      </c>
      <c r="I174" s="170"/>
      <c r="L174" s="166"/>
      <c r="M174" s="171"/>
      <c r="N174" s="172"/>
      <c r="O174" s="172"/>
      <c r="P174" s="172"/>
      <c r="Q174" s="172"/>
      <c r="R174" s="172"/>
      <c r="S174" s="172"/>
      <c r="T174" s="173"/>
      <c r="AT174" s="168" t="s">
        <v>182</v>
      </c>
      <c r="AU174" s="168" t="s">
        <v>87</v>
      </c>
      <c r="AV174" s="13" t="s">
        <v>79</v>
      </c>
      <c r="AW174" s="13" t="s">
        <v>30</v>
      </c>
      <c r="AX174" s="13" t="s">
        <v>75</v>
      </c>
      <c r="AY174" s="168" t="s">
        <v>176</v>
      </c>
    </row>
    <row r="175" spans="2:51" s="14" customFormat="1" ht="12">
      <c r="B175" s="174"/>
      <c r="D175" s="167" t="s">
        <v>182</v>
      </c>
      <c r="E175" s="175" t="s">
        <v>1</v>
      </c>
      <c r="F175" s="176" t="s">
        <v>469</v>
      </c>
      <c r="H175" s="177">
        <v>25.934999999999999</v>
      </c>
      <c r="I175" s="178"/>
      <c r="L175" s="174"/>
      <c r="M175" s="179"/>
      <c r="N175" s="180"/>
      <c r="O175" s="180"/>
      <c r="P175" s="180"/>
      <c r="Q175" s="180"/>
      <c r="R175" s="180"/>
      <c r="S175" s="180"/>
      <c r="T175" s="181"/>
      <c r="AT175" s="175" t="s">
        <v>182</v>
      </c>
      <c r="AU175" s="175" t="s">
        <v>87</v>
      </c>
      <c r="AV175" s="14" t="s">
        <v>87</v>
      </c>
      <c r="AW175" s="14" t="s">
        <v>30</v>
      </c>
      <c r="AX175" s="14" t="s">
        <v>75</v>
      </c>
      <c r="AY175" s="175" t="s">
        <v>176</v>
      </c>
    </row>
    <row r="176" spans="2:51" s="13" customFormat="1" ht="12">
      <c r="B176" s="166"/>
      <c r="D176" s="167" t="s">
        <v>182</v>
      </c>
      <c r="E176" s="168" t="s">
        <v>1</v>
      </c>
      <c r="F176" s="169" t="s">
        <v>245</v>
      </c>
      <c r="H176" s="168" t="s">
        <v>1</v>
      </c>
      <c r="I176" s="170"/>
      <c r="L176" s="166"/>
      <c r="M176" s="171"/>
      <c r="N176" s="172"/>
      <c r="O176" s="172"/>
      <c r="P176" s="172"/>
      <c r="Q176" s="172"/>
      <c r="R176" s="172"/>
      <c r="S176" s="172"/>
      <c r="T176" s="173"/>
      <c r="AT176" s="168" t="s">
        <v>182</v>
      </c>
      <c r="AU176" s="168" t="s">
        <v>87</v>
      </c>
      <c r="AV176" s="13" t="s">
        <v>79</v>
      </c>
      <c r="AW176" s="13" t="s">
        <v>30</v>
      </c>
      <c r="AX176" s="13" t="s">
        <v>75</v>
      </c>
      <c r="AY176" s="168" t="s">
        <v>176</v>
      </c>
    </row>
    <row r="177" spans="2:51" s="14" customFormat="1" ht="12">
      <c r="B177" s="174"/>
      <c r="D177" s="167" t="s">
        <v>182</v>
      </c>
      <c r="E177" s="175" t="s">
        <v>1</v>
      </c>
      <c r="F177" s="176" t="s">
        <v>246</v>
      </c>
      <c r="H177" s="177">
        <v>12.422000000000001</v>
      </c>
      <c r="I177" s="178"/>
      <c r="L177" s="174"/>
      <c r="M177" s="179"/>
      <c r="N177" s="180"/>
      <c r="O177" s="180"/>
      <c r="P177" s="180"/>
      <c r="Q177" s="180"/>
      <c r="R177" s="180"/>
      <c r="S177" s="180"/>
      <c r="T177" s="181"/>
      <c r="AT177" s="175" t="s">
        <v>182</v>
      </c>
      <c r="AU177" s="175" t="s">
        <v>87</v>
      </c>
      <c r="AV177" s="14" t="s">
        <v>87</v>
      </c>
      <c r="AW177" s="14" t="s">
        <v>30</v>
      </c>
      <c r="AX177" s="14" t="s">
        <v>75</v>
      </c>
      <c r="AY177" s="175" t="s">
        <v>176</v>
      </c>
    </row>
    <row r="178" spans="2:51" s="13" customFormat="1" ht="12">
      <c r="B178" s="166"/>
      <c r="D178" s="167" t="s">
        <v>182</v>
      </c>
      <c r="E178" s="168" t="s">
        <v>1</v>
      </c>
      <c r="F178" s="169" t="s">
        <v>470</v>
      </c>
      <c r="H178" s="168" t="s">
        <v>1</v>
      </c>
      <c r="I178" s="170"/>
      <c r="L178" s="166"/>
      <c r="M178" s="171"/>
      <c r="N178" s="172"/>
      <c r="O178" s="172"/>
      <c r="P178" s="172"/>
      <c r="Q178" s="172"/>
      <c r="R178" s="172"/>
      <c r="S178" s="172"/>
      <c r="T178" s="173"/>
      <c r="AT178" s="168" t="s">
        <v>182</v>
      </c>
      <c r="AU178" s="168" t="s">
        <v>87</v>
      </c>
      <c r="AV178" s="13" t="s">
        <v>79</v>
      </c>
      <c r="AW178" s="13" t="s">
        <v>30</v>
      </c>
      <c r="AX178" s="13" t="s">
        <v>75</v>
      </c>
      <c r="AY178" s="168" t="s">
        <v>176</v>
      </c>
    </row>
    <row r="179" spans="2:51" s="14" customFormat="1" ht="12">
      <c r="B179" s="174"/>
      <c r="D179" s="167" t="s">
        <v>182</v>
      </c>
      <c r="E179" s="175" t="s">
        <v>1</v>
      </c>
      <c r="F179" s="176" t="s">
        <v>471</v>
      </c>
      <c r="H179" s="177">
        <v>35.273000000000003</v>
      </c>
      <c r="I179" s="178"/>
      <c r="L179" s="174"/>
      <c r="M179" s="179"/>
      <c r="N179" s="180"/>
      <c r="O179" s="180"/>
      <c r="P179" s="180"/>
      <c r="Q179" s="180"/>
      <c r="R179" s="180"/>
      <c r="S179" s="180"/>
      <c r="T179" s="181"/>
      <c r="AT179" s="175" t="s">
        <v>182</v>
      </c>
      <c r="AU179" s="175" t="s">
        <v>87</v>
      </c>
      <c r="AV179" s="14" t="s">
        <v>87</v>
      </c>
      <c r="AW179" s="14" t="s">
        <v>30</v>
      </c>
      <c r="AX179" s="14" t="s">
        <v>75</v>
      </c>
      <c r="AY179" s="175" t="s">
        <v>176</v>
      </c>
    </row>
    <row r="180" spans="2:51" s="15" customFormat="1" ht="12">
      <c r="B180" s="182"/>
      <c r="D180" s="167" t="s">
        <v>182</v>
      </c>
      <c r="E180" s="183" t="s">
        <v>1</v>
      </c>
      <c r="F180" s="184" t="s">
        <v>249</v>
      </c>
      <c r="H180" s="185">
        <v>306.60599999999999</v>
      </c>
      <c r="I180" s="186"/>
      <c r="L180" s="182"/>
      <c r="M180" s="187"/>
      <c r="N180" s="188"/>
      <c r="O180" s="188"/>
      <c r="P180" s="188"/>
      <c r="Q180" s="188"/>
      <c r="R180" s="188"/>
      <c r="S180" s="188"/>
      <c r="T180" s="189"/>
      <c r="AT180" s="183" t="s">
        <v>182</v>
      </c>
      <c r="AU180" s="183" t="s">
        <v>87</v>
      </c>
      <c r="AV180" s="15" t="s">
        <v>97</v>
      </c>
      <c r="AW180" s="15" t="s">
        <v>30</v>
      </c>
      <c r="AX180" s="15" t="s">
        <v>75</v>
      </c>
      <c r="AY180" s="183" t="s">
        <v>176</v>
      </c>
    </row>
    <row r="181" spans="2:51" s="13" customFormat="1" ht="12">
      <c r="B181" s="166"/>
      <c r="D181" s="167" t="s">
        <v>182</v>
      </c>
      <c r="E181" s="168" t="s">
        <v>1</v>
      </c>
      <c r="F181" s="169" t="s">
        <v>472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182</v>
      </c>
      <c r="AU181" s="168" t="s">
        <v>87</v>
      </c>
      <c r="AV181" s="13" t="s">
        <v>79</v>
      </c>
      <c r="AW181" s="13" t="s">
        <v>30</v>
      </c>
      <c r="AX181" s="13" t="s">
        <v>75</v>
      </c>
      <c r="AY181" s="168" t="s">
        <v>176</v>
      </c>
    </row>
    <row r="182" spans="2:51" s="14" customFormat="1" ht="12">
      <c r="B182" s="174"/>
      <c r="D182" s="167" t="s">
        <v>182</v>
      </c>
      <c r="E182" s="175" t="s">
        <v>1</v>
      </c>
      <c r="F182" s="176" t="s">
        <v>473</v>
      </c>
      <c r="H182" s="177">
        <v>199.11799999999999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75</v>
      </c>
      <c r="AY182" s="175" t="s">
        <v>176</v>
      </c>
    </row>
    <row r="183" spans="2:51" s="14" customFormat="1" ht="12">
      <c r="B183" s="174"/>
      <c r="D183" s="167" t="s">
        <v>182</v>
      </c>
      <c r="E183" s="175" t="s">
        <v>1</v>
      </c>
      <c r="F183" s="176" t="s">
        <v>474</v>
      </c>
      <c r="H183" s="177">
        <v>48.155000000000001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182</v>
      </c>
      <c r="AU183" s="175" t="s">
        <v>87</v>
      </c>
      <c r="AV183" s="14" t="s">
        <v>87</v>
      </c>
      <c r="AW183" s="14" t="s">
        <v>30</v>
      </c>
      <c r="AX183" s="14" t="s">
        <v>75</v>
      </c>
      <c r="AY183" s="175" t="s">
        <v>176</v>
      </c>
    </row>
    <row r="184" spans="2:51" s="13" customFormat="1" ht="12">
      <c r="B184" s="166"/>
      <c r="D184" s="167" t="s">
        <v>182</v>
      </c>
      <c r="E184" s="168" t="s">
        <v>1</v>
      </c>
      <c r="F184" s="169" t="s">
        <v>475</v>
      </c>
      <c r="H184" s="168" t="s">
        <v>1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68" t="s">
        <v>182</v>
      </c>
      <c r="AU184" s="168" t="s">
        <v>87</v>
      </c>
      <c r="AV184" s="13" t="s">
        <v>79</v>
      </c>
      <c r="AW184" s="13" t="s">
        <v>30</v>
      </c>
      <c r="AX184" s="13" t="s">
        <v>75</v>
      </c>
      <c r="AY184" s="168" t="s">
        <v>176</v>
      </c>
    </row>
    <row r="185" spans="2:51" s="14" customFormat="1" ht="12">
      <c r="B185" s="174"/>
      <c r="D185" s="167" t="s">
        <v>182</v>
      </c>
      <c r="E185" s="175" t="s">
        <v>1</v>
      </c>
      <c r="F185" s="176" t="s">
        <v>469</v>
      </c>
      <c r="H185" s="177">
        <v>25.934999999999999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182</v>
      </c>
      <c r="AU185" s="175" t="s">
        <v>87</v>
      </c>
      <c r="AV185" s="14" t="s">
        <v>87</v>
      </c>
      <c r="AW185" s="14" t="s">
        <v>30</v>
      </c>
      <c r="AX185" s="14" t="s">
        <v>75</v>
      </c>
      <c r="AY185" s="175" t="s">
        <v>176</v>
      </c>
    </row>
    <row r="186" spans="2:51" s="13" customFormat="1" ht="12">
      <c r="B186" s="166"/>
      <c r="D186" s="167" t="s">
        <v>182</v>
      </c>
      <c r="E186" s="168" t="s">
        <v>1</v>
      </c>
      <c r="F186" s="169" t="s">
        <v>476</v>
      </c>
      <c r="H186" s="168" t="s">
        <v>1</v>
      </c>
      <c r="I186" s="170"/>
      <c r="L186" s="166"/>
      <c r="M186" s="171"/>
      <c r="N186" s="172"/>
      <c r="O186" s="172"/>
      <c r="P186" s="172"/>
      <c r="Q186" s="172"/>
      <c r="R186" s="172"/>
      <c r="S186" s="172"/>
      <c r="T186" s="173"/>
      <c r="AT186" s="168" t="s">
        <v>182</v>
      </c>
      <c r="AU186" s="168" t="s">
        <v>87</v>
      </c>
      <c r="AV186" s="13" t="s">
        <v>79</v>
      </c>
      <c r="AW186" s="13" t="s">
        <v>30</v>
      </c>
      <c r="AX186" s="13" t="s">
        <v>75</v>
      </c>
      <c r="AY186" s="168" t="s">
        <v>176</v>
      </c>
    </row>
    <row r="187" spans="2:51" s="14" customFormat="1" ht="12">
      <c r="B187" s="174"/>
      <c r="D187" s="167" t="s">
        <v>182</v>
      </c>
      <c r="E187" s="175" t="s">
        <v>1</v>
      </c>
      <c r="F187" s="176" t="s">
        <v>477</v>
      </c>
      <c r="H187" s="177">
        <v>27.321000000000002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182</v>
      </c>
      <c r="AU187" s="175" t="s">
        <v>87</v>
      </c>
      <c r="AV187" s="14" t="s">
        <v>87</v>
      </c>
      <c r="AW187" s="14" t="s">
        <v>30</v>
      </c>
      <c r="AX187" s="14" t="s">
        <v>75</v>
      </c>
      <c r="AY187" s="175" t="s">
        <v>176</v>
      </c>
    </row>
    <row r="188" spans="2:51" s="15" customFormat="1" ht="12">
      <c r="B188" s="182"/>
      <c r="D188" s="167" t="s">
        <v>182</v>
      </c>
      <c r="E188" s="183" t="s">
        <v>1</v>
      </c>
      <c r="F188" s="184" t="s">
        <v>261</v>
      </c>
      <c r="H188" s="185">
        <v>300.529</v>
      </c>
      <c r="I188" s="186"/>
      <c r="L188" s="182"/>
      <c r="M188" s="187"/>
      <c r="N188" s="188"/>
      <c r="O188" s="188"/>
      <c r="P188" s="188"/>
      <c r="Q188" s="188"/>
      <c r="R188" s="188"/>
      <c r="S188" s="188"/>
      <c r="T188" s="189"/>
      <c r="AT188" s="183" t="s">
        <v>182</v>
      </c>
      <c r="AU188" s="183" t="s">
        <v>87</v>
      </c>
      <c r="AV188" s="15" t="s">
        <v>97</v>
      </c>
      <c r="AW188" s="15" t="s">
        <v>30</v>
      </c>
      <c r="AX188" s="15" t="s">
        <v>75</v>
      </c>
      <c r="AY188" s="183" t="s">
        <v>176</v>
      </c>
    </row>
    <row r="189" spans="2:51" s="13" customFormat="1" ht="12">
      <c r="B189" s="166"/>
      <c r="D189" s="167" t="s">
        <v>182</v>
      </c>
      <c r="E189" s="168" t="s">
        <v>1</v>
      </c>
      <c r="F189" s="169" t="s">
        <v>478</v>
      </c>
      <c r="H189" s="168" t="s">
        <v>1</v>
      </c>
      <c r="I189" s="170"/>
      <c r="L189" s="166"/>
      <c r="M189" s="171"/>
      <c r="N189" s="172"/>
      <c r="O189" s="172"/>
      <c r="P189" s="172"/>
      <c r="Q189" s="172"/>
      <c r="R189" s="172"/>
      <c r="S189" s="172"/>
      <c r="T189" s="173"/>
      <c r="AT189" s="168" t="s">
        <v>182</v>
      </c>
      <c r="AU189" s="168" t="s">
        <v>87</v>
      </c>
      <c r="AV189" s="13" t="s">
        <v>79</v>
      </c>
      <c r="AW189" s="13" t="s">
        <v>30</v>
      </c>
      <c r="AX189" s="13" t="s">
        <v>75</v>
      </c>
      <c r="AY189" s="168" t="s">
        <v>176</v>
      </c>
    </row>
    <row r="190" spans="2:51" s="14" customFormat="1" ht="12">
      <c r="B190" s="174"/>
      <c r="D190" s="167" t="s">
        <v>182</v>
      </c>
      <c r="E190" s="175" t="s">
        <v>1</v>
      </c>
      <c r="F190" s="176" t="s">
        <v>479</v>
      </c>
      <c r="H190" s="177">
        <v>47.689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182</v>
      </c>
      <c r="AU190" s="175" t="s">
        <v>87</v>
      </c>
      <c r="AV190" s="14" t="s">
        <v>87</v>
      </c>
      <c r="AW190" s="14" t="s">
        <v>30</v>
      </c>
      <c r="AX190" s="14" t="s">
        <v>75</v>
      </c>
      <c r="AY190" s="175" t="s">
        <v>176</v>
      </c>
    </row>
    <row r="191" spans="2:51" s="13" customFormat="1" ht="12">
      <c r="B191" s="166"/>
      <c r="D191" s="167" t="s">
        <v>182</v>
      </c>
      <c r="E191" s="168" t="s">
        <v>1</v>
      </c>
      <c r="F191" s="169" t="s">
        <v>480</v>
      </c>
      <c r="H191" s="168" t="s">
        <v>1</v>
      </c>
      <c r="I191" s="170"/>
      <c r="L191" s="166"/>
      <c r="M191" s="171"/>
      <c r="N191" s="172"/>
      <c r="O191" s="172"/>
      <c r="P191" s="172"/>
      <c r="Q191" s="172"/>
      <c r="R191" s="172"/>
      <c r="S191" s="172"/>
      <c r="T191" s="173"/>
      <c r="AT191" s="168" t="s">
        <v>182</v>
      </c>
      <c r="AU191" s="168" t="s">
        <v>87</v>
      </c>
      <c r="AV191" s="13" t="s">
        <v>79</v>
      </c>
      <c r="AW191" s="13" t="s">
        <v>30</v>
      </c>
      <c r="AX191" s="13" t="s">
        <v>75</v>
      </c>
      <c r="AY191" s="168" t="s">
        <v>176</v>
      </c>
    </row>
    <row r="192" spans="2:51" s="14" customFormat="1" ht="12">
      <c r="B192" s="174"/>
      <c r="D192" s="167" t="s">
        <v>182</v>
      </c>
      <c r="E192" s="175" t="s">
        <v>1</v>
      </c>
      <c r="F192" s="176" t="s">
        <v>266</v>
      </c>
      <c r="H192" s="177">
        <v>2.64</v>
      </c>
      <c r="I192" s="178"/>
      <c r="L192" s="174"/>
      <c r="M192" s="179"/>
      <c r="N192" s="180"/>
      <c r="O192" s="180"/>
      <c r="P192" s="180"/>
      <c r="Q192" s="180"/>
      <c r="R192" s="180"/>
      <c r="S192" s="180"/>
      <c r="T192" s="181"/>
      <c r="AT192" s="175" t="s">
        <v>182</v>
      </c>
      <c r="AU192" s="175" t="s">
        <v>87</v>
      </c>
      <c r="AV192" s="14" t="s">
        <v>87</v>
      </c>
      <c r="AW192" s="14" t="s">
        <v>30</v>
      </c>
      <c r="AX192" s="14" t="s">
        <v>75</v>
      </c>
      <c r="AY192" s="175" t="s">
        <v>176</v>
      </c>
    </row>
    <row r="193" spans="2:51" s="14" customFormat="1" ht="12">
      <c r="B193" s="174"/>
      <c r="D193" s="167" t="s">
        <v>182</v>
      </c>
      <c r="E193" s="175" t="s">
        <v>1</v>
      </c>
      <c r="F193" s="176" t="s">
        <v>481</v>
      </c>
      <c r="H193" s="177">
        <v>12.398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182</v>
      </c>
      <c r="AU193" s="175" t="s">
        <v>87</v>
      </c>
      <c r="AV193" s="14" t="s">
        <v>87</v>
      </c>
      <c r="AW193" s="14" t="s">
        <v>30</v>
      </c>
      <c r="AX193" s="14" t="s">
        <v>75</v>
      </c>
      <c r="AY193" s="175" t="s">
        <v>176</v>
      </c>
    </row>
    <row r="194" spans="2:51" s="14" customFormat="1" ht="12">
      <c r="B194" s="174"/>
      <c r="D194" s="167" t="s">
        <v>182</v>
      </c>
      <c r="E194" s="175" t="s">
        <v>1</v>
      </c>
      <c r="F194" s="176" t="s">
        <v>482</v>
      </c>
      <c r="H194" s="177">
        <v>7.98</v>
      </c>
      <c r="I194" s="178"/>
      <c r="L194" s="174"/>
      <c r="M194" s="179"/>
      <c r="N194" s="180"/>
      <c r="O194" s="180"/>
      <c r="P194" s="180"/>
      <c r="Q194" s="180"/>
      <c r="R194" s="180"/>
      <c r="S194" s="180"/>
      <c r="T194" s="181"/>
      <c r="AT194" s="175" t="s">
        <v>182</v>
      </c>
      <c r="AU194" s="175" t="s">
        <v>87</v>
      </c>
      <c r="AV194" s="14" t="s">
        <v>87</v>
      </c>
      <c r="AW194" s="14" t="s">
        <v>30</v>
      </c>
      <c r="AX194" s="14" t="s">
        <v>75</v>
      </c>
      <c r="AY194" s="175" t="s">
        <v>176</v>
      </c>
    </row>
    <row r="195" spans="2:51" s="13" customFormat="1" ht="12">
      <c r="B195" s="166"/>
      <c r="D195" s="167" t="s">
        <v>182</v>
      </c>
      <c r="E195" s="168" t="s">
        <v>1</v>
      </c>
      <c r="F195" s="169" t="s">
        <v>476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182</v>
      </c>
      <c r="AU195" s="168" t="s">
        <v>87</v>
      </c>
      <c r="AV195" s="13" t="s">
        <v>79</v>
      </c>
      <c r="AW195" s="13" t="s">
        <v>30</v>
      </c>
      <c r="AX195" s="13" t="s">
        <v>75</v>
      </c>
      <c r="AY195" s="168" t="s">
        <v>176</v>
      </c>
    </row>
    <row r="196" spans="2:51" s="14" customFormat="1" ht="12">
      <c r="B196" s="174"/>
      <c r="D196" s="167" t="s">
        <v>182</v>
      </c>
      <c r="E196" s="175" t="s">
        <v>1</v>
      </c>
      <c r="F196" s="176" t="s">
        <v>483</v>
      </c>
      <c r="H196" s="177">
        <v>7.0709999999999997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2:51" s="15" customFormat="1" ht="12">
      <c r="B197" s="182"/>
      <c r="D197" s="167" t="s">
        <v>182</v>
      </c>
      <c r="E197" s="183" t="s">
        <v>1</v>
      </c>
      <c r="F197" s="184" t="s">
        <v>271</v>
      </c>
      <c r="H197" s="185">
        <v>77.778000000000006</v>
      </c>
      <c r="I197" s="186"/>
      <c r="L197" s="182"/>
      <c r="M197" s="187"/>
      <c r="N197" s="188"/>
      <c r="O197" s="188"/>
      <c r="P197" s="188"/>
      <c r="Q197" s="188"/>
      <c r="R197" s="188"/>
      <c r="S197" s="188"/>
      <c r="T197" s="189"/>
      <c r="AT197" s="183" t="s">
        <v>182</v>
      </c>
      <c r="AU197" s="183" t="s">
        <v>87</v>
      </c>
      <c r="AV197" s="15" t="s">
        <v>97</v>
      </c>
      <c r="AW197" s="15" t="s">
        <v>30</v>
      </c>
      <c r="AX197" s="15" t="s">
        <v>75</v>
      </c>
      <c r="AY197" s="183" t="s">
        <v>176</v>
      </c>
    </row>
    <row r="198" spans="2:51" s="13" customFormat="1" ht="12">
      <c r="B198" s="166"/>
      <c r="D198" s="167" t="s">
        <v>182</v>
      </c>
      <c r="E198" s="168" t="s">
        <v>1</v>
      </c>
      <c r="F198" s="169" t="s">
        <v>484</v>
      </c>
      <c r="H198" s="168" t="s">
        <v>1</v>
      </c>
      <c r="I198" s="170"/>
      <c r="L198" s="166"/>
      <c r="M198" s="171"/>
      <c r="N198" s="172"/>
      <c r="O198" s="172"/>
      <c r="P198" s="172"/>
      <c r="Q198" s="172"/>
      <c r="R198" s="172"/>
      <c r="S198" s="172"/>
      <c r="T198" s="173"/>
      <c r="AT198" s="168" t="s">
        <v>182</v>
      </c>
      <c r="AU198" s="168" t="s">
        <v>87</v>
      </c>
      <c r="AV198" s="13" t="s">
        <v>79</v>
      </c>
      <c r="AW198" s="13" t="s">
        <v>30</v>
      </c>
      <c r="AX198" s="13" t="s">
        <v>75</v>
      </c>
      <c r="AY198" s="168" t="s">
        <v>176</v>
      </c>
    </row>
    <row r="199" spans="2:51" s="14" customFormat="1" ht="12">
      <c r="B199" s="174"/>
      <c r="D199" s="167" t="s">
        <v>182</v>
      </c>
      <c r="E199" s="175" t="s">
        <v>1</v>
      </c>
      <c r="F199" s="176" t="s">
        <v>479</v>
      </c>
      <c r="H199" s="177">
        <v>47.689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182</v>
      </c>
      <c r="AU199" s="175" t="s">
        <v>87</v>
      </c>
      <c r="AV199" s="14" t="s">
        <v>87</v>
      </c>
      <c r="AW199" s="14" t="s">
        <v>30</v>
      </c>
      <c r="AX199" s="14" t="s">
        <v>75</v>
      </c>
      <c r="AY199" s="175" t="s">
        <v>176</v>
      </c>
    </row>
    <row r="200" spans="2:51" s="13" customFormat="1" ht="12">
      <c r="B200" s="166"/>
      <c r="D200" s="167" t="s">
        <v>182</v>
      </c>
      <c r="E200" s="168" t="s">
        <v>1</v>
      </c>
      <c r="F200" s="169" t="s">
        <v>475</v>
      </c>
      <c r="H200" s="168" t="s">
        <v>1</v>
      </c>
      <c r="I200" s="170"/>
      <c r="L200" s="166"/>
      <c r="M200" s="171"/>
      <c r="N200" s="172"/>
      <c r="O200" s="172"/>
      <c r="P200" s="172"/>
      <c r="Q200" s="172"/>
      <c r="R200" s="172"/>
      <c r="S200" s="172"/>
      <c r="T200" s="173"/>
      <c r="AT200" s="168" t="s">
        <v>182</v>
      </c>
      <c r="AU200" s="168" t="s">
        <v>87</v>
      </c>
      <c r="AV200" s="13" t="s">
        <v>79</v>
      </c>
      <c r="AW200" s="13" t="s">
        <v>30</v>
      </c>
      <c r="AX200" s="13" t="s">
        <v>75</v>
      </c>
      <c r="AY200" s="168" t="s">
        <v>176</v>
      </c>
    </row>
    <row r="201" spans="2:51" s="14" customFormat="1" ht="12">
      <c r="B201" s="174"/>
      <c r="D201" s="167" t="s">
        <v>182</v>
      </c>
      <c r="E201" s="175" t="s">
        <v>1</v>
      </c>
      <c r="F201" s="176" t="s">
        <v>482</v>
      </c>
      <c r="H201" s="177">
        <v>7.98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182</v>
      </c>
      <c r="AU201" s="175" t="s">
        <v>87</v>
      </c>
      <c r="AV201" s="14" t="s">
        <v>87</v>
      </c>
      <c r="AW201" s="14" t="s">
        <v>30</v>
      </c>
      <c r="AX201" s="14" t="s">
        <v>75</v>
      </c>
      <c r="AY201" s="175" t="s">
        <v>176</v>
      </c>
    </row>
    <row r="202" spans="2:51" s="14" customFormat="1" ht="12">
      <c r="B202" s="174"/>
      <c r="D202" s="167" t="s">
        <v>182</v>
      </c>
      <c r="E202" s="175" t="s">
        <v>1</v>
      </c>
      <c r="F202" s="176" t="s">
        <v>481</v>
      </c>
      <c r="H202" s="177">
        <v>12.398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182</v>
      </c>
      <c r="AU202" s="175" t="s">
        <v>87</v>
      </c>
      <c r="AV202" s="14" t="s">
        <v>87</v>
      </c>
      <c r="AW202" s="14" t="s">
        <v>30</v>
      </c>
      <c r="AX202" s="14" t="s">
        <v>75</v>
      </c>
      <c r="AY202" s="175" t="s">
        <v>176</v>
      </c>
    </row>
    <row r="203" spans="2:51" s="13" customFormat="1" ht="12">
      <c r="B203" s="166"/>
      <c r="D203" s="167" t="s">
        <v>182</v>
      </c>
      <c r="E203" s="168" t="s">
        <v>1</v>
      </c>
      <c r="F203" s="169" t="s">
        <v>485</v>
      </c>
      <c r="H203" s="168" t="s">
        <v>1</v>
      </c>
      <c r="I203" s="170"/>
      <c r="L203" s="166"/>
      <c r="M203" s="171"/>
      <c r="N203" s="172"/>
      <c r="O203" s="172"/>
      <c r="P203" s="172"/>
      <c r="Q203" s="172"/>
      <c r="R203" s="172"/>
      <c r="S203" s="172"/>
      <c r="T203" s="173"/>
      <c r="AT203" s="168" t="s">
        <v>182</v>
      </c>
      <c r="AU203" s="168" t="s">
        <v>87</v>
      </c>
      <c r="AV203" s="13" t="s">
        <v>79</v>
      </c>
      <c r="AW203" s="13" t="s">
        <v>30</v>
      </c>
      <c r="AX203" s="13" t="s">
        <v>75</v>
      </c>
      <c r="AY203" s="168" t="s">
        <v>176</v>
      </c>
    </row>
    <row r="204" spans="2:51" s="14" customFormat="1" ht="12">
      <c r="B204" s="174"/>
      <c r="D204" s="167" t="s">
        <v>182</v>
      </c>
      <c r="E204" s="175" t="s">
        <v>1</v>
      </c>
      <c r="F204" s="176" t="s">
        <v>486</v>
      </c>
      <c r="H204" s="177">
        <v>6.8070000000000004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2:51" s="15" customFormat="1" ht="12">
      <c r="B205" s="182"/>
      <c r="D205" s="167" t="s">
        <v>182</v>
      </c>
      <c r="E205" s="183" t="s">
        <v>1</v>
      </c>
      <c r="F205" s="184" t="s">
        <v>275</v>
      </c>
      <c r="H205" s="185">
        <v>74.873999999999995</v>
      </c>
      <c r="I205" s="186"/>
      <c r="L205" s="182"/>
      <c r="M205" s="187"/>
      <c r="N205" s="188"/>
      <c r="O205" s="188"/>
      <c r="P205" s="188"/>
      <c r="Q205" s="188"/>
      <c r="R205" s="188"/>
      <c r="S205" s="188"/>
      <c r="T205" s="189"/>
      <c r="AT205" s="183" t="s">
        <v>182</v>
      </c>
      <c r="AU205" s="183" t="s">
        <v>87</v>
      </c>
      <c r="AV205" s="15" t="s">
        <v>97</v>
      </c>
      <c r="AW205" s="15" t="s">
        <v>30</v>
      </c>
      <c r="AX205" s="15" t="s">
        <v>75</v>
      </c>
      <c r="AY205" s="183" t="s">
        <v>176</v>
      </c>
    </row>
    <row r="206" spans="2:51" s="13" customFormat="1" ht="12">
      <c r="B206" s="166"/>
      <c r="D206" s="167" t="s">
        <v>182</v>
      </c>
      <c r="E206" s="168" t="s">
        <v>1</v>
      </c>
      <c r="F206" s="169" t="s">
        <v>487</v>
      </c>
      <c r="H206" s="168" t="s">
        <v>1</v>
      </c>
      <c r="I206" s="170"/>
      <c r="L206" s="166"/>
      <c r="M206" s="171"/>
      <c r="N206" s="172"/>
      <c r="O206" s="172"/>
      <c r="P206" s="172"/>
      <c r="Q206" s="172"/>
      <c r="R206" s="172"/>
      <c r="S206" s="172"/>
      <c r="T206" s="173"/>
      <c r="AT206" s="168" t="s">
        <v>182</v>
      </c>
      <c r="AU206" s="168" t="s">
        <v>87</v>
      </c>
      <c r="AV206" s="13" t="s">
        <v>79</v>
      </c>
      <c r="AW206" s="13" t="s">
        <v>30</v>
      </c>
      <c r="AX206" s="13" t="s">
        <v>75</v>
      </c>
      <c r="AY206" s="168" t="s">
        <v>176</v>
      </c>
    </row>
    <row r="207" spans="2:51" s="14" customFormat="1" ht="12">
      <c r="B207" s="174"/>
      <c r="D207" s="167" t="s">
        <v>182</v>
      </c>
      <c r="E207" s="175" t="s">
        <v>1</v>
      </c>
      <c r="F207" s="176" t="s">
        <v>488</v>
      </c>
      <c r="H207" s="177">
        <v>-20.010000000000002</v>
      </c>
      <c r="I207" s="178"/>
      <c r="L207" s="174"/>
      <c r="M207" s="179"/>
      <c r="N207" s="180"/>
      <c r="O207" s="180"/>
      <c r="P207" s="180"/>
      <c r="Q207" s="180"/>
      <c r="R207" s="180"/>
      <c r="S207" s="180"/>
      <c r="T207" s="181"/>
      <c r="AT207" s="175" t="s">
        <v>182</v>
      </c>
      <c r="AU207" s="175" t="s">
        <v>87</v>
      </c>
      <c r="AV207" s="14" t="s">
        <v>87</v>
      </c>
      <c r="AW207" s="14" t="s">
        <v>30</v>
      </c>
      <c r="AX207" s="14" t="s">
        <v>75</v>
      </c>
      <c r="AY207" s="175" t="s">
        <v>176</v>
      </c>
    </row>
    <row r="208" spans="2:51" s="14" customFormat="1" ht="12">
      <c r="B208" s="174"/>
      <c r="D208" s="167" t="s">
        <v>182</v>
      </c>
      <c r="E208" s="175" t="s">
        <v>1</v>
      </c>
      <c r="F208" s="176" t="s">
        <v>489</v>
      </c>
      <c r="H208" s="177">
        <v>-20.010000000000002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182</v>
      </c>
      <c r="AU208" s="175" t="s">
        <v>87</v>
      </c>
      <c r="AV208" s="14" t="s">
        <v>87</v>
      </c>
      <c r="AW208" s="14" t="s">
        <v>30</v>
      </c>
      <c r="AX208" s="14" t="s">
        <v>75</v>
      </c>
      <c r="AY208" s="175" t="s">
        <v>176</v>
      </c>
    </row>
    <row r="209" spans="2:51" s="14" customFormat="1" ht="12">
      <c r="B209" s="174"/>
      <c r="D209" s="167" t="s">
        <v>182</v>
      </c>
      <c r="E209" s="175" t="s">
        <v>1</v>
      </c>
      <c r="F209" s="176" t="s">
        <v>490</v>
      </c>
      <c r="H209" s="177">
        <v>-11.31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2:51" s="14" customFormat="1" ht="12">
      <c r="B210" s="174"/>
      <c r="D210" s="167" t="s">
        <v>182</v>
      </c>
      <c r="E210" s="175" t="s">
        <v>1</v>
      </c>
      <c r="F210" s="176" t="s">
        <v>491</v>
      </c>
      <c r="H210" s="177">
        <v>-15</v>
      </c>
      <c r="I210" s="178"/>
      <c r="L210" s="174"/>
      <c r="M210" s="179"/>
      <c r="N210" s="180"/>
      <c r="O210" s="180"/>
      <c r="P210" s="180"/>
      <c r="Q210" s="180"/>
      <c r="R210" s="180"/>
      <c r="S210" s="180"/>
      <c r="T210" s="181"/>
      <c r="AT210" s="175" t="s">
        <v>182</v>
      </c>
      <c r="AU210" s="175" t="s">
        <v>87</v>
      </c>
      <c r="AV210" s="14" t="s">
        <v>87</v>
      </c>
      <c r="AW210" s="14" t="s">
        <v>30</v>
      </c>
      <c r="AX210" s="14" t="s">
        <v>75</v>
      </c>
      <c r="AY210" s="175" t="s">
        <v>176</v>
      </c>
    </row>
    <row r="211" spans="2:51" s="14" customFormat="1" ht="12">
      <c r="B211" s="174"/>
      <c r="D211" s="167" t="s">
        <v>182</v>
      </c>
      <c r="E211" s="175" t="s">
        <v>1</v>
      </c>
      <c r="F211" s="176" t="s">
        <v>492</v>
      </c>
      <c r="H211" s="177">
        <v>-12.5</v>
      </c>
      <c r="I211" s="178"/>
      <c r="L211" s="174"/>
      <c r="M211" s="179"/>
      <c r="N211" s="180"/>
      <c r="O211" s="180"/>
      <c r="P211" s="180"/>
      <c r="Q211" s="180"/>
      <c r="R211" s="180"/>
      <c r="S211" s="180"/>
      <c r="T211" s="181"/>
      <c r="AT211" s="175" t="s">
        <v>182</v>
      </c>
      <c r="AU211" s="175" t="s">
        <v>87</v>
      </c>
      <c r="AV211" s="14" t="s">
        <v>87</v>
      </c>
      <c r="AW211" s="14" t="s">
        <v>30</v>
      </c>
      <c r="AX211" s="14" t="s">
        <v>75</v>
      </c>
      <c r="AY211" s="175" t="s">
        <v>176</v>
      </c>
    </row>
    <row r="212" spans="2:51" s="14" customFormat="1" ht="12">
      <c r="B212" s="174"/>
      <c r="D212" s="167" t="s">
        <v>182</v>
      </c>
      <c r="E212" s="175" t="s">
        <v>1</v>
      </c>
      <c r="F212" s="176" t="s">
        <v>493</v>
      </c>
      <c r="H212" s="177">
        <v>-6.9379999999999997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182</v>
      </c>
      <c r="AU212" s="175" t="s">
        <v>87</v>
      </c>
      <c r="AV212" s="14" t="s">
        <v>87</v>
      </c>
      <c r="AW212" s="14" t="s">
        <v>30</v>
      </c>
      <c r="AX212" s="14" t="s">
        <v>75</v>
      </c>
      <c r="AY212" s="175" t="s">
        <v>176</v>
      </c>
    </row>
    <row r="213" spans="2:51" s="14" customFormat="1" ht="12">
      <c r="B213" s="174"/>
      <c r="D213" s="167" t="s">
        <v>182</v>
      </c>
      <c r="E213" s="175" t="s">
        <v>1</v>
      </c>
      <c r="F213" s="176" t="s">
        <v>494</v>
      </c>
      <c r="H213" s="177">
        <v>-0.88400000000000001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182</v>
      </c>
      <c r="AU213" s="175" t="s">
        <v>87</v>
      </c>
      <c r="AV213" s="14" t="s">
        <v>87</v>
      </c>
      <c r="AW213" s="14" t="s">
        <v>30</v>
      </c>
      <c r="AX213" s="14" t="s">
        <v>75</v>
      </c>
      <c r="AY213" s="175" t="s">
        <v>176</v>
      </c>
    </row>
    <row r="214" spans="2:51" s="14" customFormat="1" ht="12">
      <c r="B214" s="174"/>
      <c r="D214" s="167" t="s">
        <v>182</v>
      </c>
      <c r="E214" s="175" t="s">
        <v>1</v>
      </c>
      <c r="F214" s="176" t="s">
        <v>495</v>
      </c>
      <c r="H214" s="177">
        <v>-5.1749999999999998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182</v>
      </c>
      <c r="AU214" s="175" t="s">
        <v>87</v>
      </c>
      <c r="AV214" s="14" t="s">
        <v>87</v>
      </c>
      <c r="AW214" s="14" t="s">
        <v>30</v>
      </c>
      <c r="AX214" s="14" t="s">
        <v>75</v>
      </c>
      <c r="AY214" s="175" t="s">
        <v>176</v>
      </c>
    </row>
    <row r="215" spans="2:51" s="14" customFormat="1" ht="12">
      <c r="B215" s="174"/>
      <c r="D215" s="167" t="s">
        <v>182</v>
      </c>
      <c r="E215" s="175" t="s">
        <v>1</v>
      </c>
      <c r="F215" s="176" t="s">
        <v>496</v>
      </c>
      <c r="H215" s="177">
        <v>-1.716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2:51" s="14" customFormat="1" ht="12">
      <c r="B216" s="174"/>
      <c r="D216" s="167" t="s">
        <v>182</v>
      </c>
      <c r="E216" s="175" t="s">
        <v>1</v>
      </c>
      <c r="F216" s="176" t="s">
        <v>497</v>
      </c>
      <c r="H216" s="177">
        <v>-1.716</v>
      </c>
      <c r="I216" s="178"/>
      <c r="L216" s="174"/>
      <c r="M216" s="179"/>
      <c r="N216" s="180"/>
      <c r="O216" s="180"/>
      <c r="P216" s="180"/>
      <c r="Q216" s="180"/>
      <c r="R216" s="180"/>
      <c r="S216" s="180"/>
      <c r="T216" s="181"/>
      <c r="AT216" s="175" t="s">
        <v>182</v>
      </c>
      <c r="AU216" s="175" t="s">
        <v>87</v>
      </c>
      <c r="AV216" s="14" t="s">
        <v>87</v>
      </c>
      <c r="AW216" s="14" t="s">
        <v>30</v>
      </c>
      <c r="AX216" s="14" t="s">
        <v>75</v>
      </c>
      <c r="AY216" s="175" t="s">
        <v>176</v>
      </c>
    </row>
    <row r="217" spans="2:51" s="15" customFormat="1" ht="12">
      <c r="B217" s="182"/>
      <c r="D217" s="167" t="s">
        <v>182</v>
      </c>
      <c r="E217" s="183" t="s">
        <v>1</v>
      </c>
      <c r="F217" s="184" t="s">
        <v>192</v>
      </c>
      <c r="H217" s="185">
        <v>-95.259</v>
      </c>
      <c r="I217" s="186"/>
      <c r="L217" s="182"/>
      <c r="M217" s="187"/>
      <c r="N217" s="188"/>
      <c r="O217" s="188"/>
      <c r="P217" s="188"/>
      <c r="Q217" s="188"/>
      <c r="R217" s="188"/>
      <c r="S217" s="188"/>
      <c r="T217" s="189"/>
      <c r="AT217" s="183" t="s">
        <v>182</v>
      </c>
      <c r="AU217" s="183" t="s">
        <v>87</v>
      </c>
      <c r="AV217" s="15" t="s">
        <v>97</v>
      </c>
      <c r="AW217" s="15" t="s">
        <v>30</v>
      </c>
      <c r="AX217" s="15" t="s">
        <v>75</v>
      </c>
      <c r="AY217" s="183" t="s">
        <v>176</v>
      </c>
    </row>
    <row r="218" spans="2:51" s="13" customFormat="1" ht="12">
      <c r="B218" s="166"/>
      <c r="D218" s="167" t="s">
        <v>182</v>
      </c>
      <c r="E218" s="168" t="s">
        <v>1</v>
      </c>
      <c r="F218" s="169" t="s">
        <v>498</v>
      </c>
      <c r="H218" s="168" t="s">
        <v>1</v>
      </c>
      <c r="I218" s="170"/>
      <c r="L218" s="166"/>
      <c r="M218" s="171"/>
      <c r="N218" s="172"/>
      <c r="O218" s="172"/>
      <c r="P218" s="172"/>
      <c r="Q218" s="172"/>
      <c r="R218" s="172"/>
      <c r="S218" s="172"/>
      <c r="T218" s="173"/>
      <c r="AT218" s="168" t="s">
        <v>182</v>
      </c>
      <c r="AU218" s="168" t="s">
        <v>87</v>
      </c>
      <c r="AV218" s="13" t="s">
        <v>79</v>
      </c>
      <c r="AW218" s="13" t="s">
        <v>30</v>
      </c>
      <c r="AX218" s="13" t="s">
        <v>75</v>
      </c>
      <c r="AY218" s="168" t="s">
        <v>176</v>
      </c>
    </row>
    <row r="219" spans="2:51" s="14" customFormat="1" ht="12">
      <c r="B219" s="174"/>
      <c r="D219" s="167" t="s">
        <v>182</v>
      </c>
      <c r="E219" s="175" t="s">
        <v>1</v>
      </c>
      <c r="F219" s="176" t="s">
        <v>499</v>
      </c>
      <c r="H219" s="177">
        <v>-3.2879999999999998</v>
      </c>
      <c r="I219" s="178"/>
      <c r="L219" s="174"/>
      <c r="M219" s="179"/>
      <c r="N219" s="180"/>
      <c r="O219" s="180"/>
      <c r="P219" s="180"/>
      <c r="Q219" s="180"/>
      <c r="R219" s="180"/>
      <c r="S219" s="180"/>
      <c r="T219" s="181"/>
      <c r="AT219" s="175" t="s">
        <v>182</v>
      </c>
      <c r="AU219" s="175" t="s">
        <v>87</v>
      </c>
      <c r="AV219" s="14" t="s">
        <v>87</v>
      </c>
      <c r="AW219" s="14" t="s">
        <v>30</v>
      </c>
      <c r="AX219" s="14" t="s">
        <v>75</v>
      </c>
      <c r="AY219" s="175" t="s">
        <v>176</v>
      </c>
    </row>
    <row r="220" spans="2:51" s="14" customFormat="1" ht="12">
      <c r="B220" s="174"/>
      <c r="D220" s="167" t="s">
        <v>182</v>
      </c>
      <c r="E220" s="175" t="s">
        <v>1</v>
      </c>
      <c r="F220" s="176" t="s">
        <v>500</v>
      </c>
      <c r="H220" s="177">
        <v>-3.2879999999999998</v>
      </c>
      <c r="I220" s="178"/>
      <c r="L220" s="174"/>
      <c r="M220" s="179"/>
      <c r="N220" s="180"/>
      <c r="O220" s="180"/>
      <c r="P220" s="180"/>
      <c r="Q220" s="180"/>
      <c r="R220" s="180"/>
      <c r="S220" s="180"/>
      <c r="T220" s="181"/>
      <c r="AT220" s="175" t="s">
        <v>182</v>
      </c>
      <c r="AU220" s="175" t="s">
        <v>87</v>
      </c>
      <c r="AV220" s="14" t="s">
        <v>87</v>
      </c>
      <c r="AW220" s="14" t="s">
        <v>30</v>
      </c>
      <c r="AX220" s="14" t="s">
        <v>75</v>
      </c>
      <c r="AY220" s="175" t="s">
        <v>176</v>
      </c>
    </row>
    <row r="221" spans="2:51" s="15" customFormat="1" ht="12">
      <c r="B221" s="182"/>
      <c r="D221" s="167" t="s">
        <v>182</v>
      </c>
      <c r="E221" s="183" t="s">
        <v>1</v>
      </c>
      <c r="F221" s="184" t="s">
        <v>192</v>
      </c>
      <c r="H221" s="185">
        <v>-6.5759999999999996</v>
      </c>
      <c r="I221" s="186"/>
      <c r="L221" s="182"/>
      <c r="M221" s="187"/>
      <c r="N221" s="188"/>
      <c r="O221" s="188"/>
      <c r="P221" s="188"/>
      <c r="Q221" s="188"/>
      <c r="R221" s="188"/>
      <c r="S221" s="188"/>
      <c r="T221" s="189"/>
      <c r="AT221" s="183" t="s">
        <v>182</v>
      </c>
      <c r="AU221" s="183" t="s">
        <v>87</v>
      </c>
      <c r="AV221" s="15" t="s">
        <v>97</v>
      </c>
      <c r="AW221" s="15" t="s">
        <v>30</v>
      </c>
      <c r="AX221" s="15" t="s">
        <v>75</v>
      </c>
      <c r="AY221" s="183" t="s">
        <v>176</v>
      </c>
    </row>
    <row r="222" spans="2:51" s="13" customFormat="1" ht="12">
      <c r="B222" s="166"/>
      <c r="D222" s="167" t="s">
        <v>182</v>
      </c>
      <c r="E222" s="168" t="s">
        <v>1</v>
      </c>
      <c r="F222" s="169" t="s">
        <v>501</v>
      </c>
      <c r="H222" s="168" t="s">
        <v>1</v>
      </c>
      <c r="I222" s="170"/>
      <c r="L222" s="166"/>
      <c r="M222" s="171"/>
      <c r="N222" s="172"/>
      <c r="O222" s="172"/>
      <c r="P222" s="172"/>
      <c r="Q222" s="172"/>
      <c r="R222" s="172"/>
      <c r="S222" s="172"/>
      <c r="T222" s="173"/>
      <c r="AT222" s="168" t="s">
        <v>182</v>
      </c>
      <c r="AU222" s="168" t="s">
        <v>87</v>
      </c>
      <c r="AV222" s="13" t="s">
        <v>79</v>
      </c>
      <c r="AW222" s="13" t="s">
        <v>30</v>
      </c>
      <c r="AX222" s="13" t="s">
        <v>75</v>
      </c>
      <c r="AY222" s="168" t="s">
        <v>176</v>
      </c>
    </row>
    <row r="223" spans="2:51" s="14" customFormat="1" ht="12">
      <c r="B223" s="174"/>
      <c r="D223" s="167" t="s">
        <v>182</v>
      </c>
      <c r="E223" s="175" t="s">
        <v>1</v>
      </c>
      <c r="F223" s="176" t="s">
        <v>502</v>
      </c>
      <c r="H223" s="177">
        <v>5.6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182</v>
      </c>
      <c r="AU223" s="175" t="s">
        <v>87</v>
      </c>
      <c r="AV223" s="14" t="s">
        <v>87</v>
      </c>
      <c r="AW223" s="14" t="s">
        <v>30</v>
      </c>
      <c r="AX223" s="14" t="s">
        <v>75</v>
      </c>
      <c r="AY223" s="175" t="s">
        <v>176</v>
      </c>
    </row>
    <row r="224" spans="2:51" s="14" customFormat="1" ht="12">
      <c r="B224" s="174"/>
      <c r="D224" s="167" t="s">
        <v>182</v>
      </c>
      <c r="E224" s="175" t="s">
        <v>1</v>
      </c>
      <c r="F224" s="176" t="s">
        <v>503</v>
      </c>
      <c r="H224" s="177">
        <v>16.687000000000001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182</v>
      </c>
      <c r="AU224" s="175" t="s">
        <v>87</v>
      </c>
      <c r="AV224" s="14" t="s">
        <v>87</v>
      </c>
      <c r="AW224" s="14" t="s">
        <v>30</v>
      </c>
      <c r="AX224" s="14" t="s">
        <v>75</v>
      </c>
      <c r="AY224" s="175" t="s">
        <v>176</v>
      </c>
    </row>
    <row r="225" spans="1:65" s="15" customFormat="1" ht="12">
      <c r="B225" s="182"/>
      <c r="D225" s="167" t="s">
        <v>182</v>
      </c>
      <c r="E225" s="183" t="s">
        <v>1</v>
      </c>
      <c r="F225" s="184" t="s">
        <v>504</v>
      </c>
      <c r="H225" s="185">
        <v>22.286999999999999</v>
      </c>
      <c r="I225" s="186"/>
      <c r="L225" s="182"/>
      <c r="M225" s="187"/>
      <c r="N225" s="188"/>
      <c r="O225" s="188"/>
      <c r="P225" s="188"/>
      <c r="Q225" s="188"/>
      <c r="R225" s="188"/>
      <c r="S225" s="188"/>
      <c r="T225" s="189"/>
      <c r="AT225" s="183" t="s">
        <v>182</v>
      </c>
      <c r="AU225" s="183" t="s">
        <v>87</v>
      </c>
      <c r="AV225" s="15" t="s">
        <v>97</v>
      </c>
      <c r="AW225" s="15" t="s">
        <v>30</v>
      </c>
      <c r="AX225" s="15" t="s">
        <v>75</v>
      </c>
      <c r="AY225" s="183" t="s">
        <v>176</v>
      </c>
    </row>
    <row r="226" spans="1:65" s="16" customFormat="1" ht="12">
      <c r="B226" s="190"/>
      <c r="D226" s="167" t="s">
        <v>182</v>
      </c>
      <c r="E226" s="191" t="s">
        <v>401</v>
      </c>
      <c r="F226" s="192" t="s">
        <v>193</v>
      </c>
      <c r="H226" s="193">
        <v>680.23900000000003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1" t="s">
        <v>182</v>
      </c>
      <c r="AU226" s="191" t="s">
        <v>87</v>
      </c>
      <c r="AV226" s="16" t="s">
        <v>106</v>
      </c>
      <c r="AW226" s="16" t="s">
        <v>30</v>
      </c>
      <c r="AX226" s="16" t="s">
        <v>79</v>
      </c>
      <c r="AY226" s="191" t="s">
        <v>176</v>
      </c>
    </row>
    <row r="227" spans="1:65" s="2" customFormat="1" ht="14.5" customHeight="1">
      <c r="A227" s="33"/>
      <c r="B227" s="151"/>
      <c r="C227" s="152" t="s">
        <v>296</v>
      </c>
      <c r="D227" s="152" t="s">
        <v>178</v>
      </c>
      <c r="E227" s="153" t="s">
        <v>505</v>
      </c>
      <c r="F227" s="154" t="s">
        <v>506</v>
      </c>
      <c r="G227" s="155" t="s">
        <v>138</v>
      </c>
      <c r="H227" s="156">
        <v>131.845</v>
      </c>
      <c r="I227" s="157"/>
      <c r="J227" s="158">
        <f>ROUND(I227*H227,2)</f>
        <v>0</v>
      </c>
      <c r="K227" s="159"/>
      <c r="L227" s="34"/>
      <c r="M227" s="160" t="s">
        <v>1</v>
      </c>
      <c r="N227" s="161" t="s">
        <v>41</v>
      </c>
      <c r="O227" s="59"/>
      <c r="P227" s="162">
        <f>O227*H227</f>
        <v>0</v>
      </c>
      <c r="Q227" s="162">
        <v>1.8630000000000001E-2</v>
      </c>
      <c r="R227" s="162">
        <f>Q227*H227</f>
        <v>2.4562723499999999</v>
      </c>
      <c r="S227" s="162">
        <v>0</v>
      </c>
      <c r="T227" s="163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106</v>
      </c>
      <c r="AT227" s="164" t="s">
        <v>178</v>
      </c>
      <c r="AU227" s="164" t="s">
        <v>87</v>
      </c>
      <c r="AY227" s="18" t="s">
        <v>176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8" t="s">
        <v>87</v>
      </c>
      <c r="BK227" s="165">
        <f>ROUND(I227*H227,2)</f>
        <v>0</v>
      </c>
      <c r="BL227" s="18" t="s">
        <v>106</v>
      </c>
      <c r="BM227" s="164" t="s">
        <v>507</v>
      </c>
    </row>
    <row r="228" spans="1:65" s="13" customFormat="1" ht="12">
      <c r="B228" s="166"/>
      <c r="D228" s="167" t="s">
        <v>182</v>
      </c>
      <c r="E228" s="168" t="s">
        <v>1</v>
      </c>
      <c r="F228" s="169" t="s">
        <v>508</v>
      </c>
      <c r="H228" s="168" t="s">
        <v>1</v>
      </c>
      <c r="I228" s="170"/>
      <c r="L228" s="166"/>
      <c r="M228" s="171"/>
      <c r="N228" s="172"/>
      <c r="O228" s="172"/>
      <c r="P228" s="172"/>
      <c r="Q228" s="172"/>
      <c r="R228" s="172"/>
      <c r="S228" s="172"/>
      <c r="T228" s="173"/>
      <c r="AT228" s="168" t="s">
        <v>182</v>
      </c>
      <c r="AU228" s="168" t="s">
        <v>87</v>
      </c>
      <c r="AV228" s="13" t="s">
        <v>79</v>
      </c>
      <c r="AW228" s="13" t="s">
        <v>30</v>
      </c>
      <c r="AX228" s="13" t="s">
        <v>75</v>
      </c>
      <c r="AY228" s="168" t="s">
        <v>176</v>
      </c>
    </row>
    <row r="229" spans="1:65" s="14" customFormat="1" ht="12">
      <c r="B229" s="174"/>
      <c r="D229" s="167" t="s">
        <v>182</v>
      </c>
      <c r="E229" s="175" t="s">
        <v>1</v>
      </c>
      <c r="F229" s="176" t="s">
        <v>509</v>
      </c>
      <c r="H229" s="177">
        <v>22.5</v>
      </c>
      <c r="I229" s="178"/>
      <c r="L229" s="174"/>
      <c r="M229" s="179"/>
      <c r="N229" s="180"/>
      <c r="O229" s="180"/>
      <c r="P229" s="180"/>
      <c r="Q229" s="180"/>
      <c r="R229" s="180"/>
      <c r="S229" s="180"/>
      <c r="T229" s="181"/>
      <c r="AT229" s="175" t="s">
        <v>182</v>
      </c>
      <c r="AU229" s="175" t="s">
        <v>87</v>
      </c>
      <c r="AV229" s="14" t="s">
        <v>87</v>
      </c>
      <c r="AW229" s="14" t="s">
        <v>30</v>
      </c>
      <c r="AX229" s="14" t="s">
        <v>75</v>
      </c>
      <c r="AY229" s="175" t="s">
        <v>176</v>
      </c>
    </row>
    <row r="230" spans="1:65" s="14" customFormat="1" ht="12">
      <c r="B230" s="174"/>
      <c r="D230" s="167" t="s">
        <v>182</v>
      </c>
      <c r="E230" s="175" t="s">
        <v>1</v>
      </c>
      <c r="F230" s="176" t="s">
        <v>510</v>
      </c>
      <c r="H230" s="177">
        <v>22.5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182</v>
      </c>
      <c r="AU230" s="175" t="s">
        <v>87</v>
      </c>
      <c r="AV230" s="14" t="s">
        <v>87</v>
      </c>
      <c r="AW230" s="14" t="s">
        <v>30</v>
      </c>
      <c r="AX230" s="14" t="s">
        <v>75</v>
      </c>
      <c r="AY230" s="175" t="s">
        <v>176</v>
      </c>
    </row>
    <row r="231" spans="1:65" s="14" customFormat="1" ht="12">
      <c r="B231" s="174"/>
      <c r="D231" s="167" t="s">
        <v>182</v>
      </c>
      <c r="E231" s="175" t="s">
        <v>1</v>
      </c>
      <c r="F231" s="176" t="s">
        <v>511</v>
      </c>
      <c r="H231" s="177">
        <v>13.404999999999999</v>
      </c>
      <c r="I231" s="178"/>
      <c r="L231" s="174"/>
      <c r="M231" s="179"/>
      <c r="N231" s="180"/>
      <c r="O231" s="180"/>
      <c r="P231" s="180"/>
      <c r="Q231" s="180"/>
      <c r="R231" s="180"/>
      <c r="S231" s="180"/>
      <c r="T231" s="181"/>
      <c r="AT231" s="175" t="s">
        <v>182</v>
      </c>
      <c r="AU231" s="175" t="s">
        <v>87</v>
      </c>
      <c r="AV231" s="14" t="s">
        <v>87</v>
      </c>
      <c r="AW231" s="14" t="s">
        <v>30</v>
      </c>
      <c r="AX231" s="14" t="s">
        <v>75</v>
      </c>
      <c r="AY231" s="175" t="s">
        <v>176</v>
      </c>
    </row>
    <row r="232" spans="1:65" s="14" customFormat="1" ht="12">
      <c r="B232" s="174"/>
      <c r="D232" s="167" t="s">
        <v>182</v>
      </c>
      <c r="E232" s="175" t="s">
        <v>1</v>
      </c>
      <c r="F232" s="176" t="s">
        <v>512</v>
      </c>
      <c r="H232" s="177">
        <v>19.5</v>
      </c>
      <c r="I232" s="178"/>
      <c r="L232" s="174"/>
      <c r="M232" s="179"/>
      <c r="N232" s="180"/>
      <c r="O232" s="180"/>
      <c r="P232" s="180"/>
      <c r="Q232" s="180"/>
      <c r="R232" s="180"/>
      <c r="S232" s="180"/>
      <c r="T232" s="181"/>
      <c r="AT232" s="175" t="s">
        <v>182</v>
      </c>
      <c r="AU232" s="175" t="s">
        <v>87</v>
      </c>
      <c r="AV232" s="14" t="s">
        <v>87</v>
      </c>
      <c r="AW232" s="14" t="s">
        <v>30</v>
      </c>
      <c r="AX232" s="14" t="s">
        <v>75</v>
      </c>
      <c r="AY232" s="175" t="s">
        <v>176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513</v>
      </c>
      <c r="H233" s="177">
        <v>16.25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4" customFormat="1" ht="12">
      <c r="B234" s="174"/>
      <c r="D234" s="167" t="s">
        <v>182</v>
      </c>
      <c r="E234" s="175" t="s">
        <v>1</v>
      </c>
      <c r="F234" s="176" t="s">
        <v>514</v>
      </c>
      <c r="H234" s="177">
        <v>9.3000000000000007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182</v>
      </c>
      <c r="AU234" s="175" t="s">
        <v>87</v>
      </c>
      <c r="AV234" s="14" t="s">
        <v>87</v>
      </c>
      <c r="AW234" s="14" t="s">
        <v>30</v>
      </c>
      <c r="AX234" s="14" t="s">
        <v>75</v>
      </c>
      <c r="AY234" s="175" t="s">
        <v>176</v>
      </c>
    </row>
    <row r="235" spans="1:65" s="14" customFormat="1" ht="12">
      <c r="B235" s="174"/>
      <c r="D235" s="167" t="s">
        <v>182</v>
      </c>
      <c r="E235" s="175" t="s">
        <v>1</v>
      </c>
      <c r="F235" s="176" t="s">
        <v>515</v>
      </c>
      <c r="H235" s="177">
        <v>2.74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182</v>
      </c>
      <c r="AU235" s="175" t="s">
        <v>87</v>
      </c>
      <c r="AV235" s="14" t="s">
        <v>87</v>
      </c>
      <c r="AW235" s="14" t="s">
        <v>30</v>
      </c>
      <c r="AX235" s="14" t="s">
        <v>75</v>
      </c>
      <c r="AY235" s="175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516</v>
      </c>
      <c r="H236" s="177">
        <v>7.89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517</v>
      </c>
      <c r="H237" s="177">
        <v>4.7699999999999996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518</v>
      </c>
      <c r="H238" s="177">
        <v>4.7699999999999996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5" customFormat="1" ht="12">
      <c r="B239" s="182"/>
      <c r="D239" s="167" t="s">
        <v>182</v>
      </c>
      <c r="E239" s="183" t="s">
        <v>1</v>
      </c>
      <c r="F239" s="184" t="s">
        <v>192</v>
      </c>
      <c r="H239" s="185">
        <v>123.62499999999999</v>
      </c>
      <c r="I239" s="186"/>
      <c r="L239" s="182"/>
      <c r="M239" s="187"/>
      <c r="N239" s="188"/>
      <c r="O239" s="188"/>
      <c r="P239" s="188"/>
      <c r="Q239" s="188"/>
      <c r="R239" s="188"/>
      <c r="S239" s="188"/>
      <c r="T239" s="189"/>
      <c r="AT239" s="183" t="s">
        <v>182</v>
      </c>
      <c r="AU239" s="183" t="s">
        <v>87</v>
      </c>
      <c r="AV239" s="15" t="s">
        <v>97</v>
      </c>
      <c r="AW239" s="15" t="s">
        <v>30</v>
      </c>
      <c r="AX239" s="15" t="s">
        <v>75</v>
      </c>
      <c r="AY239" s="183" t="s">
        <v>176</v>
      </c>
    </row>
    <row r="240" spans="1:65" s="14" customFormat="1" ht="12">
      <c r="B240" s="174"/>
      <c r="D240" s="167" t="s">
        <v>182</v>
      </c>
      <c r="E240" s="175" t="s">
        <v>1</v>
      </c>
      <c r="F240" s="176" t="s">
        <v>519</v>
      </c>
      <c r="H240" s="177">
        <v>3.34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182</v>
      </c>
      <c r="AU240" s="175" t="s">
        <v>87</v>
      </c>
      <c r="AV240" s="14" t="s">
        <v>87</v>
      </c>
      <c r="AW240" s="14" t="s">
        <v>30</v>
      </c>
      <c r="AX240" s="14" t="s">
        <v>75</v>
      </c>
      <c r="AY240" s="175" t="s">
        <v>176</v>
      </c>
    </row>
    <row r="241" spans="1:65" s="14" customFormat="1" ht="12">
      <c r="B241" s="174"/>
      <c r="D241" s="167" t="s">
        <v>182</v>
      </c>
      <c r="E241" s="175" t="s">
        <v>1</v>
      </c>
      <c r="F241" s="176" t="s">
        <v>520</v>
      </c>
      <c r="H241" s="177">
        <v>4.88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182</v>
      </c>
      <c r="AU241" s="175" t="s">
        <v>87</v>
      </c>
      <c r="AV241" s="14" t="s">
        <v>87</v>
      </c>
      <c r="AW241" s="14" t="s">
        <v>30</v>
      </c>
      <c r="AX241" s="14" t="s">
        <v>75</v>
      </c>
      <c r="AY241" s="175" t="s">
        <v>176</v>
      </c>
    </row>
    <row r="242" spans="1:65" s="15" customFormat="1" ht="12">
      <c r="B242" s="182"/>
      <c r="D242" s="167" t="s">
        <v>182</v>
      </c>
      <c r="E242" s="183" t="s">
        <v>1</v>
      </c>
      <c r="F242" s="184" t="s">
        <v>192</v>
      </c>
      <c r="H242" s="185">
        <v>8.2199999999999989</v>
      </c>
      <c r="I242" s="186"/>
      <c r="L242" s="182"/>
      <c r="M242" s="187"/>
      <c r="N242" s="188"/>
      <c r="O242" s="188"/>
      <c r="P242" s="188"/>
      <c r="Q242" s="188"/>
      <c r="R242" s="188"/>
      <c r="S242" s="188"/>
      <c r="T242" s="189"/>
      <c r="AT242" s="183" t="s">
        <v>182</v>
      </c>
      <c r="AU242" s="183" t="s">
        <v>87</v>
      </c>
      <c r="AV242" s="15" t="s">
        <v>97</v>
      </c>
      <c r="AW242" s="15" t="s">
        <v>30</v>
      </c>
      <c r="AX242" s="15" t="s">
        <v>75</v>
      </c>
      <c r="AY242" s="183" t="s">
        <v>176</v>
      </c>
    </row>
    <row r="243" spans="1:65" s="16" customFormat="1" ht="12">
      <c r="B243" s="190"/>
      <c r="D243" s="167" t="s">
        <v>182</v>
      </c>
      <c r="E243" s="191" t="s">
        <v>392</v>
      </c>
      <c r="F243" s="192" t="s">
        <v>521</v>
      </c>
      <c r="H243" s="193">
        <v>131.845</v>
      </c>
      <c r="I243" s="194"/>
      <c r="L243" s="190"/>
      <c r="M243" s="195"/>
      <c r="N243" s="196"/>
      <c r="O243" s="196"/>
      <c r="P243" s="196"/>
      <c r="Q243" s="196"/>
      <c r="R243" s="196"/>
      <c r="S243" s="196"/>
      <c r="T243" s="197"/>
      <c r="AT243" s="191" t="s">
        <v>182</v>
      </c>
      <c r="AU243" s="191" t="s">
        <v>87</v>
      </c>
      <c r="AV243" s="16" t="s">
        <v>106</v>
      </c>
      <c r="AW243" s="16" t="s">
        <v>30</v>
      </c>
      <c r="AX243" s="16" t="s">
        <v>79</v>
      </c>
      <c r="AY243" s="191" t="s">
        <v>176</v>
      </c>
    </row>
    <row r="244" spans="1:65" s="2" customFormat="1" ht="24.25" customHeight="1">
      <c r="A244" s="33"/>
      <c r="B244" s="151"/>
      <c r="C244" s="152" t="s">
        <v>225</v>
      </c>
      <c r="D244" s="152" t="s">
        <v>178</v>
      </c>
      <c r="E244" s="153" t="s">
        <v>522</v>
      </c>
      <c r="F244" s="154" t="s">
        <v>523</v>
      </c>
      <c r="G244" s="155" t="s">
        <v>138</v>
      </c>
      <c r="H244" s="156">
        <v>14.474</v>
      </c>
      <c r="I244" s="157"/>
      <c r="J244" s="158">
        <f>ROUND(I244*H244,2)</f>
        <v>0</v>
      </c>
      <c r="K244" s="159"/>
      <c r="L244" s="34"/>
      <c r="M244" s="160" t="s">
        <v>1</v>
      </c>
      <c r="N244" s="161" t="s">
        <v>41</v>
      </c>
      <c r="O244" s="59"/>
      <c r="P244" s="162">
        <f>O244*H244</f>
        <v>0</v>
      </c>
      <c r="Q244" s="162">
        <v>3.3599999999999998E-2</v>
      </c>
      <c r="R244" s="162">
        <f>Q244*H244</f>
        <v>0.48632639999999999</v>
      </c>
      <c r="S244" s="162">
        <v>0</v>
      </c>
      <c r="T244" s="163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106</v>
      </c>
      <c r="AT244" s="164" t="s">
        <v>178</v>
      </c>
      <c r="AU244" s="164" t="s">
        <v>87</v>
      </c>
      <c r="AY244" s="18" t="s">
        <v>176</v>
      </c>
      <c r="BE244" s="165">
        <f>IF(N244="základná",J244,0)</f>
        <v>0</v>
      </c>
      <c r="BF244" s="165">
        <f>IF(N244="znížená",J244,0)</f>
        <v>0</v>
      </c>
      <c r="BG244" s="165">
        <f>IF(N244="zákl. prenesená",J244,0)</f>
        <v>0</v>
      </c>
      <c r="BH244" s="165">
        <f>IF(N244="zníž. prenesená",J244,0)</f>
        <v>0</v>
      </c>
      <c r="BI244" s="165">
        <f>IF(N244="nulová",J244,0)</f>
        <v>0</v>
      </c>
      <c r="BJ244" s="18" t="s">
        <v>87</v>
      </c>
      <c r="BK244" s="165">
        <f>ROUND(I244*H244,2)</f>
        <v>0</v>
      </c>
      <c r="BL244" s="18" t="s">
        <v>106</v>
      </c>
      <c r="BM244" s="164" t="s">
        <v>524</v>
      </c>
    </row>
    <row r="245" spans="1:65" s="13" customFormat="1" ht="12">
      <c r="B245" s="166"/>
      <c r="D245" s="167" t="s">
        <v>182</v>
      </c>
      <c r="E245" s="168" t="s">
        <v>1</v>
      </c>
      <c r="F245" s="169" t="s">
        <v>525</v>
      </c>
      <c r="H245" s="168" t="s">
        <v>1</v>
      </c>
      <c r="I245" s="170"/>
      <c r="L245" s="166"/>
      <c r="M245" s="171"/>
      <c r="N245" s="172"/>
      <c r="O245" s="172"/>
      <c r="P245" s="172"/>
      <c r="Q245" s="172"/>
      <c r="R245" s="172"/>
      <c r="S245" s="172"/>
      <c r="T245" s="173"/>
      <c r="AT245" s="168" t="s">
        <v>182</v>
      </c>
      <c r="AU245" s="168" t="s">
        <v>87</v>
      </c>
      <c r="AV245" s="13" t="s">
        <v>79</v>
      </c>
      <c r="AW245" s="13" t="s">
        <v>30</v>
      </c>
      <c r="AX245" s="13" t="s">
        <v>75</v>
      </c>
      <c r="AY245" s="168" t="s">
        <v>176</v>
      </c>
    </row>
    <row r="246" spans="1:65" s="13" customFormat="1" ht="12">
      <c r="B246" s="166"/>
      <c r="D246" s="167" t="s">
        <v>182</v>
      </c>
      <c r="E246" s="168" t="s">
        <v>1</v>
      </c>
      <c r="F246" s="169" t="s">
        <v>526</v>
      </c>
      <c r="H246" s="168" t="s">
        <v>1</v>
      </c>
      <c r="I246" s="170"/>
      <c r="L246" s="166"/>
      <c r="M246" s="171"/>
      <c r="N246" s="172"/>
      <c r="O246" s="172"/>
      <c r="P246" s="172"/>
      <c r="Q246" s="172"/>
      <c r="R246" s="172"/>
      <c r="S246" s="172"/>
      <c r="T246" s="173"/>
      <c r="AT246" s="168" t="s">
        <v>182</v>
      </c>
      <c r="AU246" s="168" t="s">
        <v>87</v>
      </c>
      <c r="AV246" s="13" t="s">
        <v>79</v>
      </c>
      <c r="AW246" s="13" t="s">
        <v>30</v>
      </c>
      <c r="AX246" s="13" t="s">
        <v>75</v>
      </c>
      <c r="AY246" s="168" t="s">
        <v>176</v>
      </c>
    </row>
    <row r="247" spans="1:65" s="14" customFormat="1" ht="12">
      <c r="B247" s="174"/>
      <c r="D247" s="167" t="s">
        <v>182</v>
      </c>
      <c r="E247" s="175" t="s">
        <v>1</v>
      </c>
      <c r="F247" s="176" t="s">
        <v>527</v>
      </c>
      <c r="H247" s="177">
        <v>14.474</v>
      </c>
      <c r="I247" s="178"/>
      <c r="L247" s="174"/>
      <c r="M247" s="179"/>
      <c r="N247" s="180"/>
      <c r="O247" s="180"/>
      <c r="P247" s="180"/>
      <c r="Q247" s="180"/>
      <c r="R247" s="180"/>
      <c r="S247" s="180"/>
      <c r="T247" s="181"/>
      <c r="AT247" s="175" t="s">
        <v>182</v>
      </c>
      <c r="AU247" s="175" t="s">
        <v>87</v>
      </c>
      <c r="AV247" s="14" t="s">
        <v>87</v>
      </c>
      <c r="AW247" s="14" t="s">
        <v>30</v>
      </c>
      <c r="AX247" s="14" t="s">
        <v>75</v>
      </c>
      <c r="AY247" s="175" t="s">
        <v>176</v>
      </c>
    </row>
    <row r="248" spans="1:65" s="15" customFormat="1" ht="12">
      <c r="B248" s="182"/>
      <c r="D248" s="167" t="s">
        <v>182</v>
      </c>
      <c r="E248" s="183" t="s">
        <v>1</v>
      </c>
      <c r="F248" s="184" t="s">
        <v>192</v>
      </c>
      <c r="H248" s="185">
        <v>14.474</v>
      </c>
      <c r="I248" s="186"/>
      <c r="L248" s="182"/>
      <c r="M248" s="187"/>
      <c r="N248" s="188"/>
      <c r="O248" s="188"/>
      <c r="P248" s="188"/>
      <c r="Q248" s="188"/>
      <c r="R248" s="188"/>
      <c r="S248" s="188"/>
      <c r="T248" s="189"/>
      <c r="AT248" s="183" t="s">
        <v>182</v>
      </c>
      <c r="AU248" s="183" t="s">
        <v>87</v>
      </c>
      <c r="AV248" s="15" t="s">
        <v>97</v>
      </c>
      <c r="AW248" s="15" t="s">
        <v>30</v>
      </c>
      <c r="AX248" s="15" t="s">
        <v>75</v>
      </c>
      <c r="AY248" s="183" t="s">
        <v>176</v>
      </c>
    </row>
    <row r="249" spans="1:65" s="16" customFormat="1" ht="12">
      <c r="B249" s="190"/>
      <c r="D249" s="167" t="s">
        <v>182</v>
      </c>
      <c r="E249" s="191" t="s">
        <v>1</v>
      </c>
      <c r="F249" s="192" t="s">
        <v>451</v>
      </c>
      <c r="H249" s="193">
        <v>14.474</v>
      </c>
      <c r="I249" s="194"/>
      <c r="L249" s="190"/>
      <c r="M249" s="195"/>
      <c r="N249" s="196"/>
      <c r="O249" s="196"/>
      <c r="P249" s="196"/>
      <c r="Q249" s="196"/>
      <c r="R249" s="196"/>
      <c r="S249" s="196"/>
      <c r="T249" s="197"/>
      <c r="AT249" s="191" t="s">
        <v>182</v>
      </c>
      <c r="AU249" s="191" t="s">
        <v>87</v>
      </c>
      <c r="AV249" s="16" t="s">
        <v>106</v>
      </c>
      <c r="AW249" s="16" t="s">
        <v>30</v>
      </c>
      <c r="AX249" s="16" t="s">
        <v>79</v>
      </c>
      <c r="AY249" s="191" t="s">
        <v>176</v>
      </c>
    </row>
    <row r="250" spans="1:65" s="2" customFormat="1" ht="24.25" customHeight="1">
      <c r="A250" s="33"/>
      <c r="B250" s="151"/>
      <c r="C250" s="152" t="s">
        <v>308</v>
      </c>
      <c r="D250" s="152" t="s">
        <v>178</v>
      </c>
      <c r="E250" s="153" t="s">
        <v>528</v>
      </c>
      <c r="F250" s="154" t="s">
        <v>529</v>
      </c>
      <c r="G250" s="155" t="s">
        <v>138</v>
      </c>
      <c r="H250" s="156">
        <v>14.092000000000001</v>
      </c>
      <c r="I250" s="157"/>
      <c r="J250" s="158">
        <f>ROUND(I250*H250,2)</f>
        <v>0</v>
      </c>
      <c r="K250" s="159"/>
      <c r="L250" s="34"/>
      <c r="M250" s="160" t="s">
        <v>1</v>
      </c>
      <c r="N250" s="161" t="s">
        <v>41</v>
      </c>
      <c r="O250" s="59"/>
      <c r="P250" s="162">
        <f>O250*H250</f>
        <v>0</v>
      </c>
      <c r="Q250" s="162">
        <v>3.3599999999999998E-2</v>
      </c>
      <c r="R250" s="162">
        <f>Q250*H250</f>
        <v>0.4734912</v>
      </c>
      <c r="S250" s="162">
        <v>0</v>
      </c>
      <c r="T250" s="16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106</v>
      </c>
      <c r="AT250" s="164" t="s">
        <v>178</v>
      </c>
      <c r="AU250" s="164" t="s">
        <v>87</v>
      </c>
      <c r="AY250" s="18" t="s">
        <v>176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87</v>
      </c>
      <c r="BK250" s="165">
        <f>ROUND(I250*H250,2)</f>
        <v>0</v>
      </c>
      <c r="BL250" s="18" t="s">
        <v>106</v>
      </c>
      <c r="BM250" s="164" t="s">
        <v>530</v>
      </c>
    </row>
    <row r="251" spans="1:65" s="13" customFormat="1" ht="12">
      <c r="B251" s="166"/>
      <c r="D251" s="167" t="s">
        <v>182</v>
      </c>
      <c r="E251" s="168" t="s">
        <v>1</v>
      </c>
      <c r="F251" s="169" t="s">
        <v>525</v>
      </c>
      <c r="H251" s="168" t="s">
        <v>1</v>
      </c>
      <c r="I251" s="170"/>
      <c r="L251" s="166"/>
      <c r="M251" s="171"/>
      <c r="N251" s="172"/>
      <c r="O251" s="172"/>
      <c r="P251" s="172"/>
      <c r="Q251" s="172"/>
      <c r="R251" s="172"/>
      <c r="S251" s="172"/>
      <c r="T251" s="173"/>
      <c r="AT251" s="168" t="s">
        <v>182</v>
      </c>
      <c r="AU251" s="168" t="s">
        <v>87</v>
      </c>
      <c r="AV251" s="13" t="s">
        <v>79</v>
      </c>
      <c r="AW251" s="13" t="s">
        <v>30</v>
      </c>
      <c r="AX251" s="13" t="s">
        <v>75</v>
      </c>
      <c r="AY251" s="168" t="s">
        <v>176</v>
      </c>
    </row>
    <row r="252" spans="1:65" s="13" customFormat="1" ht="12">
      <c r="B252" s="166"/>
      <c r="D252" s="167" t="s">
        <v>182</v>
      </c>
      <c r="E252" s="168" t="s">
        <v>1</v>
      </c>
      <c r="F252" s="169" t="s">
        <v>531</v>
      </c>
      <c r="H252" s="168" t="s">
        <v>1</v>
      </c>
      <c r="I252" s="170"/>
      <c r="L252" s="166"/>
      <c r="M252" s="171"/>
      <c r="N252" s="172"/>
      <c r="O252" s="172"/>
      <c r="P252" s="172"/>
      <c r="Q252" s="172"/>
      <c r="R252" s="172"/>
      <c r="S252" s="172"/>
      <c r="T252" s="173"/>
      <c r="AT252" s="168" t="s">
        <v>182</v>
      </c>
      <c r="AU252" s="168" t="s">
        <v>87</v>
      </c>
      <c r="AV252" s="13" t="s">
        <v>79</v>
      </c>
      <c r="AW252" s="13" t="s">
        <v>30</v>
      </c>
      <c r="AX252" s="13" t="s">
        <v>75</v>
      </c>
      <c r="AY252" s="168" t="s">
        <v>176</v>
      </c>
    </row>
    <row r="253" spans="1:65" s="14" customFormat="1" ht="12">
      <c r="B253" s="174"/>
      <c r="D253" s="167" t="s">
        <v>182</v>
      </c>
      <c r="E253" s="175" t="s">
        <v>1</v>
      </c>
      <c r="F253" s="176" t="s">
        <v>532</v>
      </c>
      <c r="H253" s="177">
        <v>14.092000000000001</v>
      </c>
      <c r="I253" s="178"/>
      <c r="L253" s="174"/>
      <c r="M253" s="179"/>
      <c r="N253" s="180"/>
      <c r="O253" s="180"/>
      <c r="P253" s="180"/>
      <c r="Q253" s="180"/>
      <c r="R253" s="180"/>
      <c r="S253" s="180"/>
      <c r="T253" s="181"/>
      <c r="AT253" s="175" t="s">
        <v>182</v>
      </c>
      <c r="AU253" s="175" t="s">
        <v>87</v>
      </c>
      <c r="AV253" s="14" t="s">
        <v>87</v>
      </c>
      <c r="AW253" s="14" t="s">
        <v>30</v>
      </c>
      <c r="AX253" s="14" t="s">
        <v>75</v>
      </c>
      <c r="AY253" s="175" t="s">
        <v>176</v>
      </c>
    </row>
    <row r="254" spans="1:65" s="15" customFormat="1" ht="12">
      <c r="B254" s="182"/>
      <c r="D254" s="167" t="s">
        <v>182</v>
      </c>
      <c r="E254" s="183" t="s">
        <v>1</v>
      </c>
      <c r="F254" s="184" t="s">
        <v>192</v>
      </c>
      <c r="H254" s="185">
        <v>14.092000000000001</v>
      </c>
      <c r="I254" s="186"/>
      <c r="L254" s="182"/>
      <c r="M254" s="187"/>
      <c r="N254" s="188"/>
      <c r="O254" s="188"/>
      <c r="P254" s="188"/>
      <c r="Q254" s="188"/>
      <c r="R254" s="188"/>
      <c r="S254" s="188"/>
      <c r="T254" s="189"/>
      <c r="AT254" s="183" t="s">
        <v>182</v>
      </c>
      <c r="AU254" s="183" t="s">
        <v>87</v>
      </c>
      <c r="AV254" s="15" t="s">
        <v>97</v>
      </c>
      <c r="AW254" s="15" t="s">
        <v>30</v>
      </c>
      <c r="AX254" s="15" t="s">
        <v>75</v>
      </c>
      <c r="AY254" s="183" t="s">
        <v>176</v>
      </c>
    </row>
    <row r="255" spans="1:65" s="16" customFormat="1" ht="12">
      <c r="B255" s="190"/>
      <c r="D255" s="167" t="s">
        <v>182</v>
      </c>
      <c r="E255" s="191" t="s">
        <v>1</v>
      </c>
      <c r="F255" s="192" t="s">
        <v>451</v>
      </c>
      <c r="H255" s="193">
        <v>14.092000000000001</v>
      </c>
      <c r="I255" s="194"/>
      <c r="L255" s="190"/>
      <c r="M255" s="195"/>
      <c r="N255" s="196"/>
      <c r="O255" s="196"/>
      <c r="P255" s="196"/>
      <c r="Q255" s="196"/>
      <c r="R255" s="196"/>
      <c r="S255" s="196"/>
      <c r="T255" s="197"/>
      <c r="AT255" s="191" t="s">
        <v>182</v>
      </c>
      <c r="AU255" s="191" t="s">
        <v>87</v>
      </c>
      <c r="AV255" s="16" t="s">
        <v>106</v>
      </c>
      <c r="AW255" s="16" t="s">
        <v>30</v>
      </c>
      <c r="AX255" s="16" t="s">
        <v>79</v>
      </c>
      <c r="AY255" s="191" t="s">
        <v>176</v>
      </c>
    </row>
    <row r="256" spans="1:65" s="2" customFormat="1" ht="24.25" customHeight="1">
      <c r="A256" s="33"/>
      <c r="B256" s="151"/>
      <c r="C256" s="152" t="s">
        <v>312</v>
      </c>
      <c r="D256" s="152" t="s">
        <v>178</v>
      </c>
      <c r="E256" s="153" t="s">
        <v>533</v>
      </c>
      <c r="F256" s="154" t="s">
        <v>534</v>
      </c>
      <c r="G256" s="155" t="s">
        <v>138</v>
      </c>
      <c r="H256" s="156">
        <v>26.757999999999999</v>
      </c>
      <c r="I256" s="157"/>
      <c r="J256" s="158">
        <f>ROUND(I256*H256,2)</f>
        <v>0</v>
      </c>
      <c r="K256" s="159"/>
      <c r="L256" s="34"/>
      <c r="M256" s="160" t="s">
        <v>1</v>
      </c>
      <c r="N256" s="161" t="s">
        <v>41</v>
      </c>
      <c r="O256" s="59"/>
      <c r="P256" s="162">
        <f>O256*H256</f>
        <v>0</v>
      </c>
      <c r="Q256" s="162">
        <v>3.3599999999999998E-2</v>
      </c>
      <c r="R256" s="162">
        <f>Q256*H256</f>
        <v>0.89906879999999989</v>
      </c>
      <c r="S256" s="162">
        <v>0</v>
      </c>
      <c r="T256" s="16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4" t="s">
        <v>106</v>
      </c>
      <c r="AT256" s="164" t="s">
        <v>178</v>
      </c>
      <c r="AU256" s="164" t="s">
        <v>87</v>
      </c>
      <c r="AY256" s="18" t="s">
        <v>176</v>
      </c>
      <c r="BE256" s="165">
        <f>IF(N256="základná",J256,0)</f>
        <v>0</v>
      </c>
      <c r="BF256" s="165">
        <f>IF(N256="znížená",J256,0)</f>
        <v>0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8" t="s">
        <v>87</v>
      </c>
      <c r="BK256" s="165">
        <f>ROUND(I256*H256,2)</f>
        <v>0</v>
      </c>
      <c r="BL256" s="18" t="s">
        <v>106</v>
      </c>
      <c r="BM256" s="164" t="s">
        <v>535</v>
      </c>
    </row>
    <row r="257" spans="1:65" s="13" customFormat="1" ht="12">
      <c r="B257" s="166"/>
      <c r="D257" s="167" t="s">
        <v>182</v>
      </c>
      <c r="E257" s="168" t="s">
        <v>1</v>
      </c>
      <c r="F257" s="169" t="s">
        <v>525</v>
      </c>
      <c r="H257" s="168" t="s">
        <v>1</v>
      </c>
      <c r="I257" s="170"/>
      <c r="L257" s="166"/>
      <c r="M257" s="171"/>
      <c r="N257" s="172"/>
      <c r="O257" s="172"/>
      <c r="P257" s="172"/>
      <c r="Q257" s="172"/>
      <c r="R257" s="172"/>
      <c r="S257" s="172"/>
      <c r="T257" s="173"/>
      <c r="AT257" s="168" t="s">
        <v>182</v>
      </c>
      <c r="AU257" s="168" t="s">
        <v>87</v>
      </c>
      <c r="AV257" s="13" t="s">
        <v>79</v>
      </c>
      <c r="AW257" s="13" t="s">
        <v>30</v>
      </c>
      <c r="AX257" s="13" t="s">
        <v>75</v>
      </c>
      <c r="AY257" s="168" t="s">
        <v>176</v>
      </c>
    </row>
    <row r="258" spans="1:65" s="13" customFormat="1" ht="12">
      <c r="B258" s="166"/>
      <c r="D258" s="167" t="s">
        <v>182</v>
      </c>
      <c r="E258" s="168" t="s">
        <v>1</v>
      </c>
      <c r="F258" s="169" t="s">
        <v>536</v>
      </c>
      <c r="H258" s="168" t="s">
        <v>1</v>
      </c>
      <c r="I258" s="170"/>
      <c r="L258" s="166"/>
      <c r="M258" s="171"/>
      <c r="N258" s="172"/>
      <c r="O258" s="172"/>
      <c r="P258" s="172"/>
      <c r="Q258" s="172"/>
      <c r="R258" s="172"/>
      <c r="S258" s="172"/>
      <c r="T258" s="173"/>
      <c r="AT258" s="168" t="s">
        <v>182</v>
      </c>
      <c r="AU258" s="168" t="s">
        <v>87</v>
      </c>
      <c r="AV258" s="13" t="s">
        <v>79</v>
      </c>
      <c r="AW258" s="13" t="s">
        <v>30</v>
      </c>
      <c r="AX258" s="13" t="s">
        <v>75</v>
      </c>
      <c r="AY258" s="168" t="s">
        <v>176</v>
      </c>
    </row>
    <row r="259" spans="1:65" s="14" customFormat="1" ht="12">
      <c r="B259" s="174"/>
      <c r="D259" s="167" t="s">
        <v>182</v>
      </c>
      <c r="E259" s="175" t="s">
        <v>1</v>
      </c>
      <c r="F259" s="176" t="s">
        <v>537</v>
      </c>
      <c r="H259" s="177">
        <v>26.757999999999999</v>
      </c>
      <c r="I259" s="178"/>
      <c r="L259" s="174"/>
      <c r="M259" s="179"/>
      <c r="N259" s="180"/>
      <c r="O259" s="180"/>
      <c r="P259" s="180"/>
      <c r="Q259" s="180"/>
      <c r="R259" s="180"/>
      <c r="S259" s="180"/>
      <c r="T259" s="181"/>
      <c r="AT259" s="175" t="s">
        <v>182</v>
      </c>
      <c r="AU259" s="175" t="s">
        <v>87</v>
      </c>
      <c r="AV259" s="14" t="s">
        <v>87</v>
      </c>
      <c r="AW259" s="14" t="s">
        <v>30</v>
      </c>
      <c r="AX259" s="14" t="s">
        <v>75</v>
      </c>
      <c r="AY259" s="175" t="s">
        <v>176</v>
      </c>
    </row>
    <row r="260" spans="1:65" s="15" customFormat="1" ht="12">
      <c r="B260" s="182"/>
      <c r="D260" s="167" t="s">
        <v>182</v>
      </c>
      <c r="E260" s="183" t="s">
        <v>1</v>
      </c>
      <c r="F260" s="184" t="s">
        <v>192</v>
      </c>
      <c r="H260" s="185">
        <v>26.757999999999999</v>
      </c>
      <c r="I260" s="186"/>
      <c r="L260" s="182"/>
      <c r="M260" s="187"/>
      <c r="N260" s="188"/>
      <c r="O260" s="188"/>
      <c r="P260" s="188"/>
      <c r="Q260" s="188"/>
      <c r="R260" s="188"/>
      <c r="S260" s="188"/>
      <c r="T260" s="189"/>
      <c r="AT260" s="183" t="s">
        <v>182</v>
      </c>
      <c r="AU260" s="183" t="s">
        <v>87</v>
      </c>
      <c r="AV260" s="15" t="s">
        <v>97</v>
      </c>
      <c r="AW260" s="15" t="s">
        <v>30</v>
      </c>
      <c r="AX260" s="15" t="s">
        <v>75</v>
      </c>
      <c r="AY260" s="183" t="s">
        <v>176</v>
      </c>
    </row>
    <row r="261" spans="1:65" s="16" customFormat="1" ht="12">
      <c r="B261" s="190"/>
      <c r="D261" s="167" t="s">
        <v>182</v>
      </c>
      <c r="E261" s="191" t="s">
        <v>1</v>
      </c>
      <c r="F261" s="192" t="s">
        <v>451</v>
      </c>
      <c r="H261" s="193">
        <v>26.757999999999999</v>
      </c>
      <c r="I261" s="194"/>
      <c r="L261" s="190"/>
      <c r="M261" s="195"/>
      <c r="N261" s="196"/>
      <c r="O261" s="196"/>
      <c r="P261" s="196"/>
      <c r="Q261" s="196"/>
      <c r="R261" s="196"/>
      <c r="S261" s="196"/>
      <c r="T261" s="197"/>
      <c r="AT261" s="191" t="s">
        <v>182</v>
      </c>
      <c r="AU261" s="191" t="s">
        <v>87</v>
      </c>
      <c r="AV261" s="16" t="s">
        <v>106</v>
      </c>
      <c r="AW261" s="16" t="s">
        <v>30</v>
      </c>
      <c r="AX261" s="16" t="s">
        <v>79</v>
      </c>
      <c r="AY261" s="191" t="s">
        <v>176</v>
      </c>
    </row>
    <row r="262" spans="1:65" s="2" customFormat="1" ht="24.25" customHeight="1">
      <c r="A262" s="33"/>
      <c r="B262" s="151"/>
      <c r="C262" s="152" t="s">
        <v>139</v>
      </c>
      <c r="D262" s="152" t="s">
        <v>178</v>
      </c>
      <c r="E262" s="153" t="s">
        <v>538</v>
      </c>
      <c r="F262" s="154" t="s">
        <v>539</v>
      </c>
      <c r="G262" s="155" t="s">
        <v>138</v>
      </c>
      <c r="H262" s="156">
        <v>110</v>
      </c>
      <c r="I262" s="157"/>
      <c r="J262" s="158">
        <f>ROUND(I262*H262,2)</f>
        <v>0</v>
      </c>
      <c r="K262" s="159"/>
      <c r="L262" s="34"/>
      <c r="M262" s="160" t="s">
        <v>1</v>
      </c>
      <c r="N262" s="161" t="s">
        <v>41</v>
      </c>
      <c r="O262" s="59"/>
      <c r="P262" s="162">
        <f>O262*H262</f>
        <v>0</v>
      </c>
      <c r="Q262" s="162">
        <v>5.4000000000000001E-4</v>
      </c>
      <c r="R262" s="162">
        <f>Q262*H262</f>
        <v>5.9400000000000001E-2</v>
      </c>
      <c r="S262" s="162">
        <v>0</v>
      </c>
      <c r="T262" s="163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4" t="s">
        <v>106</v>
      </c>
      <c r="AT262" s="164" t="s">
        <v>178</v>
      </c>
      <c r="AU262" s="164" t="s">
        <v>87</v>
      </c>
      <c r="AY262" s="18" t="s">
        <v>176</v>
      </c>
      <c r="BE262" s="165">
        <f>IF(N262="základná",J262,0)</f>
        <v>0</v>
      </c>
      <c r="BF262" s="165">
        <f>IF(N262="znížená",J262,0)</f>
        <v>0</v>
      </c>
      <c r="BG262" s="165">
        <f>IF(N262="zákl. prenesená",J262,0)</f>
        <v>0</v>
      </c>
      <c r="BH262" s="165">
        <f>IF(N262="zníž. prenesená",J262,0)</f>
        <v>0</v>
      </c>
      <c r="BI262" s="165">
        <f>IF(N262="nulová",J262,0)</f>
        <v>0</v>
      </c>
      <c r="BJ262" s="18" t="s">
        <v>87</v>
      </c>
      <c r="BK262" s="165">
        <f>ROUND(I262*H262,2)</f>
        <v>0</v>
      </c>
      <c r="BL262" s="18" t="s">
        <v>106</v>
      </c>
      <c r="BM262" s="164" t="s">
        <v>540</v>
      </c>
    </row>
    <row r="263" spans="1:65" s="13" customFormat="1" ht="12">
      <c r="B263" s="166"/>
      <c r="D263" s="167" t="s">
        <v>182</v>
      </c>
      <c r="E263" s="168" t="s">
        <v>1</v>
      </c>
      <c r="F263" s="169" t="s">
        <v>541</v>
      </c>
      <c r="H263" s="168" t="s">
        <v>1</v>
      </c>
      <c r="I263" s="170"/>
      <c r="L263" s="166"/>
      <c r="M263" s="171"/>
      <c r="N263" s="172"/>
      <c r="O263" s="172"/>
      <c r="P263" s="172"/>
      <c r="Q263" s="172"/>
      <c r="R263" s="172"/>
      <c r="S263" s="172"/>
      <c r="T263" s="173"/>
      <c r="AT263" s="168" t="s">
        <v>182</v>
      </c>
      <c r="AU263" s="168" t="s">
        <v>87</v>
      </c>
      <c r="AV263" s="13" t="s">
        <v>79</v>
      </c>
      <c r="AW263" s="13" t="s">
        <v>30</v>
      </c>
      <c r="AX263" s="13" t="s">
        <v>75</v>
      </c>
      <c r="AY263" s="168" t="s">
        <v>176</v>
      </c>
    </row>
    <row r="264" spans="1:65" s="14" customFormat="1" ht="12">
      <c r="B264" s="174"/>
      <c r="D264" s="167" t="s">
        <v>182</v>
      </c>
      <c r="E264" s="175" t="s">
        <v>1</v>
      </c>
      <c r="F264" s="176" t="s">
        <v>542</v>
      </c>
      <c r="H264" s="177">
        <v>10.262</v>
      </c>
      <c r="I264" s="178"/>
      <c r="L264" s="174"/>
      <c r="M264" s="179"/>
      <c r="N264" s="180"/>
      <c r="O264" s="180"/>
      <c r="P264" s="180"/>
      <c r="Q264" s="180"/>
      <c r="R264" s="180"/>
      <c r="S264" s="180"/>
      <c r="T264" s="181"/>
      <c r="AT264" s="175" t="s">
        <v>182</v>
      </c>
      <c r="AU264" s="175" t="s">
        <v>87</v>
      </c>
      <c r="AV264" s="14" t="s">
        <v>87</v>
      </c>
      <c r="AW264" s="14" t="s">
        <v>30</v>
      </c>
      <c r="AX264" s="14" t="s">
        <v>75</v>
      </c>
      <c r="AY264" s="175" t="s">
        <v>176</v>
      </c>
    </row>
    <row r="265" spans="1:65" s="14" customFormat="1" ht="12">
      <c r="B265" s="174"/>
      <c r="D265" s="167" t="s">
        <v>182</v>
      </c>
      <c r="E265" s="175" t="s">
        <v>1</v>
      </c>
      <c r="F265" s="176" t="s">
        <v>543</v>
      </c>
      <c r="H265" s="177">
        <v>21.603000000000002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182</v>
      </c>
      <c r="AU265" s="175" t="s">
        <v>87</v>
      </c>
      <c r="AV265" s="14" t="s">
        <v>87</v>
      </c>
      <c r="AW265" s="14" t="s">
        <v>30</v>
      </c>
      <c r="AX265" s="14" t="s">
        <v>75</v>
      </c>
      <c r="AY265" s="175" t="s">
        <v>176</v>
      </c>
    </row>
    <row r="266" spans="1:65" s="15" customFormat="1" ht="12">
      <c r="B266" s="182"/>
      <c r="D266" s="167" t="s">
        <v>182</v>
      </c>
      <c r="E266" s="183" t="s">
        <v>1</v>
      </c>
      <c r="F266" s="184" t="s">
        <v>192</v>
      </c>
      <c r="H266" s="185">
        <v>31.864999999999998</v>
      </c>
      <c r="I266" s="186"/>
      <c r="L266" s="182"/>
      <c r="M266" s="187"/>
      <c r="N266" s="188"/>
      <c r="O266" s="188"/>
      <c r="P266" s="188"/>
      <c r="Q266" s="188"/>
      <c r="R266" s="188"/>
      <c r="S266" s="188"/>
      <c r="T266" s="189"/>
      <c r="AT266" s="183" t="s">
        <v>182</v>
      </c>
      <c r="AU266" s="183" t="s">
        <v>87</v>
      </c>
      <c r="AV266" s="15" t="s">
        <v>97</v>
      </c>
      <c r="AW266" s="15" t="s">
        <v>30</v>
      </c>
      <c r="AX266" s="15" t="s">
        <v>75</v>
      </c>
      <c r="AY266" s="183" t="s">
        <v>176</v>
      </c>
    </row>
    <row r="267" spans="1:65" s="13" customFormat="1" ht="12">
      <c r="B267" s="166"/>
      <c r="D267" s="167" t="s">
        <v>182</v>
      </c>
      <c r="E267" s="168" t="s">
        <v>1</v>
      </c>
      <c r="F267" s="169" t="s">
        <v>544</v>
      </c>
      <c r="H267" s="168" t="s">
        <v>1</v>
      </c>
      <c r="I267" s="170"/>
      <c r="L267" s="166"/>
      <c r="M267" s="171"/>
      <c r="N267" s="172"/>
      <c r="O267" s="172"/>
      <c r="P267" s="172"/>
      <c r="Q267" s="172"/>
      <c r="R267" s="172"/>
      <c r="S267" s="172"/>
      <c r="T267" s="173"/>
      <c r="AT267" s="168" t="s">
        <v>182</v>
      </c>
      <c r="AU267" s="168" t="s">
        <v>87</v>
      </c>
      <c r="AV267" s="13" t="s">
        <v>79</v>
      </c>
      <c r="AW267" s="13" t="s">
        <v>30</v>
      </c>
      <c r="AX267" s="13" t="s">
        <v>75</v>
      </c>
      <c r="AY267" s="168" t="s">
        <v>176</v>
      </c>
    </row>
    <row r="268" spans="1:65" s="14" customFormat="1" ht="12">
      <c r="B268" s="174"/>
      <c r="D268" s="167" t="s">
        <v>182</v>
      </c>
      <c r="E268" s="175" t="s">
        <v>1</v>
      </c>
      <c r="F268" s="176" t="s">
        <v>545</v>
      </c>
      <c r="H268" s="177">
        <v>5</v>
      </c>
      <c r="I268" s="178"/>
      <c r="L268" s="174"/>
      <c r="M268" s="179"/>
      <c r="N268" s="180"/>
      <c r="O268" s="180"/>
      <c r="P268" s="180"/>
      <c r="Q268" s="180"/>
      <c r="R268" s="180"/>
      <c r="S268" s="180"/>
      <c r="T268" s="181"/>
      <c r="AT268" s="175" t="s">
        <v>182</v>
      </c>
      <c r="AU268" s="175" t="s">
        <v>87</v>
      </c>
      <c r="AV268" s="14" t="s">
        <v>87</v>
      </c>
      <c r="AW268" s="14" t="s">
        <v>30</v>
      </c>
      <c r="AX268" s="14" t="s">
        <v>75</v>
      </c>
      <c r="AY268" s="175" t="s">
        <v>176</v>
      </c>
    </row>
    <row r="269" spans="1:65" s="15" customFormat="1" ht="12">
      <c r="B269" s="182"/>
      <c r="D269" s="167" t="s">
        <v>182</v>
      </c>
      <c r="E269" s="183" t="s">
        <v>1</v>
      </c>
      <c r="F269" s="184" t="s">
        <v>192</v>
      </c>
      <c r="H269" s="185">
        <v>5</v>
      </c>
      <c r="I269" s="186"/>
      <c r="L269" s="182"/>
      <c r="M269" s="187"/>
      <c r="N269" s="188"/>
      <c r="O269" s="188"/>
      <c r="P269" s="188"/>
      <c r="Q269" s="188"/>
      <c r="R269" s="188"/>
      <c r="S269" s="188"/>
      <c r="T269" s="189"/>
      <c r="AT269" s="183" t="s">
        <v>182</v>
      </c>
      <c r="AU269" s="183" t="s">
        <v>87</v>
      </c>
      <c r="AV269" s="15" t="s">
        <v>97</v>
      </c>
      <c r="AW269" s="15" t="s">
        <v>30</v>
      </c>
      <c r="AX269" s="15" t="s">
        <v>75</v>
      </c>
      <c r="AY269" s="183" t="s">
        <v>176</v>
      </c>
    </row>
    <row r="270" spans="1:65" s="13" customFormat="1" ht="12">
      <c r="B270" s="166"/>
      <c r="D270" s="167" t="s">
        <v>182</v>
      </c>
      <c r="E270" s="168" t="s">
        <v>1</v>
      </c>
      <c r="F270" s="169" t="s">
        <v>546</v>
      </c>
      <c r="H270" s="168" t="s">
        <v>1</v>
      </c>
      <c r="I270" s="170"/>
      <c r="L270" s="166"/>
      <c r="M270" s="171"/>
      <c r="N270" s="172"/>
      <c r="O270" s="172"/>
      <c r="P270" s="172"/>
      <c r="Q270" s="172"/>
      <c r="R270" s="172"/>
      <c r="S270" s="172"/>
      <c r="T270" s="173"/>
      <c r="AT270" s="168" t="s">
        <v>182</v>
      </c>
      <c r="AU270" s="168" t="s">
        <v>87</v>
      </c>
      <c r="AV270" s="13" t="s">
        <v>79</v>
      </c>
      <c r="AW270" s="13" t="s">
        <v>30</v>
      </c>
      <c r="AX270" s="13" t="s">
        <v>75</v>
      </c>
      <c r="AY270" s="168" t="s">
        <v>176</v>
      </c>
    </row>
    <row r="271" spans="1:65" s="14" customFormat="1" ht="12">
      <c r="B271" s="174"/>
      <c r="D271" s="167" t="s">
        <v>182</v>
      </c>
      <c r="E271" s="175" t="s">
        <v>1</v>
      </c>
      <c r="F271" s="176" t="s">
        <v>547</v>
      </c>
      <c r="H271" s="177">
        <v>4.5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182</v>
      </c>
      <c r="AU271" s="175" t="s">
        <v>87</v>
      </c>
      <c r="AV271" s="14" t="s">
        <v>87</v>
      </c>
      <c r="AW271" s="14" t="s">
        <v>30</v>
      </c>
      <c r="AX271" s="14" t="s">
        <v>75</v>
      </c>
      <c r="AY271" s="175" t="s">
        <v>176</v>
      </c>
    </row>
    <row r="272" spans="1:65" s="15" customFormat="1" ht="12">
      <c r="B272" s="182"/>
      <c r="D272" s="167" t="s">
        <v>182</v>
      </c>
      <c r="E272" s="183" t="s">
        <v>1</v>
      </c>
      <c r="F272" s="184" t="s">
        <v>192</v>
      </c>
      <c r="H272" s="185">
        <v>4.5</v>
      </c>
      <c r="I272" s="186"/>
      <c r="L272" s="182"/>
      <c r="M272" s="187"/>
      <c r="N272" s="188"/>
      <c r="O272" s="188"/>
      <c r="P272" s="188"/>
      <c r="Q272" s="188"/>
      <c r="R272" s="188"/>
      <c r="S272" s="188"/>
      <c r="T272" s="189"/>
      <c r="AT272" s="183" t="s">
        <v>182</v>
      </c>
      <c r="AU272" s="183" t="s">
        <v>87</v>
      </c>
      <c r="AV272" s="15" t="s">
        <v>97</v>
      </c>
      <c r="AW272" s="15" t="s">
        <v>30</v>
      </c>
      <c r="AX272" s="15" t="s">
        <v>75</v>
      </c>
      <c r="AY272" s="183" t="s">
        <v>176</v>
      </c>
    </row>
    <row r="273" spans="1:65" s="14" customFormat="1" ht="12">
      <c r="B273" s="174"/>
      <c r="D273" s="167" t="s">
        <v>182</v>
      </c>
      <c r="E273" s="175" t="s">
        <v>1</v>
      </c>
      <c r="F273" s="176" t="s">
        <v>389</v>
      </c>
      <c r="H273" s="177">
        <v>68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182</v>
      </c>
      <c r="AU273" s="175" t="s">
        <v>87</v>
      </c>
      <c r="AV273" s="14" t="s">
        <v>87</v>
      </c>
      <c r="AW273" s="14" t="s">
        <v>30</v>
      </c>
      <c r="AX273" s="14" t="s">
        <v>75</v>
      </c>
      <c r="AY273" s="175" t="s">
        <v>176</v>
      </c>
    </row>
    <row r="274" spans="1:65" s="15" customFormat="1" ht="12">
      <c r="B274" s="182"/>
      <c r="D274" s="167" t="s">
        <v>182</v>
      </c>
      <c r="E274" s="183" t="s">
        <v>1</v>
      </c>
      <c r="F274" s="184" t="s">
        <v>192</v>
      </c>
      <c r="H274" s="185">
        <v>68</v>
      </c>
      <c r="I274" s="186"/>
      <c r="L274" s="182"/>
      <c r="M274" s="187"/>
      <c r="N274" s="188"/>
      <c r="O274" s="188"/>
      <c r="P274" s="188"/>
      <c r="Q274" s="188"/>
      <c r="R274" s="188"/>
      <c r="S274" s="188"/>
      <c r="T274" s="189"/>
      <c r="AT274" s="183" t="s">
        <v>182</v>
      </c>
      <c r="AU274" s="183" t="s">
        <v>87</v>
      </c>
      <c r="AV274" s="15" t="s">
        <v>97</v>
      </c>
      <c r="AW274" s="15" t="s">
        <v>30</v>
      </c>
      <c r="AX274" s="15" t="s">
        <v>75</v>
      </c>
      <c r="AY274" s="183" t="s">
        <v>176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548</v>
      </c>
      <c r="H275" s="177">
        <v>0.63500000000000001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6" customFormat="1" ht="12">
      <c r="B276" s="190"/>
      <c r="D276" s="167" t="s">
        <v>182</v>
      </c>
      <c r="E276" s="191" t="s">
        <v>1</v>
      </c>
      <c r="F276" s="192" t="s">
        <v>193</v>
      </c>
      <c r="H276" s="193">
        <v>110</v>
      </c>
      <c r="I276" s="194"/>
      <c r="L276" s="190"/>
      <c r="M276" s="195"/>
      <c r="N276" s="196"/>
      <c r="O276" s="196"/>
      <c r="P276" s="196"/>
      <c r="Q276" s="196"/>
      <c r="R276" s="196"/>
      <c r="S276" s="196"/>
      <c r="T276" s="197"/>
      <c r="AT276" s="191" t="s">
        <v>182</v>
      </c>
      <c r="AU276" s="191" t="s">
        <v>87</v>
      </c>
      <c r="AV276" s="16" t="s">
        <v>106</v>
      </c>
      <c r="AW276" s="16" t="s">
        <v>30</v>
      </c>
      <c r="AX276" s="16" t="s">
        <v>79</v>
      </c>
      <c r="AY276" s="191" t="s">
        <v>176</v>
      </c>
    </row>
    <row r="277" spans="1:65" s="2" customFormat="1" ht="49.25" customHeight="1">
      <c r="A277" s="33"/>
      <c r="B277" s="151"/>
      <c r="C277" s="152" t="s">
        <v>320</v>
      </c>
      <c r="D277" s="152" t="s">
        <v>178</v>
      </c>
      <c r="E277" s="153" t="s">
        <v>549</v>
      </c>
      <c r="F277" s="154" t="s">
        <v>550</v>
      </c>
      <c r="G277" s="155" t="s">
        <v>138</v>
      </c>
      <c r="H277" s="156">
        <v>812.08399999999995</v>
      </c>
      <c r="I277" s="157"/>
      <c r="J277" s="158">
        <f>ROUND(I277*H277,2)</f>
        <v>0</v>
      </c>
      <c r="K277" s="159"/>
      <c r="L277" s="34"/>
      <c r="M277" s="160" t="s">
        <v>1</v>
      </c>
      <c r="N277" s="161" t="s">
        <v>41</v>
      </c>
      <c r="O277" s="59"/>
      <c r="P277" s="162">
        <f>O277*H277</f>
        <v>0</v>
      </c>
      <c r="Q277" s="162">
        <v>2.8999999999999998E-3</v>
      </c>
      <c r="R277" s="162">
        <f>Q277*H277</f>
        <v>2.3550435999999997</v>
      </c>
      <c r="S277" s="162">
        <v>0</v>
      </c>
      <c r="T277" s="163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106</v>
      </c>
      <c r="AT277" s="164" t="s">
        <v>178</v>
      </c>
      <c r="AU277" s="164" t="s">
        <v>87</v>
      </c>
      <c r="AY277" s="18" t="s">
        <v>176</v>
      </c>
      <c r="BE277" s="165">
        <f>IF(N277="základná",J277,0)</f>
        <v>0</v>
      </c>
      <c r="BF277" s="165">
        <f>IF(N277="znížená",J277,0)</f>
        <v>0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8" t="s">
        <v>87</v>
      </c>
      <c r="BK277" s="165">
        <f>ROUND(I277*H277,2)</f>
        <v>0</v>
      </c>
      <c r="BL277" s="18" t="s">
        <v>106</v>
      </c>
      <c r="BM277" s="164" t="s">
        <v>551</v>
      </c>
    </row>
    <row r="278" spans="1:65" s="14" customFormat="1" ht="12">
      <c r="B278" s="174"/>
      <c r="D278" s="167" t="s">
        <v>182</v>
      </c>
      <c r="E278" s="175" t="s">
        <v>1</v>
      </c>
      <c r="F278" s="176" t="s">
        <v>401</v>
      </c>
      <c r="H278" s="177">
        <v>680.23900000000003</v>
      </c>
      <c r="I278" s="178"/>
      <c r="L278" s="174"/>
      <c r="M278" s="179"/>
      <c r="N278" s="180"/>
      <c r="O278" s="180"/>
      <c r="P278" s="180"/>
      <c r="Q278" s="180"/>
      <c r="R278" s="180"/>
      <c r="S278" s="180"/>
      <c r="T278" s="181"/>
      <c r="AT278" s="175" t="s">
        <v>182</v>
      </c>
      <c r="AU278" s="175" t="s">
        <v>87</v>
      </c>
      <c r="AV278" s="14" t="s">
        <v>87</v>
      </c>
      <c r="AW278" s="14" t="s">
        <v>30</v>
      </c>
      <c r="AX278" s="14" t="s">
        <v>75</v>
      </c>
      <c r="AY278" s="175" t="s">
        <v>176</v>
      </c>
    </row>
    <row r="279" spans="1:65" s="15" customFormat="1" ht="12">
      <c r="B279" s="182"/>
      <c r="D279" s="167" t="s">
        <v>182</v>
      </c>
      <c r="E279" s="183" t="s">
        <v>1</v>
      </c>
      <c r="F279" s="184" t="s">
        <v>192</v>
      </c>
      <c r="H279" s="185">
        <v>680.23900000000003</v>
      </c>
      <c r="I279" s="186"/>
      <c r="L279" s="182"/>
      <c r="M279" s="187"/>
      <c r="N279" s="188"/>
      <c r="O279" s="188"/>
      <c r="P279" s="188"/>
      <c r="Q279" s="188"/>
      <c r="R279" s="188"/>
      <c r="S279" s="188"/>
      <c r="T279" s="189"/>
      <c r="AT279" s="183" t="s">
        <v>182</v>
      </c>
      <c r="AU279" s="183" t="s">
        <v>87</v>
      </c>
      <c r="AV279" s="15" t="s">
        <v>97</v>
      </c>
      <c r="AW279" s="15" t="s">
        <v>30</v>
      </c>
      <c r="AX279" s="15" t="s">
        <v>75</v>
      </c>
      <c r="AY279" s="183" t="s">
        <v>176</v>
      </c>
    </row>
    <row r="280" spans="1:65" s="14" customFormat="1" ht="12">
      <c r="B280" s="174"/>
      <c r="D280" s="167" t="s">
        <v>182</v>
      </c>
      <c r="E280" s="175" t="s">
        <v>1</v>
      </c>
      <c r="F280" s="176" t="s">
        <v>392</v>
      </c>
      <c r="H280" s="177">
        <v>131.845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30</v>
      </c>
      <c r="AX280" s="14" t="s">
        <v>75</v>
      </c>
      <c r="AY280" s="175" t="s">
        <v>176</v>
      </c>
    </row>
    <row r="281" spans="1:65" s="15" customFormat="1" ht="12">
      <c r="B281" s="182"/>
      <c r="D281" s="167" t="s">
        <v>182</v>
      </c>
      <c r="E281" s="183" t="s">
        <v>1</v>
      </c>
      <c r="F281" s="184" t="s">
        <v>192</v>
      </c>
      <c r="H281" s="185">
        <v>131.845</v>
      </c>
      <c r="I281" s="186"/>
      <c r="L281" s="182"/>
      <c r="M281" s="187"/>
      <c r="N281" s="188"/>
      <c r="O281" s="188"/>
      <c r="P281" s="188"/>
      <c r="Q281" s="188"/>
      <c r="R281" s="188"/>
      <c r="S281" s="188"/>
      <c r="T281" s="189"/>
      <c r="AT281" s="183" t="s">
        <v>182</v>
      </c>
      <c r="AU281" s="183" t="s">
        <v>87</v>
      </c>
      <c r="AV281" s="15" t="s">
        <v>97</v>
      </c>
      <c r="AW281" s="15" t="s">
        <v>30</v>
      </c>
      <c r="AX281" s="15" t="s">
        <v>75</v>
      </c>
      <c r="AY281" s="183" t="s">
        <v>176</v>
      </c>
    </row>
    <row r="282" spans="1:65" s="16" customFormat="1" ht="12">
      <c r="B282" s="190"/>
      <c r="D282" s="167" t="s">
        <v>182</v>
      </c>
      <c r="E282" s="191" t="s">
        <v>1</v>
      </c>
      <c r="F282" s="192" t="s">
        <v>193</v>
      </c>
      <c r="H282" s="193">
        <v>812.08399999999995</v>
      </c>
      <c r="I282" s="194"/>
      <c r="L282" s="190"/>
      <c r="M282" s="195"/>
      <c r="N282" s="196"/>
      <c r="O282" s="196"/>
      <c r="P282" s="196"/>
      <c r="Q282" s="196"/>
      <c r="R282" s="196"/>
      <c r="S282" s="196"/>
      <c r="T282" s="197"/>
      <c r="AT282" s="191" t="s">
        <v>182</v>
      </c>
      <c r="AU282" s="191" t="s">
        <v>87</v>
      </c>
      <c r="AV282" s="16" t="s">
        <v>106</v>
      </c>
      <c r="AW282" s="16" t="s">
        <v>30</v>
      </c>
      <c r="AX282" s="16" t="s">
        <v>79</v>
      </c>
      <c r="AY282" s="191" t="s">
        <v>176</v>
      </c>
    </row>
    <row r="283" spans="1:65" s="2" customFormat="1" ht="24.25" customHeight="1">
      <c r="A283" s="33"/>
      <c r="B283" s="151"/>
      <c r="C283" s="152" t="s">
        <v>324</v>
      </c>
      <c r="D283" s="152" t="s">
        <v>178</v>
      </c>
      <c r="E283" s="153" t="s">
        <v>552</v>
      </c>
      <c r="F283" s="154" t="s">
        <v>553</v>
      </c>
      <c r="G283" s="155" t="s">
        <v>138</v>
      </c>
      <c r="H283" s="156">
        <v>147.577</v>
      </c>
      <c r="I283" s="157"/>
      <c r="J283" s="158">
        <f>ROUND(I283*H283,2)</f>
        <v>0</v>
      </c>
      <c r="K283" s="159"/>
      <c r="L283" s="34"/>
      <c r="M283" s="160" t="s">
        <v>1</v>
      </c>
      <c r="N283" s="161" t="s">
        <v>41</v>
      </c>
      <c r="O283" s="59"/>
      <c r="P283" s="162">
        <f>O283*H283</f>
        <v>0</v>
      </c>
      <c r="Q283" s="162">
        <v>1.494E-2</v>
      </c>
      <c r="R283" s="162">
        <f>Q283*H283</f>
        <v>2.20480038</v>
      </c>
      <c r="S283" s="162">
        <v>0</v>
      </c>
      <c r="T283" s="163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4" t="s">
        <v>106</v>
      </c>
      <c r="AT283" s="164" t="s">
        <v>178</v>
      </c>
      <c r="AU283" s="164" t="s">
        <v>87</v>
      </c>
      <c r="AY283" s="18" t="s">
        <v>176</v>
      </c>
      <c r="BE283" s="165">
        <f>IF(N283="základná",J283,0)</f>
        <v>0</v>
      </c>
      <c r="BF283" s="165">
        <f>IF(N283="znížená",J283,0)</f>
        <v>0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8" t="s">
        <v>87</v>
      </c>
      <c r="BK283" s="165">
        <f>ROUND(I283*H283,2)</f>
        <v>0</v>
      </c>
      <c r="BL283" s="18" t="s">
        <v>106</v>
      </c>
      <c r="BM283" s="164" t="s">
        <v>554</v>
      </c>
    </row>
    <row r="284" spans="1:65" s="13" customFormat="1" ht="12">
      <c r="B284" s="166"/>
      <c r="D284" s="167" t="s">
        <v>182</v>
      </c>
      <c r="E284" s="168" t="s">
        <v>1</v>
      </c>
      <c r="F284" s="169" t="s">
        <v>555</v>
      </c>
      <c r="H284" s="168" t="s">
        <v>1</v>
      </c>
      <c r="I284" s="170"/>
      <c r="L284" s="166"/>
      <c r="M284" s="171"/>
      <c r="N284" s="172"/>
      <c r="O284" s="172"/>
      <c r="P284" s="172"/>
      <c r="Q284" s="172"/>
      <c r="R284" s="172"/>
      <c r="S284" s="172"/>
      <c r="T284" s="173"/>
      <c r="AT284" s="168" t="s">
        <v>182</v>
      </c>
      <c r="AU284" s="168" t="s">
        <v>87</v>
      </c>
      <c r="AV284" s="13" t="s">
        <v>79</v>
      </c>
      <c r="AW284" s="13" t="s">
        <v>30</v>
      </c>
      <c r="AX284" s="13" t="s">
        <v>75</v>
      </c>
      <c r="AY284" s="168" t="s">
        <v>176</v>
      </c>
    </row>
    <row r="285" spans="1:65" s="13" customFormat="1" ht="24">
      <c r="B285" s="166"/>
      <c r="D285" s="167" t="s">
        <v>182</v>
      </c>
      <c r="E285" s="168" t="s">
        <v>1</v>
      </c>
      <c r="F285" s="169" t="s">
        <v>556</v>
      </c>
      <c r="H285" s="168" t="s">
        <v>1</v>
      </c>
      <c r="I285" s="170"/>
      <c r="L285" s="166"/>
      <c r="M285" s="171"/>
      <c r="N285" s="172"/>
      <c r="O285" s="172"/>
      <c r="P285" s="172"/>
      <c r="Q285" s="172"/>
      <c r="R285" s="172"/>
      <c r="S285" s="172"/>
      <c r="T285" s="173"/>
      <c r="AT285" s="168" t="s">
        <v>182</v>
      </c>
      <c r="AU285" s="168" t="s">
        <v>87</v>
      </c>
      <c r="AV285" s="13" t="s">
        <v>79</v>
      </c>
      <c r="AW285" s="13" t="s">
        <v>30</v>
      </c>
      <c r="AX285" s="13" t="s">
        <v>75</v>
      </c>
      <c r="AY285" s="168" t="s">
        <v>176</v>
      </c>
    </row>
    <row r="286" spans="1:65" s="13" customFormat="1" ht="36">
      <c r="B286" s="166"/>
      <c r="D286" s="167" t="s">
        <v>182</v>
      </c>
      <c r="E286" s="168" t="s">
        <v>1</v>
      </c>
      <c r="F286" s="169" t="s">
        <v>557</v>
      </c>
      <c r="H286" s="168" t="s">
        <v>1</v>
      </c>
      <c r="I286" s="170"/>
      <c r="L286" s="166"/>
      <c r="M286" s="171"/>
      <c r="N286" s="172"/>
      <c r="O286" s="172"/>
      <c r="P286" s="172"/>
      <c r="Q286" s="172"/>
      <c r="R286" s="172"/>
      <c r="S286" s="172"/>
      <c r="T286" s="173"/>
      <c r="AT286" s="168" t="s">
        <v>182</v>
      </c>
      <c r="AU286" s="168" t="s">
        <v>87</v>
      </c>
      <c r="AV286" s="13" t="s">
        <v>79</v>
      </c>
      <c r="AW286" s="13" t="s">
        <v>30</v>
      </c>
      <c r="AX286" s="13" t="s">
        <v>75</v>
      </c>
      <c r="AY286" s="168" t="s">
        <v>176</v>
      </c>
    </row>
    <row r="287" spans="1:65" s="13" customFormat="1" ht="24">
      <c r="B287" s="166"/>
      <c r="D287" s="167" t="s">
        <v>182</v>
      </c>
      <c r="E287" s="168" t="s">
        <v>1</v>
      </c>
      <c r="F287" s="169" t="s">
        <v>558</v>
      </c>
      <c r="H287" s="168" t="s">
        <v>1</v>
      </c>
      <c r="I287" s="170"/>
      <c r="L287" s="166"/>
      <c r="M287" s="171"/>
      <c r="N287" s="172"/>
      <c r="O287" s="172"/>
      <c r="P287" s="172"/>
      <c r="Q287" s="172"/>
      <c r="R287" s="172"/>
      <c r="S287" s="172"/>
      <c r="T287" s="173"/>
      <c r="AT287" s="168" t="s">
        <v>182</v>
      </c>
      <c r="AU287" s="168" t="s">
        <v>87</v>
      </c>
      <c r="AV287" s="13" t="s">
        <v>79</v>
      </c>
      <c r="AW287" s="13" t="s">
        <v>30</v>
      </c>
      <c r="AX287" s="13" t="s">
        <v>75</v>
      </c>
      <c r="AY287" s="168" t="s">
        <v>176</v>
      </c>
    </row>
    <row r="288" spans="1:65" s="13" customFormat="1" ht="12">
      <c r="B288" s="166"/>
      <c r="D288" s="167" t="s">
        <v>182</v>
      </c>
      <c r="E288" s="168" t="s">
        <v>1</v>
      </c>
      <c r="F288" s="169" t="s">
        <v>280</v>
      </c>
      <c r="H288" s="168" t="s">
        <v>1</v>
      </c>
      <c r="I288" s="170"/>
      <c r="L288" s="166"/>
      <c r="M288" s="171"/>
      <c r="N288" s="172"/>
      <c r="O288" s="172"/>
      <c r="P288" s="172"/>
      <c r="Q288" s="172"/>
      <c r="R288" s="172"/>
      <c r="S288" s="172"/>
      <c r="T288" s="173"/>
      <c r="AT288" s="168" t="s">
        <v>182</v>
      </c>
      <c r="AU288" s="168" t="s">
        <v>87</v>
      </c>
      <c r="AV288" s="13" t="s">
        <v>79</v>
      </c>
      <c r="AW288" s="13" t="s">
        <v>30</v>
      </c>
      <c r="AX288" s="13" t="s">
        <v>75</v>
      </c>
      <c r="AY288" s="168" t="s">
        <v>176</v>
      </c>
    </row>
    <row r="289" spans="2:51" s="13" customFormat="1" ht="12">
      <c r="B289" s="166"/>
      <c r="D289" s="167" t="s">
        <v>182</v>
      </c>
      <c r="E289" s="168" t="s">
        <v>1</v>
      </c>
      <c r="F289" s="169" t="s">
        <v>281</v>
      </c>
      <c r="H289" s="168" t="s">
        <v>1</v>
      </c>
      <c r="I289" s="170"/>
      <c r="L289" s="166"/>
      <c r="M289" s="171"/>
      <c r="N289" s="172"/>
      <c r="O289" s="172"/>
      <c r="P289" s="172"/>
      <c r="Q289" s="172"/>
      <c r="R289" s="172"/>
      <c r="S289" s="172"/>
      <c r="T289" s="173"/>
      <c r="AT289" s="168" t="s">
        <v>182</v>
      </c>
      <c r="AU289" s="168" t="s">
        <v>87</v>
      </c>
      <c r="AV289" s="13" t="s">
        <v>79</v>
      </c>
      <c r="AW289" s="13" t="s">
        <v>30</v>
      </c>
      <c r="AX289" s="13" t="s">
        <v>75</v>
      </c>
      <c r="AY289" s="168" t="s">
        <v>176</v>
      </c>
    </row>
    <row r="290" spans="2:51" s="14" customFormat="1" ht="12">
      <c r="B290" s="174"/>
      <c r="D290" s="167" t="s">
        <v>182</v>
      </c>
      <c r="E290" s="175" t="s">
        <v>1</v>
      </c>
      <c r="F290" s="176" t="s">
        <v>282</v>
      </c>
      <c r="H290" s="177">
        <v>49.164999999999999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182</v>
      </c>
      <c r="AU290" s="175" t="s">
        <v>87</v>
      </c>
      <c r="AV290" s="14" t="s">
        <v>87</v>
      </c>
      <c r="AW290" s="14" t="s">
        <v>30</v>
      </c>
      <c r="AX290" s="14" t="s">
        <v>75</v>
      </c>
      <c r="AY290" s="175" t="s">
        <v>176</v>
      </c>
    </row>
    <row r="291" spans="2:51" s="15" customFormat="1" ht="12">
      <c r="B291" s="182"/>
      <c r="D291" s="167" t="s">
        <v>182</v>
      </c>
      <c r="E291" s="183" t="s">
        <v>1</v>
      </c>
      <c r="F291" s="184" t="s">
        <v>284</v>
      </c>
      <c r="H291" s="185">
        <v>49.164999999999999</v>
      </c>
      <c r="I291" s="186"/>
      <c r="L291" s="182"/>
      <c r="M291" s="187"/>
      <c r="N291" s="188"/>
      <c r="O291" s="188"/>
      <c r="P291" s="188"/>
      <c r="Q291" s="188"/>
      <c r="R291" s="188"/>
      <c r="S291" s="188"/>
      <c r="T291" s="189"/>
      <c r="AT291" s="183" t="s">
        <v>182</v>
      </c>
      <c r="AU291" s="183" t="s">
        <v>87</v>
      </c>
      <c r="AV291" s="15" t="s">
        <v>97</v>
      </c>
      <c r="AW291" s="15" t="s">
        <v>30</v>
      </c>
      <c r="AX291" s="15" t="s">
        <v>75</v>
      </c>
      <c r="AY291" s="183" t="s">
        <v>176</v>
      </c>
    </row>
    <row r="292" spans="2:51" s="13" customFormat="1" ht="12">
      <c r="B292" s="166"/>
      <c r="D292" s="167" t="s">
        <v>182</v>
      </c>
      <c r="E292" s="168" t="s">
        <v>1</v>
      </c>
      <c r="F292" s="169" t="s">
        <v>285</v>
      </c>
      <c r="H292" s="168" t="s">
        <v>1</v>
      </c>
      <c r="I292" s="170"/>
      <c r="L292" s="166"/>
      <c r="M292" s="171"/>
      <c r="N292" s="172"/>
      <c r="O292" s="172"/>
      <c r="P292" s="172"/>
      <c r="Q292" s="172"/>
      <c r="R292" s="172"/>
      <c r="S292" s="172"/>
      <c r="T292" s="173"/>
      <c r="AT292" s="168" t="s">
        <v>182</v>
      </c>
      <c r="AU292" s="168" t="s">
        <v>87</v>
      </c>
      <c r="AV292" s="13" t="s">
        <v>79</v>
      </c>
      <c r="AW292" s="13" t="s">
        <v>30</v>
      </c>
      <c r="AX292" s="13" t="s">
        <v>75</v>
      </c>
      <c r="AY292" s="168" t="s">
        <v>176</v>
      </c>
    </row>
    <row r="293" spans="2:51" s="14" customFormat="1" ht="12">
      <c r="B293" s="174"/>
      <c r="D293" s="167" t="s">
        <v>182</v>
      </c>
      <c r="E293" s="175" t="s">
        <v>1</v>
      </c>
      <c r="F293" s="176" t="s">
        <v>286</v>
      </c>
      <c r="H293" s="177">
        <v>49.923999999999999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182</v>
      </c>
      <c r="AU293" s="175" t="s">
        <v>87</v>
      </c>
      <c r="AV293" s="14" t="s">
        <v>87</v>
      </c>
      <c r="AW293" s="14" t="s">
        <v>30</v>
      </c>
      <c r="AX293" s="14" t="s">
        <v>75</v>
      </c>
      <c r="AY293" s="175" t="s">
        <v>176</v>
      </c>
    </row>
    <row r="294" spans="2:51" s="15" customFormat="1" ht="12">
      <c r="B294" s="182"/>
      <c r="D294" s="167" t="s">
        <v>182</v>
      </c>
      <c r="E294" s="183" t="s">
        <v>1</v>
      </c>
      <c r="F294" s="184" t="s">
        <v>288</v>
      </c>
      <c r="H294" s="185">
        <v>49.923999999999999</v>
      </c>
      <c r="I294" s="186"/>
      <c r="L294" s="182"/>
      <c r="M294" s="187"/>
      <c r="N294" s="188"/>
      <c r="O294" s="188"/>
      <c r="P294" s="188"/>
      <c r="Q294" s="188"/>
      <c r="R294" s="188"/>
      <c r="S294" s="188"/>
      <c r="T294" s="189"/>
      <c r="AT294" s="183" t="s">
        <v>182</v>
      </c>
      <c r="AU294" s="183" t="s">
        <v>87</v>
      </c>
      <c r="AV294" s="15" t="s">
        <v>97</v>
      </c>
      <c r="AW294" s="15" t="s">
        <v>30</v>
      </c>
      <c r="AX294" s="15" t="s">
        <v>75</v>
      </c>
      <c r="AY294" s="183" t="s">
        <v>176</v>
      </c>
    </row>
    <row r="295" spans="2:51" s="13" customFormat="1" ht="12">
      <c r="B295" s="166"/>
      <c r="D295" s="167" t="s">
        <v>182</v>
      </c>
      <c r="E295" s="168" t="s">
        <v>1</v>
      </c>
      <c r="F295" s="169" t="s">
        <v>289</v>
      </c>
      <c r="H295" s="168" t="s">
        <v>1</v>
      </c>
      <c r="I295" s="170"/>
      <c r="L295" s="166"/>
      <c r="M295" s="171"/>
      <c r="N295" s="172"/>
      <c r="O295" s="172"/>
      <c r="P295" s="172"/>
      <c r="Q295" s="172"/>
      <c r="R295" s="172"/>
      <c r="S295" s="172"/>
      <c r="T295" s="173"/>
      <c r="AT295" s="168" t="s">
        <v>182</v>
      </c>
      <c r="AU295" s="168" t="s">
        <v>87</v>
      </c>
      <c r="AV295" s="13" t="s">
        <v>79</v>
      </c>
      <c r="AW295" s="13" t="s">
        <v>30</v>
      </c>
      <c r="AX295" s="13" t="s">
        <v>75</v>
      </c>
      <c r="AY295" s="168" t="s">
        <v>176</v>
      </c>
    </row>
    <row r="296" spans="2:51" s="14" customFormat="1" ht="12">
      <c r="B296" s="174"/>
      <c r="D296" s="167" t="s">
        <v>182</v>
      </c>
      <c r="E296" s="175" t="s">
        <v>1</v>
      </c>
      <c r="F296" s="176" t="s">
        <v>290</v>
      </c>
      <c r="H296" s="177">
        <v>10.005000000000001</v>
      </c>
      <c r="I296" s="178"/>
      <c r="L296" s="174"/>
      <c r="M296" s="179"/>
      <c r="N296" s="180"/>
      <c r="O296" s="180"/>
      <c r="P296" s="180"/>
      <c r="Q296" s="180"/>
      <c r="R296" s="180"/>
      <c r="S296" s="180"/>
      <c r="T296" s="181"/>
      <c r="AT296" s="175" t="s">
        <v>182</v>
      </c>
      <c r="AU296" s="175" t="s">
        <v>87</v>
      </c>
      <c r="AV296" s="14" t="s">
        <v>87</v>
      </c>
      <c r="AW296" s="14" t="s">
        <v>30</v>
      </c>
      <c r="AX296" s="14" t="s">
        <v>75</v>
      </c>
      <c r="AY296" s="175" t="s">
        <v>176</v>
      </c>
    </row>
    <row r="297" spans="2:51" s="15" customFormat="1" ht="12">
      <c r="B297" s="182"/>
      <c r="D297" s="167" t="s">
        <v>182</v>
      </c>
      <c r="E297" s="183" t="s">
        <v>1</v>
      </c>
      <c r="F297" s="184" t="s">
        <v>291</v>
      </c>
      <c r="H297" s="185">
        <v>10.005000000000001</v>
      </c>
      <c r="I297" s="186"/>
      <c r="L297" s="182"/>
      <c r="M297" s="187"/>
      <c r="N297" s="188"/>
      <c r="O297" s="188"/>
      <c r="P297" s="188"/>
      <c r="Q297" s="188"/>
      <c r="R297" s="188"/>
      <c r="S297" s="188"/>
      <c r="T297" s="189"/>
      <c r="AT297" s="183" t="s">
        <v>182</v>
      </c>
      <c r="AU297" s="183" t="s">
        <v>87</v>
      </c>
      <c r="AV297" s="15" t="s">
        <v>97</v>
      </c>
      <c r="AW297" s="15" t="s">
        <v>30</v>
      </c>
      <c r="AX297" s="15" t="s">
        <v>75</v>
      </c>
      <c r="AY297" s="183" t="s">
        <v>176</v>
      </c>
    </row>
    <row r="298" spans="2:51" s="13" customFormat="1" ht="12">
      <c r="B298" s="166"/>
      <c r="D298" s="167" t="s">
        <v>182</v>
      </c>
      <c r="E298" s="168" t="s">
        <v>1</v>
      </c>
      <c r="F298" s="169" t="s">
        <v>292</v>
      </c>
      <c r="H298" s="168" t="s">
        <v>1</v>
      </c>
      <c r="I298" s="170"/>
      <c r="L298" s="166"/>
      <c r="M298" s="171"/>
      <c r="N298" s="172"/>
      <c r="O298" s="172"/>
      <c r="P298" s="172"/>
      <c r="Q298" s="172"/>
      <c r="R298" s="172"/>
      <c r="S298" s="172"/>
      <c r="T298" s="173"/>
      <c r="AT298" s="168" t="s">
        <v>182</v>
      </c>
      <c r="AU298" s="168" t="s">
        <v>87</v>
      </c>
      <c r="AV298" s="13" t="s">
        <v>79</v>
      </c>
      <c r="AW298" s="13" t="s">
        <v>30</v>
      </c>
      <c r="AX298" s="13" t="s">
        <v>75</v>
      </c>
      <c r="AY298" s="168" t="s">
        <v>176</v>
      </c>
    </row>
    <row r="299" spans="2:51" s="14" customFormat="1" ht="12">
      <c r="B299" s="174"/>
      <c r="D299" s="167" t="s">
        <v>182</v>
      </c>
      <c r="E299" s="175" t="s">
        <v>1</v>
      </c>
      <c r="F299" s="176" t="s">
        <v>293</v>
      </c>
      <c r="H299" s="177">
        <v>16.484999999999999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182</v>
      </c>
      <c r="AU299" s="175" t="s">
        <v>87</v>
      </c>
      <c r="AV299" s="14" t="s">
        <v>87</v>
      </c>
      <c r="AW299" s="14" t="s">
        <v>30</v>
      </c>
      <c r="AX299" s="14" t="s">
        <v>75</v>
      </c>
      <c r="AY299" s="175" t="s">
        <v>176</v>
      </c>
    </row>
    <row r="300" spans="2:51" s="15" customFormat="1" ht="12">
      <c r="B300" s="182"/>
      <c r="D300" s="167" t="s">
        <v>182</v>
      </c>
      <c r="E300" s="183" t="s">
        <v>1</v>
      </c>
      <c r="F300" s="184" t="s">
        <v>294</v>
      </c>
      <c r="H300" s="185">
        <v>16.484999999999999</v>
      </c>
      <c r="I300" s="186"/>
      <c r="L300" s="182"/>
      <c r="M300" s="187"/>
      <c r="N300" s="188"/>
      <c r="O300" s="188"/>
      <c r="P300" s="188"/>
      <c r="Q300" s="188"/>
      <c r="R300" s="188"/>
      <c r="S300" s="188"/>
      <c r="T300" s="189"/>
      <c r="AT300" s="183" t="s">
        <v>182</v>
      </c>
      <c r="AU300" s="183" t="s">
        <v>87</v>
      </c>
      <c r="AV300" s="15" t="s">
        <v>97</v>
      </c>
      <c r="AW300" s="15" t="s">
        <v>30</v>
      </c>
      <c r="AX300" s="15" t="s">
        <v>75</v>
      </c>
      <c r="AY300" s="183" t="s">
        <v>176</v>
      </c>
    </row>
    <row r="301" spans="2:51" s="13" customFormat="1" ht="12">
      <c r="B301" s="166"/>
      <c r="D301" s="167" t="s">
        <v>182</v>
      </c>
      <c r="E301" s="168" t="s">
        <v>1</v>
      </c>
      <c r="F301" s="169" t="s">
        <v>559</v>
      </c>
      <c r="H301" s="168" t="s">
        <v>1</v>
      </c>
      <c r="I301" s="170"/>
      <c r="L301" s="166"/>
      <c r="M301" s="171"/>
      <c r="N301" s="172"/>
      <c r="O301" s="172"/>
      <c r="P301" s="172"/>
      <c r="Q301" s="172"/>
      <c r="R301" s="172"/>
      <c r="S301" s="172"/>
      <c r="T301" s="173"/>
      <c r="AT301" s="168" t="s">
        <v>182</v>
      </c>
      <c r="AU301" s="168" t="s">
        <v>87</v>
      </c>
      <c r="AV301" s="13" t="s">
        <v>79</v>
      </c>
      <c r="AW301" s="13" t="s">
        <v>30</v>
      </c>
      <c r="AX301" s="13" t="s">
        <v>75</v>
      </c>
      <c r="AY301" s="168" t="s">
        <v>176</v>
      </c>
    </row>
    <row r="302" spans="2:51" s="14" customFormat="1" ht="12">
      <c r="B302" s="174"/>
      <c r="D302" s="167" t="s">
        <v>182</v>
      </c>
      <c r="E302" s="175" t="s">
        <v>1</v>
      </c>
      <c r="F302" s="176" t="s">
        <v>560</v>
      </c>
      <c r="H302" s="177">
        <v>-1.254</v>
      </c>
      <c r="I302" s="178"/>
      <c r="L302" s="174"/>
      <c r="M302" s="179"/>
      <c r="N302" s="180"/>
      <c r="O302" s="180"/>
      <c r="P302" s="180"/>
      <c r="Q302" s="180"/>
      <c r="R302" s="180"/>
      <c r="S302" s="180"/>
      <c r="T302" s="181"/>
      <c r="AT302" s="175" t="s">
        <v>182</v>
      </c>
      <c r="AU302" s="175" t="s">
        <v>87</v>
      </c>
      <c r="AV302" s="14" t="s">
        <v>87</v>
      </c>
      <c r="AW302" s="14" t="s">
        <v>30</v>
      </c>
      <c r="AX302" s="14" t="s">
        <v>75</v>
      </c>
      <c r="AY302" s="175" t="s">
        <v>176</v>
      </c>
    </row>
    <row r="303" spans="2:51" s="14" customFormat="1" ht="12">
      <c r="B303" s="174"/>
      <c r="D303" s="167" t="s">
        <v>182</v>
      </c>
      <c r="E303" s="175" t="s">
        <v>1</v>
      </c>
      <c r="F303" s="176" t="s">
        <v>561</v>
      </c>
      <c r="H303" s="177">
        <v>-1.3440000000000001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182</v>
      </c>
      <c r="AU303" s="175" t="s">
        <v>87</v>
      </c>
      <c r="AV303" s="14" t="s">
        <v>87</v>
      </c>
      <c r="AW303" s="14" t="s">
        <v>30</v>
      </c>
      <c r="AX303" s="14" t="s">
        <v>75</v>
      </c>
      <c r="AY303" s="175" t="s">
        <v>176</v>
      </c>
    </row>
    <row r="304" spans="2:51" s="15" customFormat="1" ht="12">
      <c r="B304" s="182"/>
      <c r="D304" s="167" t="s">
        <v>182</v>
      </c>
      <c r="E304" s="183" t="s">
        <v>1</v>
      </c>
      <c r="F304" s="184" t="s">
        <v>192</v>
      </c>
      <c r="H304" s="185">
        <v>-2.5979999999999999</v>
      </c>
      <c r="I304" s="186"/>
      <c r="L304" s="182"/>
      <c r="M304" s="187"/>
      <c r="N304" s="188"/>
      <c r="O304" s="188"/>
      <c r="P304" s="188"/>
      <c r="Q304" s="188"/>
      <c r="R304" s="188"/>
      <c r="S304" s="188"/>
      <c r="T304" s="189"/>
      <c r="AT304" s="183" t="s">
        <v>182</v>
      </c>
      <c r="AU304" s="183" t="s">
        <v>87</v>
      </c>
      <c r="AV304" s="15" t="s">
        <v>97</v>
      </c>
      <c r="AW304" s="15" t="s">
        <v>30</v>
      </c>
      <c r="AX304" s="15" t="s">
        <v>75</v>
      </c>
      <c r="AY304" s="183" t="s">
        <v>176</v>
      </c>
    </row>
    <row r="305" spans="1:65" s="14" customFormat="1" ht="12">
      <c r="B305" s="174"/>
      <c r="D305" s="167" t="s">
        <v>182</v>
      </c>
      <c r="E305" s="175" t="s">
        <v>1</v>
      </c>
      <c r="F305" s="176" t="s">
        <v>562</v>
      </c>
      <c r="H305" s="177">
        <v>24.596</v>
      </c>
      <c r="I305" s="178"/>
      <c r="L305" s="174"/>
      <c r="M305" s="179"/>
      <c r="N305" s="180"/>
      <c r="O305" s="180"/>
      <c r="P305" s="180"/>
      <c r="Q305" s="180"/>
      <c r="R305" s="180"/>
      <c r="S305" s="180"/>
      <c r="T305" s="181"/>
      <c r="AT305" s="175" t="s">
        <v>182</v>
      </c>
      <c r="AU305" s="175" t="s">
        <v>87</v>
      </c>
      <c r="AV305" s="14" t="s">
        <v>87</v>
      </c>
      <c r="AW305" s="14" t="s">
        <v>30</v>
      </c>
      <c r="AX305" s="14" t="s">
        <v>75</v>
      </c>
      <c r="AY305" s="175" t="s">
        <v>176</v>
      </c>
    </row>
    <row r="306" spans="1:65" s="15" customFormat="1" ht="12">
      <c r="B306" s="182"/>
      <c r="D306" s="167" t="s">
        <v>182</v>
      </c>
      <c r="E306" s="183" t="s">
        <v>1</v>
      </c>
      <c r="F306" s="184" t="s">
        <v>192</v>
      </c>
      <c r="H306" s="185">
        <v>24.596</v>
      </c>
      <c r="I306" s="186"/>
      <c r="L306" s="182"/>
      <c r="M306" s="187"/>
      <c r="N306" s="188"/>
      <c r="O306" s="188"/>
      <c r="P306" s="188"/>
      <c r="Q306" s="188"/>
      <c r="R306" s="188"/>
      <c r="S306" s="188"/>
      <c r="T306" s="189"/>
      <c r="AT306" s="183" t="s">
        <v>182</v>
      </c>
      <c r="AU306" s="183" t="s">
        <v>87</v>
      </c>
      <c r="AV306" s="15" t="s">
        <v>97</v>
      </c>
      <c r="AW306" s="15" t="s">
        <v>30</v>
      </c>
      <c r="AX306" s="15" t="s">
        <v>75</v>
      </c>
      <c r="AY306" s="183" t="s">
        <v>176</v>
      </c>
    </row>
    <row r="307" spans="1:65" s="16" customFormat="1" ht="12">
      <c r="B307" s="190"/>
      <c r="D307" s="167" t="s">
        <v>182</v>
      </c>
      <c r="E307" s="191" t="s">
        <v>398</v>
      </c>
      <c r="F307" s="192" t="s">
        <v>193</v>
      </c>
      <c r="H307" s="193">
        <v>147.577</v>
      </c>
      <c r="I307" s="194"/>
      <c r="L307" s="190"/>
      <c r="M307" s="195"/>
      <c r="N307" s="196"/>
      <c r="O307" s="196"/>
      <c r="P307" s="196"/>
      <c r="Q307" s="196"/>
      <c r="R307" s="196"/>
      <c r="S307" s="196"/>
      <c r="T307" s="197"/>
      <c r="AT307" s="191" t="s">
        <v>182</v>
      </c>
      <c r="AU307" s="191" t="s">
        <v>87</v>
      </c>
      <c r="AV307" s="16" t="s">
        <v>106</v>
      </c>
      <c r="AW307" s="16" t="s">
        <v>30</v>
      </c>
      <c r="AX307" s="16" t="s">
        <v>79</v>
      </c>
      <c r="AY307" s="191" t="s">
        <v>176</v>
      </c>
    </row>
    <row r="308" spans="1:65" s="2" customFormat="1" ht="24.25" customHeight="1">
      <c r="A308" s="33"/>
      <c r="B308" s="151"/>
      <c r="C308" s="152" t="s">
        <v>328</v>
      </c>
      <c r="D308" s="152" t="s">
        <v>178</v>
      </c>
      <c r="E308" s="153" t="s">
        <v>563</v>
      </c>
      <c r="F308" s="154" t="s">
        <v>564</v>
      </c>
      <c r="G308" s="155" t="s">
        <v>138</v>
      </c>
      <c r="H308" s="156">
        <v>147.577</v>
      </c>
      <c r="I308" s="157"/>
      <c r="J308" s="158">
        <f>ROUND(I308*H308,2)</f>
        <v>0</v>
      </c>
      <c r="K308" s="159"/>
      <c r="L308" s="34"/>
      <c r="M308" s="160" t="s">
        <v>1</v>
      </c>
      <c r="N308" s="161" t="s">
        <v>41</v>
      </c>
      <c r="O308" s="59"/>
      <c r="P308" s="162">
        <f>O308*H308</f>
        <v>0</v>
      </c>
      <c r="Q308" s="162">
        <v>6.1799999999999997E-3</v>
      </c>
      <c r="R308" s="162">
        <f>Q308*H308</f>
        <v>0.91202585999999997</v>
      </c>
      <c r="S308" s="162">
        <v>0</v>
      </c>
      <c r="T308" s="163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4" t="s">
        <v>106</v>
      </c>
      <c r="AT308" s="164" t="s">
        <v>178</v>
      </c>
      <c r="AU308" s="164" t="s">
        <v>87</v>
      </c>
      <c r="AY308" s="18" t="s">
        <v>176</v>
      </c>
      <c r="BE308" s="165">
        <f>IF(N308="základná",J308,0)</f>
        <v>0</v>
      </c>
      <c r="BF308" s="165">
        <f>IF(N308="znížená",J308,0)</f>
        <v>0</v>
      </c>
      <c r="BG308" s="165">
        <f>IF(N308="zákl. prenesená",J308,0)</f>
        <v>0</v>
      </c>
      <c r="BH308" s="165">
        <f>IF(N308="zníž. prenesená",J308,0)</f>
        <v>0</v>
      </c>
      <c r="BI308" s="165">
        <f>IF(N308="nulová",J308,0)</f>
        <v>0</v>
      </c>
      <c r="BJ308" s="18" t="s">
        <v>87</v>
      </c>
      <c r="BK308" s="165">
        <f>ROUND(I308*H308,2)</f>
        <v>0</v>
      </c>
      <c r="BL308" s="18" t="s">
        <v>106</v>
      </c>
      <c r="BM308" s="164" t="s">
        <v>565</v>
      </c>
    </row>
    <row r="309" spans="1:65" s="14" customFormat="1" ht="12">
      <c r="B309" s="174"/>
      <c r="D309" s="167" t="s">
        <v>182</v>
      </c>
      <c r="E309" s="175" t="s">
        <v>1</v>
      </c>
      <c r="F309" s="176" t="s">
        <v>398</v>
      </c>
      <c r="H309" s="177">
        <v>147.577</v>
      </c>
      <c r="I309" s="178"/>
      <c r="L309" s="174"/>
      <c r="M309" s="179"/>
      <c r="N309" s="180"/>
      <c r="O309" s="180"/>
      <c r="P309" s="180"/>
      <c r="Q309" s="180"/>
      <c r="R309" s="180"/>
      <c r="S309" s="180"/>
      <c r="T309" s="181"/>
      <c r="AT309" s="175" t="s">
        <v>182</v>
      </c>
      <c r="AU309" s="175" t="s">
        <v>87</v>
      </c>
      <c r="AV309" s="14" t="s">
        <v>87</v>
      </c>
      <c r="AW309" s="14" t="s">
        <v>30</v>
      </c>
      <c r="AX309" s="14" t="s">
        <v>75</v>
      </c>
      <c r="AY309" s="175" t="s">
        <v>176</v>
      </c>
    </row>
    <row r="310" spans="1:65" s="15" customFormat="1" ht="12">
      <c r="B310" s="182"/>
      <c r="D310" s="167" t="s">
        <v>182</v>
      </c>
      <c r="E310" s="183" t="s">
        <v>1</v>
      </c>
      <c r="F310" s="184" t="s">
        <v>192</v>
      </c>
      <c r="H310" s="185">
        <v>147.577</v>
      </c>
      <c r="I310" s="186"/>
      <c r="L310" s="182"/>
      <c r="M310" s="187"/>
      <c r="N310" s="188"/>
      <c r="O310" s="188"/>
      <c r="P310" s="188"/>
      <c r="Q310" s="188"/>
      <c r="R310" s="188"/>
      <c r="S310" s="188"/>
      <c r="T310" s="189"/>
      <c r="AT310" s="183" t="s">
        <v>182</v>
      </c>
      <c r="AU310" s="183" t="s">
        <v>87</v>
      </c>
      <c r="AV310" s="15" t="s">
        <v>97</v>
      </c>
      <c r="AW310" s="15" t="s">
        <v>30</v>
      </c>
      <c r="AX310" s="15" t="s">
        <v>75</v>
      </c>
      <c r="AY310" s="183" t="s">
        <v>176</v>
      </c>
    </row>
    <row r="311" spans="1:65" s="16" customFormat="1" ht="12">
      <c r="B311" s="190"/>
      <c r="D311" s="167" t="s">
        <v>182</v>
      </c>
      <c r="E311" s="191" t="s">
        <v>1</v>
      </c>
      <c r="F311" s="192" t="s">
        <v>193</v>
      </c>
      <c r="H311" s="193">
        <v>147.577</v>
      </c>
      <c r="I311" s="194"/>
      <c r="L311" s="190"/>
      <c r="M311" s="195"/>
      <c r="N311" s="196"/>
      <c r="O311" s="196"/>
      <c r="P311" s="196"/>
      <c r="Q311" s="196"/>
      <c r="R311" s="196"/>
      <c r="S311" s="196"/>
      <c r="T311" s="197"/>
      <c r="AT311" s="191" t="s">
        <v>182</v>
      </c>
      <c r="AU311" s="191" t="s">
        <v>87</v>
      </c>
      <c r="AV311" s="16" t="s">
        <v>106</v>
      </c>
      <c r="AW311" s="16" t="s">
        <v>30</v>
      </c>
      <c r="AX311" s="16" t="s">
        <v>79</v>
      </c>
      <c r="AY311" s="191" t="s">
        <v>176</v>
      </c>
    </row>
    <row r="312" spans="1:65" s="12" customFormat="1" ht="23" customHeight="1">
      <c r="B312" s="138"/>
      <c r="D312" s="139" t="s">
        <v>74</v>
      </c>
      <c r="E312" s="149" t="s">
        <v>566</v>
      </c>
      <c r="F312" s="149" t="s">
        <v>567</v>
      </c>
      <c r="I312" s="141"/>
      <c r="J312" s="150">
        <f>BK312</f>
        <v>0</v>
      </c>
      <c r="L312" s="138"/>
      <c r="M312" s="143"/>
      <c r="N312" s="144"/>
      <c r="O312" s="144"/>
      <c r="P312" s="145">
        <f>SUM(P313:P368)</f>
        <v>0</v>
      </c>
      <c r="Q312" s="144"/>
      <c r="R312" s="145">
        <f>SUM(R313:R368)</f>
        <v>41.210439999999998</v>
      </c>
      <c r="S312" s="144"/>
      <c r="T312" s="146">
        <f>SUM(T313:T368)</f>
        <v>0</v>
      </c>
      <c r="AR312" s="139" t="s">
        <v>79</v>
      </c>
      <c r="AT312" s="147" t="s">
        <v>74</v>
      </c>
      <c r="AU312" s="147" t="s">
        <v>79</v>
      </c>
      <c r="AY312" s="139" t="s">
        <v>176</v>
      </c>
      <c r="BK312" s="148">
        <f>SUM(BK313:BK368)</f>
        <v>0</v>
      </c>
    </row>
    <row r="313" spans="1:65" s="2" customFormat="1" ht="24.25" customHeight="1">
      <c r="A313" s="33"/>
      <c r="B313" s="151"/>
      <c r="C313" s="152" t="s">
        <v>332</v>
      </c>
      <c r="D313" s="152" t="s">
        <v>178</v>
      </c>
      <c r="E313" s="153" t="s">
        <v>568</v>
      </c>
      <c r="F313" s="154" t="s">
        <v>569</v>
      </c>
      <c r="G313" s="155" t="s">
        <v>138</v>
      </c>
      <c r="H313" s="156">
        <v>800</v>
      </c>
      <c r="I313" s="157"/>
      <c r="J313" s="158">
        <f>ROUND(I313*H313,2)</f>
        <v>0</v>
      </c>
      <c r="K313" s="159"/>
      <c r="L313" s="34"/>
      <c r="M313" s="160" t="s">
        <v>1</v>
      </c>
      <c r="N313" s="161" t="s">
        <v>41</v>
      </c>
      <c r="O313" s="59"/>
      <c r="P313" s="162">
        <f>O313*H313</f>
        <v>0</v>
      </c>
      <c r="Q313" s="162">
        <v>2.572E-2</v>
      </c>
      <c r="R313" s="162">
        <f>Q313*H313</f>
        <v>20.576000000000001</v>
      </c>
      <c r="S313" s="162">
        <v>0</v>
      </c>
      <c r="T313" s="163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4" t="s">
        <v>106</v>
      </c>
      <c r="AT313" s="164" t="s">
        <v>178</v>
      </c>
      <c r="AU313" s="164" t="s">
        <v>87</v>
      </c>
      <c r="AY313" s="18" t="s">
        <v>176</v>
      </c>
      <c r="BE313" s="165">
        <f>IF(N313="základná",J313,0)</f>
        <v>0</v>
      </c>
      <c r="BF313" s="165">
        <f>IF(N313="znížená",J313,0)</f>
        <v>0</v>
      </c>
      <c r="BG313" s="165">
        <f>IF(N313="zákl. prenesená",J313,0)</f>
        <v>0</v>
      </c>
      <c r="BH313" s="165">
        <f>IF(N313="zníž. prenesená",J313,0)</f>
        <v>0</v>
      </c>
      <c r="BI313" s="165">
        <f>IF(N313="nulová",J313,0)</f>
        <v>0</v>
      </c>
      <c r="BJ313" s="18" t="s">
        <v>87</v>
      </c>
      <c r="BK313" s="165">
        <f>ROUND(I313*H313,2)</f>
        <v>0</v>
      </c>
      <c r="BL313" s="18" t="s">
        <v>106</v>
      </c>
      <c r="BM313" s="164" t="s">
        <v>570</v>
      </c>
    </row>
    <row r="314" spans="1:65" s="14" customFormat="1" ht="12">
      <c r="B314" s="174"/>
      <c r="D314" s="167" t="s">
        <v>182</v>
      </c>
      <c r="E314" s="175" t="s">
        <v>1</v>
      </c>
      <c r="F314" s="176" t="s">
        <v>571</v>
      </c>
      <c r="H314" s="177">
        <v>275</v>
      </c>
      <c r="I314" s="178"/>
      <c r="L314" s="174"/>
      <c r="M314" s="179"/>
      <c r="N314" s="180"/>
      <c r="O314" s="180"/>
      <c r="P314" s="180"/>
      <c r="Q314" s="180"/>
      <c r="R314" s="180"/>
      <c r="S314" s="180"/>
      <c r="T314" s="181"/>
      <c r="AT314" s="175" t="s">
        <v>182</v>
      </c>
      <c r="AU314" s="175" t="s">
        <v>87</v>
      </c>
      <c r="AV314" s="14" t="s">
        <v>87</v>
      </c>
      <c r="AW314" s="14" t="s">
        <v>30</v>
      </c>
      <c r="AX314" s="14" t="s">
        <v>75</v>
      </c>
      <c r="AY314" s="175" t="s">
        <v>176</v>
      </c>
    </row>
    <row r="315" spans="1:65" s="14" customFormat="1" ht="12">
      <c r="B315" s="174"/>
      <c r="D315" s="167" t="s">
        <v>182</v>
      </c>
      <c r="E315" s="175" t="s">
        <v>1</v>
      </c>
      <c r="F315" s="176" t="s">
        <v>571</v>
      </c>
      <c r="H315" s="177">
        <v>275</v>
      </c>
      <c r="I315" s="178"/>
      <c r="L315" s="174"/>
      <c r="M315" s="179"/>
      <c r="N315" s="180"/>
      <c r="O315" s="180"/>
      <c r="P315" s="180"/>
      <c r="Q315" s="180"/>
      <c r="R315" s="180"/>
      <c r="S315" s="180"/>
      <c r="T315" s="181"/>
      <c r="AT315" s="175" t="s">
        <v>182</v>
      </c>
      <c r="AU315" s="175" t="s">
        <v>87</v>
      </c>
      <c r="AV315" s="14" t="s">
        <v>87</v>
      </c>
      <c r="AW315" s="14" t="s">
        <v>30</v>
      </c>
      <c r="AX315" s="14" t="s">
        <v>75</v>
      </c>
      <c r="AY315" s="175" t="s">
        <v>176</v>
      </c>
    </row>
    <row r="316" spans="1:65" s="14" customFormat="1" ht="12">
      <c r="B316" s="174"/>
      <c r="D316" s="167" t="s">
        <v>182</v>
      </c>
      <c r="E316" s="175" t="s">
        <v>1</v>
      </c>
      <c r="F316" s="176" t="s">
        <v>572</v>
      </c>
      <c r="H316" s="177">
        <v>140</v>
      </c>
      <c r="I316" s="178"/>
      <c r="L316" s="174"/>
      <c r="M316" s="179"/>
      <c r="N316" s="180"/>
      <c r="O316" s="180"/>
      <c r="P316" s="180"/>
      <c r="Q316" s="180"/>
      <c r="R316" s="180"/>
      <c r="S316" s="180"/>
      <c r="T316" s="181"/>
      <c r="AT316" s="175" t="s">
        <v>182</v>
      </c>
      <c r="AU316" s="175" t="s">
        <v>87</v>
      </c>
      <c r="AV316" s="14" t="s">
        <v>87</v>
      </c>
      <c r="AW316" s="14" t="s">
        <v>30</v>
      </c>
      <c r="AX316" s="14" t="s">
        <v>75</v>
      </c>
      <c r="AY316" s="175" t="s">
        <v>176</v>
      </c>
    </row>
    <row r="317" spans="1:65" s="14" customFormat="1" ht="12">
      <c r="B317" s="174"/>
      <c r="D317" s="167" t="s">
        <v>182</v>
      </c>
      <c r="E317" s="175" t="s">
        <v>1</v>
      </c>
      <c r="F317" s="176" t="s">
        <v>573</v>
      </c>
      <c r="H317" s="177">
        <v>110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182</v>
      </c>
      <c r="AU317" s="175" t="s">
        <v>87</v>
      </c>
      <c r="AV317" s="14" t="s">
        <v>87</v>
      </c>
      <c r="AW317" s="14" t="s">
        <v>30</v>
      </c>
      <c r="AX317" s="14" t="s">
        <v>75</v>
      </c>
      <c r="AY317" s="175" t="s">
        <v>176</v>
      </c>
    </row>
    <row r="318" spans="1:65" s="16" customFormat="1" ht="12">
      <c r="B318" s="190"/>
      <c r="D318" s="167" t="s">
        <v>182</v>
      </c>
      <c r="E318" s="191" t="s">
        <v>404</v>
      </c>
      <c r="F318" s="192" t="s">
        <v>193</v>
      </c>
      <c r="H318" s="193">
        <v>800</v>
      </c>
      <c r="I318" s="194"/>
      <c r="L318" s="190"/>
      <c r="M318" s="195"/>
      <c r="N318" s="196"/>
      <c r="O318" s="196"/>
      <c r="P318" s="196"/>
      <c r="Q318" s="196"/>
      <c r="R318" s="196"/>
      <c r="S318" s="196"/>
      <c r="T318" s="197"/>
      <c r="AT318" s="191" t="s">
        <v>182</v>
      </c>
      <c r="AU318" s="191" t="s">
        <v>87</v>
      </c>
      <c r="AV318" s="16" t="s">
        <v>106</v>
      </c>
      <c r="AW318" s="16" t="s">
        <v>30</v>
      </c>
      <c r="AX318" s="16" t="s">
        <v>79</v>
      </c>
      <c r="AY318" s="191" t="s">
        <v>176</v>
      </c>
    </row>
    <row r="319" spans="1:65" s="2" customFormat="1" ht="38" customHeight="1">
      <c r="A319" s="33"/>
      <c r="B319" s="151"/>
      <c r="C319" s="152" t="s">
        <v>337</v>
      </c>
      <c r="D319" s="152" t="s">
        <v>178</v>
      </c>
      <c r="E319" s="153" t="s">
        <v>574</v>
      </c>
      <c r="F319" s="154" t="s">
        <v>575</v>
      </c>
      <c r="G319" s="155" t="s">
        <v>138</v>
      </c>
      <c r="H319" s="156">
        <v>1600</v>
      </c>
      <c r="I319" s="157"/>
      <c r="J319" s="158">
        <f>ROUND(I319*H319,2)</f>
        <v>0</v>
      </c>
      <c r="K319" s="159"/>
      <c r="L319" s="34"/>
      <c r="M319" s="160" t="s">
        <v>1</v>
      </c>
      <c r="N319" s="161" t="s">
        <v>41</v>
      </c>
      <c r="O319" s="59"/>
      <c r="P319" s="162">
        <f>O319*H319</f>
        <v>0</v>
      </c>
      <c r="Q319" s="162">
        <v>0</v>
      </c>
      <c r="R319" s="162">
        <f>Q319*H319</f>
        <v>0</v>
      </c>
      <c r="S319" s="162">
        <v>0</v>
      </c>
      <c r="T319" s="163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4" t="s">
        <v>106</v>
      </c>
      <c r="AT319" s="164" t="s">
        <v>178</v>
      </c>
      <c r="AU319" s="164" t="s">
        <v>87</v>
      </c>
      <c r="AY319" s="18" t="s">
        <v>176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8" t="s">
        <v>87</v>
      </c>
      <c r="BK319" s="165">
        <f>ROUND(I319*H319,2)</f>
        <v>0</v>
      </c>
      <c r="BL319" s="18" t="s">
        <v>106</v>
      </c>
      <c r="BM319" s="164" t="s">
        <v>576</v>
      </c>
    </row>
    <row r="320" spans="1:65" s="14" customFormat="1" ht="12">
      <c r="B320" s="174"/>
      <c r="D320" s="167" t="s">
        <v>182</v>
      </c>
      <c r="E320" s="175" t="s">
        <v>1</v>
      </c>
      <c r="F320" s="176" t="s">
        <v>577</v>
      </c>
      <c r="H320" s="177">
        <v>1600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182</v>
      </c>
      <c r="AU320" s="175" t="s">
        <v>87</v>
      </c>
      <c r="AV320" s="14" t="s">
        <v>87</v>
      </c>
      <c r="AW320" s="14" t="s">
        <v>30</v>
      </c>
      <c r="AX320" s="14" t="s">
        <v>75</v>
      </c>
      <c r="AY320" s="175" t="s">
        <v>176</v>
      </c>
    </row>
    <row r="321" spans="1:65" s="16" customFormat="1" ht="12">
      <c r="B321" s="190"/>
      <c r="D321" s="167" t="s">
        <v>182</v>
      </c>
      <c r="E321" s="191" t="s">
        <v>1</v>
      </c>
      <c r="F321" s="192" t="s">
        <v>193</v>
      </c>
      <c r="H321" s="193">
        <v>1600</v>
      </c>
      <c r="I321" s="194"/>
      <c r="L321" s="190"/>
      <c r="M321" s="195"/>
      <c r="N321" s="196"/>
      <c r="O321" s="196"/>
      <c r="P321" s="196"/>
      <c r="Q321" s="196"/>
      <c r="R321" s="196"/>
      <c r="S321" s="196"/>
      <c r="T321" s="197"/>
      <c r="AT321" s="191" t="s">
        <v>182</v>
      </c>
      <c r="AU321" s="191" t="s">
        <v>87</v>
      </c>
      <c r="AV321" s="16" t="s">
        <v>106</v>
      </c>
      <c r="AW321" s="16" t="s">
        <v>30</v>
      </c>
      <c r="AX321" s="16" t="s">
        <v>79</v>
      </c>
      <c r="AY321" s="191" t="s">
        <v>176</v>
      </c>
    </row>
    <row r="322" spans="1:65" s="2" customFormat="1" ht="24.25" customHeight="1">
      <c r="A322" s="33"/>
      <c r="B322" s="151"/>
      <c r="C322" s="152" t="s">
        <v>341</v>
      </c>
      <c r="D322" s="152" t="s">
        <v>178</v>
      </c>
      <c r="E322" s="153" t="s">
        <v>578</v>
      </c>
      <c r="F322" s="154" t="s">
        <v>579</v>
      </c>
      <c r="G322" s="155" t="s">
        <v>138</v>
      </c>
      <c r="H322" s="156">
        <v>800</v>
      </c>
      <c r="I322" s="157"/>
      <c r="J322" s="158">
        <f>ROUND(I322*H322,2)</f>
        <v>0</v>
      </c>
      <c r="K322" s="159"/>
      <c r="L322" s="34"/>
      <c r="M322" s="160" t="s">
        <v>1</v>
      </c>
      <c r="N322" s="161" t="s">
        <v>41</v>
      </c>
      <c r="O322" s="59"/>
      <c r="P322" s="162">
        <f>O322*H322</f>
        <v>0</v>
      </c>
      <c r="Q322" s="162">
        <v>2.572E-2</v>
      </c>
      <c r="R322" s="162">
        <f>Q322*H322</f>
        <v>20.576000000000001</v>
      </c>
      <c r="S322" s="162">
        <v>0</v>
      </c>
      <c r="T322" s="163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4" t="s">
        <v>106</v>
      </c>
      <c r="AT322" s="164" t="s">
        <v>178</v>
      </c>
      <c r="AU322" s="164" t="s">
        <v>87</v>
      </c>
      <c r="AY322" s="18" t="s">
        <v>176</v>
      </c>
      <c r="BE322" s="165">
        <f>IF(N322="základná",J322,0)</f>
        <v>0</v>
      </c>
      <c r="BF322" s="165">
        <f>IF(N322="znížená",J322,0)</f>
        <v>0</v>
      </c>
      <c r="BG322" s="165">
        <f>IF(N322="zákl. prenesená",J322,0)</f>
        <v>0</v>
      </c>
      <c r="BH322" s="165">
        <f>IF(N322="zníž. prenesená",J322,0)</f>
        <v>0</v>
      </c>
      <c r="BI322" s="165">
        <f>IF(N322="nulová",J322,0)</f>
        <v>0</v>
      </c>
      <c r="BJ322" s="18" t="s">
        <v>87</v>
      </c>
      <c r="BK322" s="165">
        <f>ROUND(I322*H322,2)</f>
        <v>0</v>
      </c>
      <c r="BL322" s="18" t="s">
        <v>106</v>
      </c>
      <c r="BM322" s="164" t="s">
        <v>580</v>
      </c>
    </row>
    <row r="323" spans="1:65" s="14" customFormat="1" ht="12">
      <c r="B323" s="174"/>
      <c r="D323" s="167" t="s">
        <v>182</v>
      </c>
      <c r="E323" s="175" t="s">
        <v>1</v>
      </c>
      <c r="F323" s="176" t="s">
        <v>404</v>
      </c>
      <c r="H323" s="177">
        <v>800</v>
      </c>
      <c r="I323" s="178"/>
      <c r="L323" s="174"/>
      <c r="M323" s="179"/>
      <c r="N323" s="180"/>
      <c r="O323" s="180"/>
      <c r="P323" s="180"/>
      <c r="Q323" s="180"/>
      <c r="R323" s="180"/>
      <c r="S323" s="180"/>
      <c r="T323" s="181"/>
      <c r="AT323" s="175" t="s">
        <v>182</v>
      </c>
      <c r="AU323" s="175" t="s">
        <v>87</v>
      </c>
      <c r="AV323" s="14" t="s">
        <v>87</v>
      </c>
      <c r="AW323" s="14" t="s">
        <v>30</v>
      </c>
      <c r="AX323" s="14" t="s">
        <v>75</v>
      </c>
      <c r="AY323" s="175" t="s">
        <v>176</v>
      </c>
    </row>
    <row r="324" spans="1:65" s="16" customFormat="1" ht="12">
      <c r="B324" s="190"/>
      <c r="D324" s="167" t="s">
        <v>182</v>
      </c>
      <c r="E324" s="191" t="s">
        <v>1</v>
      </c>
      <c r="F324" s="192" t="s">
        <v>193</v>
      </c>
      <c r="H324" s="193">
        <v>800</v>
      </c>
      <c r="I324" s="194"/>
      <c r="L324" s="190"/>
      <c r="M324" s="195"/>
      <c r="N324" s="196"/>
      <c r="O324" s="196"/>
      <c r="P324" s="196"/>
      <c r="Q324" s="196"/>
      <c r="R324" s="196"/>
      <c r="S324" s="196"/>
      <c r="T324" s="197"/>
      <c r="AT324" s="191" t="s">
        <v>182</v>
      </c>
      <c r="AU324" s="191" t="s">
        <v>87</v>
      </c>
      <c r="AV324" s="16" t="s">
        <v>106</v>
      </c>
      <c r="AW324" s="16" t="s">
        <v>30</v>
      </c>
      <c r="AX324" s="16" t="s">
        <v>79</v>
      </c>
      <c r="AY324" s="191" t="s">
        <v>176</v>
      </c>
    </row>
    <row r="325" spans="1:65" s="2" customFormat="1" ht="14.5" customHeight="1">
      <c r="A325" s="33"/>
      <c r="B325" s="151"/>
      <c r="C325" s="152" t="s">
        <v>346</v>
      </c>
      <c r="D325" s="152" t="s">
        <v>178</v>
      </c>
      <c r="E325" s="153" t="s">
        <v>581</v>
      </c>
      <c r="F325" s="154" t="s">
        <v>582</v>
      </c>
      <c r="G325" s="155" t="s">
        <v>138</v>
      </c>
      <c r="H325" s="156">
        <v>684</v>
      </c>
      <c r="I325" s="157"/>
      <c r="J325" s="158">
        <f>ROUND(I325*H325,2)</f>
        <v>0</v>
      </c>
      <c r="K325" s="159"/>
      <c r="L325" s="34"/>
      <c r="M325" s="160" t="s">
        <v>1</v>
      </c>
      <c r="N325" s="161" t="s">
        <v>41</v>
      </c>
      <c r="O325" s="59"/>
      <c r="P325" s="162">
        <f>O325*H325</f>
        <v>0</v>
      </c>
      <c r="Q325" s="162">
        <v>5.0000000000000002E-5</v>
      </c>
      <c r="R325" s="162">
        <f>Q325*H325</f>
        <v>3.4200000000000001E-2</v>
      </c>
      <c r="S325" s="162">
        <v>0</v>
      </c>
      <c r="T325" s="163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4" t="s">
        <v>106</v>
      </c>
      <c r="AT325" s="164" t="s">
        <v>178</v>
      </c>
      <c r="AU325" s="164" t="s">
        <v>87</v>
      </c>
      <c r="AY325" s="18" t="s">
        <v>176</v>
      </c>
      <c r="BE325" s="165">
        <f>IF(N325="základná",J325,0)</f>
        <v>0</v>
      </c>
      <c r="BF325" s="165">
        <f>IF(N325="znížená",J325,0)</f>
        <v>0</v>
      </c>
      <c r="BG325" s="165">
        <f>IF(N325="zákl. prenesená",J325,0)</f>
        <v>0</v>
      </c>
      <c r="BH325" s="165">
        <f>IF(N325="zníž. prenesená",J325,0)</f>
        <v>0</v>
      </c>
      <c r="BI325" s="165">
        <f>IF(N325="nulová",J325,0)</f>
        <v>0</v>
      </c>
      <c r="BJ325" s="18" t="s">
        <v>87</v>
      </c>
      <c r="BK325" s="165">
        <f>ROUND(I325*H325,2)</f>
        <v>0</v>
      </c>
      <c r="BL325" s="18" t="s">
        <v>106</v>
      </c>
      <c r="BM325" s="164" t="s">
        <v>583</v>
      </c>
    </row>
    <row r="326" spans="1:65" s="13" customFormat="1" ht="12">
      <c r="B326" s="166"/>
      <c r="D326" s="167" t="s">
        <v>182</v>
      </c>
      <c r="E326" s="168" t="s">
        <v>1</v>
      </c>
      <c r="F326" s="169" t="s">
        <v>464</v>
      </c>
      <c r="H326" s="168" t="s">
        <v>1</v>
      </c>
      <c r="I326" s="170"/>
      <c r="L326" s="166"/>
      <c r="M326" s="171"/>
      <c r="N326" s="172"/>
      <c r="O326" s="172"/>
      <c r="P326" s="172"/>
      <c r="Q326" s="172"/>
      <c r="R326" s="172"/>
      <c r="S326" s="172"/>
      <c r="T326" s="173"/>
      <c r="AT326" s="168" t="s">
        <v>182</v>
      </c>
      <c r="AU326" s="168" t="s">
        <v>87</v>
      </c>
      <c r="AV326" s="13" t="s">
        <v>79</v>
      </c>
      <c r="AW326" s="13" t="s">
        <v>30</v>
      </c>
      <c r="AX326" s="13" t="s">
        <v>75</v>
      </c>
      <c r="AY326" s="168" t="s">
        <v>176</v>
      </c>
    </row>
    <row r="327" spans="1:65" s="14" customFormat="1" ht="12">
      <c r="B327" s="174"/>
      <c r="D327" s="167" t="s">
        <v>182</v>
      </c>
      <c r="E327" s="175" t="s">
        <v>1</v>
      </c>
      <c r="F327" s="176" t="s">
        <v>465</v>
      </c>
      <c r="H327" s="177">
        <v>183.809</v>
      </c>
      <c r="I327" s="178"/>
      <c r="L327" s="174"/>
      <c r="M327" s="179"/>
      <c r="N327" s="180"/>
      <c r="O327" s="180"/>
      <c r="P327" s="180"/>
      <c r="Q327" s="180"/>
      <c r="R327" s="180"/>
      <c r="S327" s="180"/>
      <c r="T327" s="181"/>
      <c r="AT327" s="175" t="s">
        <v>182</v>
      </c>
      <c r="AU327" s="175" t="s">
        <v>87</v>
      </c>
      <c r="AV327" s="14" t="s">
        <v>87</v>
      </c>
      <c r="AW327" s="14" t="s">
        <v>30</v>
      </c>
      <c r="AX327" s="14" t="s">
        <v>75</v>
      </c>
      <c r="AY327" s="175" t="s">
        <v>176</v>
      </c>
    </row>
    <row r="328" spans="1:65" s="14" customFormat="1" ht="12">
      <c r="B328" s="174"/>
      <c r="D328" s="167" t="s">
        <v>182</v>
      </c>
      <c r="E328" s="175" t="s">
        <v>1</v>
      </c>
      <c r="F328" s="176" t="s">
        <v>466</v>
      </c>
      <c r="H328" s="177">
        <v>18.792000000000002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182</v>
      </c>
      <c r="AU328" s="175" t="s">
        <v>87</v>
      </c>
      <c r="AV328" s="14" t="s">
        <v>87</v>
      </c>
      <c r="AW328" s="14" t="s">
        <v>30</v>
      </c>
      <c r="AX328" s="14" t="s">
        <v>75</v>
      </c>
      <c r="AY328" s="175" t="s">
        <v>176</v>
      </c>
    </row>
    <row r="329" spans="1:65" s="14" customFormat="1" ht="12">
      <c r="B329" s="174"/>
      <c r="D329" s="167" t="s">
        <v>182</v>
      </c>
      <c r="E329" s="175" t="s">
        <v>1</v>
      </c>
      <c r="F329" s="176" t="s">
        <v>467</v>
      </c>
      <c r="H329" s="177">
        <v>30.375</v>
      </c>
      <c r="I329" s="178"/>
      <c r="L329" s="174"/>
      <c r="M329" s="179"/>
      <c r="N329" s="180"/>
      <c r="O329" s="180"/>
      <c r="P329" s="180"/>
      <c r="Q329" s="180"/>
      <c r="R329" s="180"/>
      <c r="S329" s="180"/>
      <c r="T329" s="181"/>
      <c r="AT329" s="175" t="s">
        <v>182</v>
      </c>
      <c r="AU329" s="175" t="s">
        <v>87</v>
      </c>
      <c r="AV329" s="14" t="s">
        <v>87</v>
      </c>
      <c r="AW329" s="14" t="s">
        <v>30</v>
      </c>
      <c r="AX329" s="14" t="s">
        <v>75</v>
      </c>
      <c r="AY329" s="175" t="s">
        <v>176</v>
      </c>
    </row>
    <row r="330" spans="1:65" s="13" customFormat="1" ht="12">
      <c r="B330" s="166"/>
      <c r="D330" s="167" t="s">
        <v>182</v>
      </c>
      <c r="E330" s="168" t="s">
        <v>1</v>
      </c>
      <c r="F330" s="169" t="s">
        <v>468</v>
      </c>
      <c r="H330" s="168" t="s">
        <v>1</v>
      </c>
      <c r="I330" s="170"/>
      <c r="L330" s="166"/>
      <c r="M330" s="171"/>
      <c r="N330" s="172"/>
      <c r="O330" s="172"/>
      <c r="P330" s="172"/>
      <c r="Q330" s="172"/>
      <c r="R330" s="172"/>
      <c r="S330" s="172"/>
      <c r="T330" s="173"/>
      <c r="AT330" s="168" t="s">
        <v>182</v>
      </c>
      <c r="AU330" s="168" t="s">
        <v>87</v>
      </c>
      <c r="AV330" s="13" t="s">
        <v>79</v>
      </c>
      <c r="AW330" s="13" t="s">
        <v>30</v>
      </c>
      <c r="AX330" s="13" t="s">
        <v>75</v>
      </c>
      <c r="AY330" s="168" t="s">
        <v>176</v>
      </c>
    </row>
    <row r="331" spans="1:65" s="14" customFormat="1" ht="12">
      <c r="B331" s="174"/>
      <c r="D331" s="167" t="s">
        <v>182</v>
      </c>
      <c r="E331" s="175" t="s">
        <v>1</v>
      </c>
      <c r="F331" s="176" t="s">
        <v>469</v>
      </c>
      <c r="H331" s="177">
        <v>25.934999999999999</v>
      </c>
      <c r="I331" s="178"/>
      <c r="L331" s="174"/>
      <c r="M331" s="179"/>
      <c r="N331" s="180"/>
      <c r="O331" s="180"/>
      <c r="P331" s="180"/>
      <c r="Q331" s="180"/>
      <c r="R331" s="180"/>
      <c r="S331" s="180"/>
      <c r="T331" s="181"/>
      <c r="AT331" s="175" t="s">
        <v>182</v>
      </c>
      <c r="AU331" s="175" t="s">
        <v>87</v>
      </c>
      <c r="AV331" s="14" t="s">
        <v>87</v>
      </c>
      <c r="AW331" s="14" t="s">
        <v>30</v>
      </c>
      <c r="AX331" s="14" t="s">
        <v>75</v>
      </c>
      <c r="AY331" s="175" t="s">
        <v>176</v>
      </c>
    </row>
    <row r="332" spans="1:65" s="13" customFormat="1" ht="12">
      <c r="B332" s="166"/>
      <c r="D332" s="167" t="s">
        <v>182</v>
      </c>
      <c r="E332" s="168" t="s">
        <v>1</v>
      </c>
      <c r="F332" s="169" t="s">
        <v>245</v>
      </c>
      <c r="H332" s="168" t="s">
        <v>1</v>
      </c>
      <c r="I332" s="170"/>
      <c r="L332" s="166"/>
      <c r="M332" s="171"/>
      <c r="N332" s="172"/>
      <c r="O332" s="172"/>
      <c r="P332" s="172"/>
      <c r="Q332" s="172"/>
      <c r="R332" s="172"/>
      <c r="S332" s="172"/>
      <c r="T332" s="173"/>
      <c r="AT332" s="168" t="s">
        <v>182</v>
      </c>
      <c r="AU332" s="168" t="s">
        <v>87</v>
      </c>
      <c r="AV332" s="13" t="s">
        <v>79</v>
      </c>
      <c r="AW332" s="13" t="s">
        <v>30</v>
      </c>
      <c r="AX332" s="13" t="s">
        <v>75</v>
      </c>
      <c r="AY332" s="168" t="s">
        <v>176</v>
      </c>
    </row>
    <row r="333" spans="1:65" s="14" customFormat="1" ht="12">
      <c r="B333" s="174"/>
      <c r="D333" s="167" t="s">
        <v>182</v>
      </c>
      <c r="E333" s="175" t="s">
        <v>1</v>
      </c>
      <c r="F333" s="176" t="s">
        <v>246</v>
      </c>
      <c r="H333" s="177">
        <v>12.422000000000001</v>
      </c>
      <c r="I333" s="178"/>
      <c r="L333" s="174"/>
      <c r="M333" s="179"/>
      <c r="N333" s="180"/>
      <c r="O333" s="180"/>
      <c r="P333" s="180"/>
      <c r="Q333" s="180"/>
      <c r="R333" s="180"/>
      <c r="S333" s="180"/>
      <c r="T333" s="181"/>
      <c r="AT333" s="175" t="s">
        <v>182</v>
      </c>
      <c r="AU333" s="175" t="s">
        <v>87</v>
      </c>
      <c r="AV333" s="14" t="s">
        <v>87</v>
      </c>
      <c r="AW333" s="14" t="s">
        <v>30</v>
      </c>
      <c r="AX333" s="14" t="s">
        <v>75</v>
      </c>
      <c r="AY333" s="175" t="s">
        <v>176</v>
      </c>
    </row>
    <row r="334" spans="1:65" s="15" customFormat="1" ht="12">
      <c r="B334" s="182"/>
      <c r="D334" s="167" t="s">
        <v>182</v>
      </c>
      <c r="E334" s="183" t="s">
        <v>1</v>
      </c>
      <c r="F334" s="184" t="s">
        <v>249</v>
      </c>
      <c r="H334" s="185">
        <v>271.33300000000003</v>
      </c>
      <c r="I334" s="186"/>
      <c r="L334" s="182"/>
      <c r="M334" s="187"/>
      <c r="N334" s="188"/>
      <c r="O334" s="188"/>
      <c r="P334" s="188"/>
      <c r="Q334" s="188"/>
      <c r="R334" s="188"/>
      <c r="S334" s="188"/>
      <c r="T334" s="189"/>
      <c r="AT334" s="183" t="s">
        <v>182</v>
      </c>
      <c r="AU334" s="183" t="s">
        <v>87</v>
      </c>
      <c r="AV334" s="15" t="s">
        <v>97</v>
      </c>
      <c r="AW334" s="15" t="s">
        <v>30</v>
      </c>
      <c r="AX334" s="15" t="s">
        <v>75</v>
      </c>
      <c r="AY334" s="183" t="s">
        <v>176</v>
      </c>
    </row>
    <row r="335" spans="1:65" s="13" customFormat="1" ht="12">
      <c r="B335" s="166"/>
      <c r="D335" s="167" t="s">
        <v>182</v>
      </c>
      <c r="E335" s="168" t="s">
        <v>1</v>
      </c>
      <c r="F335" s="169" t="s">
        <v>472</v>
      </c>
      <c r="H335" s="168" t="s">
        <v>1</v>
      </c>
      <c r="I335" s="170"/>
      <c r="L335" s="166"/>
      <c r="M335" s="171"/>
      <c r="N335" s="172"/>
      <c r="O335" s="172"/>
      <c r="P335" s="172"/>
      <c r="Q335" s="172"/>
      <c r="R335" s="172"/>
      <c r="S335" s="172"/>
      <c r="T335" s="173"/>
      <c r="AT335" s="168" t="s">
        <v>182</v>
      </c>
      <c r="AU335" s="168" t="s">
        <v>87</v>
      </c>
      <c r="AV335" s="13" t="s">
        <v>79</v>
      </c>
      <c r="AW335" s="13" t="s">
        <v>30</v>
      </c>
      <c r="AX335" s="13" t="s">
        <v>75</v>
      </c>
      <c r="AY335" s="168" t="s">
        <v>176</v>
      </c>
    </row>
    <row r="336" spans="1:65" s="14" customFormat="1" ht="12">
      <c r="B336" s="174"/>
      <c r="D336" s="167" t="s">
        <v>182</v>
      </c>
      <c r="E336" s="175" t="s">
        <v>1</v>
      </c>
      <c r="F336" s="176" t="s">
        <v>473</v>
      </c>
      <c r="H336" s="177">
        <v>199.11799999999999</v>
      </c>
      <c r="I336" s="178"/>
      <c r="L336" s="174"/>
      <c r="M336" s="179"/>
      <c r="N336" s="180"/>
      <c r="O336" s="180"/>
      <c r="P336" s="180"/>
      <c r="Q336" s="180"/>
      <c r="R336" s="180"/>
      <c r="S336" s="180"/>
      <c r="T336" s="181"/>
      <c r="AT336" s="175" t="s">
        <v>182</v>
      </c>
      <c r="AU336" s="175" t="s">
        <v>87</v>
      </c>
      <c r="AV336" s="14" t="s">
        <v>87</v>
      </c>
      <c r="AW336" s="14" t="s">
        <v>30</v>
      </c>
      <c r="AX336" s="14" t="s">
        <v>75</v>
      </c>
      <c r="AY336" s="175" t="s">
        <v>176</v>
      </c>
    </row>
    <row r="337" spans="2:51" s="14" customFormat="1" ht="12">
      <c r="B337" s="174"/>
      <c r="D337" s="167" t="s">
        <v>182</v>
      </c>
      <c r="E337" s="175" t="s">
        <v>1</v>
      </c>
      <c r="F337" s="176" t="s">
        <v>474</v>
      </c>
      <c r="H337" s="177">
        <v>48.155000000000001</v>
      </c>
      <c r="I337" s="178"/>
      <c r="L337" s="174"/>
      <c r="M337" s="179"/>
      <c r="N337" s="180"/>
      <c r="O337" s="180"/>
      <c r="P337" s="180"/>
      <c r="Q337" s="180"/>
      <c r="R337" s="180"/>
      <c r="S337" s="180"/>
      <c r="T337" s="181"/>
      <c r="AT337" s="175" t="s">
        <v>182</v>
      </c>
      <c r="AU337" s="175" t="s">
        <v>87</v>
      </c>
      <c r="AV337" s="14" t="s">
        <v>87</v>
      </c>
      <c r="AW337" s="14" t="s">
        <v>30</v>
      </c>
      <c r="AX337" s="14" t="s">
        <v>75</v>
      </c>
      <c r="AY337" s="175" t="s">
        <v>176</v>
      </c>
    </row>
    <row r="338" spans="2:51" s="13" customFormat="1" ht="12">
      <c r="B338" s="166"/>
      <c r="D338" s="167" t="s">
        <v>182</v>
      </c>
      <c r="E338" s="168" t="s">
        <v>1</v>
      </c>
      <c r="F338" s="169" t="s">
        <v>475</v>
      </c>
      <c r="H338" s="168" t="s">
        <v>1</v>
      </c>
      <c r="I338" s="170"/>
      <c r="L338" s="166"/>
      <c r="M338" s="171"/>
      <c r="N338" s="172"/>
      <c r="O338" s="172"/>
      <c r="P338" s="172"/>
      <c r="Q338" s="172"/>
      <c r="R338" s="172"/>
      <c r="S338" s="172"/>
      <c r="T338" s="173"/>
      <c r="AT338" s="168" t="s">
        <v>182</v>
      </c>
      <c r="AU338" s="168" t="s">
        <v>87</v>
      </c>
      <c r="AV338" s="13" t="s">
        <v>79</v>
      </c>
      <c r="AW338" s="13" t="s">
        <v>30</v>
      </c>
      <c r="AX338" s="13" t="s">
        <v>75</v>
      </c>
      <c r="AY338" s="168" t="s">
        <v>176</v>
      </c>
    </row>
    <row r="339" spans="2:51" s="14" customFormat="1" ht="12">
      <c r="B339" s="174"/>
      <c r="D339" s="167" t="s">
        <v>182</v>
      </c>
      <c r="E339" s="175" t="s">
        <v>1</v>
      </c>
      <c r="F339" s="176" t="s">
        <v>469</v>
      </c>
      <c r="H339" s="177">
        <v>25.934999999999999</v>
      </c>
      <c r="I339" s="178"/>
      <c r="L339" s="174"/>
      <c r="M339" s="179"/>
      <c r="N339" s="180"/>
      <c r="O339" s="180"/>
      <c r="P339" s="180"/>
      <c r="Q339" s="180"/>
      <c r="R339" s="180"/>
      <c r="S339" s="180"/>
      <c r="T339" s="181"/>
      <c r="AT339" s="175" t="s">
        <v>182</v>
      </c>
      <c r="AU339" s="175" t="s">
        <v>87</v>
      </c>
      <c r="AV339" s="14" t="s">
        <v>87</v>
      </c>
      <c r="AW339" s="14" t="s">
        <v>30</v>
      </c>
      <c r="AX339" s="14" t="s">
        <v>75</v>
      </c>
      <c r="AY339" s="175" t="s">
        <v>176</v>
      </c>
    </row>
    <row r="340" spans="2:51" s="15" customFormat="1" ht="12">
      <c r="B340" s="182"/>
      <c r="D340" s="167" t="s">
        <v>182</v>
      </c>
      <c r="E340" s="183" t="s">
        <v>1</v>
      </c>
      <c r="F340" s="184" t="s">
        <v>261</v>
      </c>
      <c r="H340" s="185">
        <v>273.20800000000003</v>
      </c>
      <c r="I340" s="186"/>
      <c r="L340" s="182"/>
      <c r="M340" s="187"/>
      <c r="N340" s="188"/>
      <c r="O340" s="188"/>
      <c r="P340" s="188"/>
      <c r="Q340" s="188"/>
      <c r="R340" s="188"/>
      <c r="S340" s="188"/>
      <c r="T340" s="189"/>
      <c r="AT340" s="183" t="s">
        <v>182</v>
      </c>
      <c r="AU340" s="183" t="s">
        <v>87</v>
      </c>
      <c r="AV340" s="15" t="s">
        <v>97</v>
      </c>
      <c r="AW340" s="15" t="s">
        <v>30</v>
      </c>
      <c r="AX340" s="15" t="s">
        <v>75</v>
      </c>
      <c r="AY340" s="183" t="s">
        <v>176</v>
      </c>
    </row>
    <row r="341" spans="2:51" s="13" customFormat="1" ht="12">
      <c r="B341" s="166"/>
      <c r="D341" s="167" t="s">
        <v>182</v>
      </c>
      <c r="E341" s="168" t="s">
        <v>1</v>
      </c>
      <c r="F341" s="169" t="s">
        <v>478</v>
      </c>
      <c r="H341" s="168" t="s">
        <v>1</v>
      </c>
      <c r="I341" s="170"/>
      <c r="L341" s="166"/>
      <c r="M341" s="171"/>
      <c r="N341" s="172"/>
      <c r="O341" s="172"/>
      <c r="P341" s="172"/>
      <c r="Q341" s="172"/>
      <c r="R341" s="172"/>
      <c r="S341" s="172"/>
      <c r="T341" s="173"/>
      <c r="AT341" s="168" t="s">
        <v>182</v>
      </c>
      <c r="AU341" s="168" t="s">
        <v>87</v>
      </c>
      <c r="AV341" s="13" t="s">
        <v>79</v>
      </c>
      <c r="AW341" s="13" t="s">
        <v>30</v>
      </c>
      <c r="AX341" s="13" t="s">
        <v>75</v>
      </c>
      <c r="AY341" s="168" t="s">
        <v>176</v>
      </c>
    </row>
    <row r="342" spans="2:51" s="14" customFormat="1" ht="12">
      <c r="B342" s="174"/>
      <c r="D342" s="167" t="s">
        <v>182</v>
      </c>
      <c r="E342" s="175" t="s">
        <v>1</v>
      </c>
      <c r="F342" s="176" t="s">
        <v>479</v>
      </c>
      <c r="H342" s="177">
        <v>47.689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182</v>
      </c>
      <c r="AU342" s="175" t="s">
        <v>87</v>
      </c>
      <c r="AV342" s="14" t="s">
        <v>87</v>
      </c>
      <c r="AW342" s="14" t="s">
        <v>30</v>
      </c>
      <c r="AX342" s="14" t="s">
        <v>75</v>
      </c>
      <c r="AY342" s="175" t="s">
        <v>176</v>
      </c>
    </row>
    <row r="343" spans="2:51" s="13" customFormat="1" ht="12">
      <c r="B343" s="166"/>
      <c r="D343" s="167" t="s">
        <v>182</v>
      </c>
      <c r="E343" s="168" t="s">
        <v>1</v>
      </c>
      <c r="F343" s="169" t="s">
        <v>480</v>
      </c>
      <c r="H343" s="168" t="s">
        <v>1</v>
      </c>
      <c r="I343" s="170"/>
      <c r="L343" s="166"/>
      <c r="M343" s="171"/>
      <c r="N343" s="172"/>
      <c r="O343" s="172"/>
      <c r="P343" s="172"/>
      <c r="Q343" s="172"/>
      <c r="R343" s="172"/>
      <c r="S343" s="172"/>
      <c r="T343" s="173"/>
      <c r="AT343" s="168" t="s">
        <v>182</v>
      </c>
      <c r="AU343" s="168" t="s">
        <v>87</v>
      </c>
      <c r="AV343" s="13" t="s">
        <v>79</v>
      </c>
      <c r="AW343" s="13" t="s">
        <v>30</v>
      </c>
      <c r="AX343" s="13" t="s">
        <v>75</v>
      </c>
      <c r="AY343" s="168" t="s">
        <v>176</v>
      </c>
    </row>
    <row r="344" spans="2:51" s="14" customFormat="1" ht="12">
      <c r="B344" s="174"/>
      <c r="D344" s="167" t="s">
        <v>182</v>
      </c>
      <c r="E344" s="175" t="s">
        <v>1</v>
      </c>
      <c r="F344" s="176" t="s">
        <v>266</v>
      </c>
      <c r="H344" s="177">
        <v>2.64</v>
      </c>
      <c r="I344" s="178"/>
      <c r="L344" s="174"/>
      <c r="M344" s="179"/>
      <c r="N344" s="180"/>
      <c r="O344" s="180"/>
      <c r="P344" s="180"/>
      <c r="Q344" s="180"/>
      <c r="R344" s="180"/>
      <c r="S344" s="180"/>
      <c r="T344" s="181"/>
      <c r="AT344" s="175" t="s">
        <v>182</v>
      </c>
      <c r="AU344" s="175" t="s">
        <v>87</v>
      </c>
      <c r="AV344" s="14" t="s">
        <v>87</v>
      </c>
      <c r="AW344" s="14" t="s">
        <v>30</v>
      </c>
      <c r="AX344" s="14" t="s">
        <v>75</v>
      </c>
      <c r="AY344" s="175" t="s">
        <v>176</v>
      </c>
    </row>
    <row r="345" spans="2:51" s="14" customFormat="1" ht="12">
      <c r="B345" s="174"/>
      <c r="D345" s="167" t="s">
        <v>182</v>
      </c>
      <c r="E345" s="175" t="s">
        <v>1</v>
      </c>
      <c r="F345" s="176" t="s">
        <v>481</v>
      </c>
      <c r="H345" s="177">
        <v>12.398</v>
      </c>
      <c r="I345" s="178"/>
      <c r="L345" s="174"/>
      <c r="M345" s="179"/>
      <c r="N345" s="180"/>
      <c r="O345" s="180"/>
      <c r="P345" s="180"/>
      <c r="Q345" s="180"/>
      <c r="R345" s="180"/>
      <c r="S345" s="180"/>
      <c r="T345" s="181"/>
      <c r="AT345" s="175" t="s">
        <v>182</v>
      </c>
      <c r="AU345" s="175" t="s">
        <v>87</v>
      </c>
      <c r="AV345" s="14" t="s">
        <v>87</v>
      </c>
      <c r="AW345" s="14" t="s">
        <v>30</v>
      </c>
      <c r="AX345" s="14" t="s">
        <v>75</v>
      </c>
      <c r="AY345" s="175" t="s">
        <v>176</v>
      </c>
    </row>
    <row r="346" spans="2:51" s="14" customFormat="1" ht="12">
      <c r="B346" s="174"/>
      <c r="D346" s="167" t="s">
        <v>182</v>
      </c>
      <c r="E346" s="175" t="s">
        <v>1</v>
      </c>
      <c r="F346" s="176" t="s">
        <v>482</v>
      </c>
      <c r="H346" s="177">
        <v>7.98</v>
      </c>
      <c r="I346" s="178"/>
      <c r="L346" s="174"/>
      <c r="M346" s="179"/>
      <c r="N346" s="180"/>
      <c r="O346" s="180"/>
      <c r="P346" s="180"/>
      <c r="Q346" s="180"/>
      <c r="R346" s="180"/>
      <c r="S346" s="180"/>
      <c r="T346" s="181"/>
      <c r="AT346" s="175" t="s">
        <v>182</v>
      </c>
      <c r="AU346" s="175" t="s">
        <v>87</v>
      </c>
      <c r="AV346" s="14" t="s">
        <v>87</v>
      </c>
      <c r="AW346" s="14" t="s">
        <v>30</v>
      </c>
      <c r="AX346" s="14" t="s">
        <v>75</v>
      </c>
      <c r="AY346" s="175" t="s">
        <v>176</v>
      </c>
    </row>
    <row r="347" spans="2:51" s="15" customFormat="1" ht="12">
      <c r="B347" s="182"/>
      <c r="D347" s="167" t="s">
        <v>182</v>
      </c>
      <c r="E347" s="183" t="s">
        <v>1</v>
      </c>
      <c r="F347" s="184" t="s">
        <v>271</v>
      </c>
      <c r="H347" s="185">
        <v>70.706999999999994</v>
      </c>
      <c r="I347" s="186"/>
      <c r="L347" s="182"/>
      <c r="M347" s="187"/>
      <c r="N347" s="188"/>
      <c r="O347" s="188"/>
      <c r="P347" s="188"/>
      <c r="Q347" s="188"/>
      <c r="R347" s="188"/>
      <c r="S347" s="188"/>
      <c r="T347" s="189"/>
      <c r="AT347" s="183" t="s">
        <v>182</v>
      </c>
      <c r="AU347" s="183" t="s">
        <v>87</v>
      </c>
      <c r="AV347" s="15" t="s">
        <v>97</v>
      </c>
      <c r="AW347" s="15" t="s">
        <v>30</v>
      </c>
      <c r="AX347" s="15" t="s">
        <v>75</v>
      </c>
      <c r="AY347" s="183" t="s">
        <v>176</v>
      </c>
    </row>
    <row r="348" spans="2:51" s="13" customFormat="1" ht="12">
      <c r="B348" s="166"/>
      <c r="D348" s="167" t="s">
        <v>182</v>
      </c>
      <c r="E348" s="168" t="s">
        <v>1</v>
      </c>
      <c r="F348" s="169" t="s">
        <v>484</v>
      </c>
      <c r="H348" s="168" t="s">
        <v>1</v>
      </c>
      <c r="I348" s="170"/>
      <c r="L348" s="166"/>
      <c r="M348" s="171"/>
      <c r="N348" s="172"/>
      <c r="O348" s="172"/>
      <c r="P348" s="172"/>
      <c r="Q348" s="172"/>
      <c r="R348" s="172"/>
      <c r="S348" s="172"/>
      <c r="T348" s="173"/>
      <c r="AT348" s="168" t="s">
        <v>182</v>
      </c>
      <c r="AU348" s="168" t="s">
        <v>87</v>
      </c>
      <c r="AV348" s="13" t="s">
        <v>79</v>
      </c>
      <c r="AW348" s="13" t="s">
        <v>30</v>
      </c>
      <c r="AX348" s="13" t="s">
        <v>75</v>
      </c>
      <c r="AY348" s="168" t="s">
        <v>176</v>
      </c>
    </row>
    <row r="349" spans="2:51" s="14" customFormat="1" ht="12">
      <c r="B349" s="174"/>
      <c r="D349" s="167" t="s">
        <v>182</v>
      </c>
      <c r="E349" s="175" t="s">
        <v>1</v>
      </c>
      <c r="F349" s="176" t="s">
        <v>479</v>
      </c>
      <c r="H349" s="177">
        <v>47.689</v>
      </c>
      <c r="I349" s="178"/>
      <c r="L349" s="174"/>
      <c r="M349" s="179"/>
      <c r="N349" s="180"/>
      <c r="O349" s="180"/>
      <c r="P349" s="180"/>
      <c r="Q349" s="180"/>
      <c r="R349" s="180"/>
      <c r="S349" s="180"/>
      <c r="T349" s="181"/>
      <c r="AT349" s="175" t="s">
        <v>182</v>
      </c>
      <c r="AU349" s="175" t="s">
        <v>87</v>
      </c>
      <c r="AV349" s="14" t="s">
        <v>87</v>
      </c>
      <c r="AW349" s="14" t="s">
        <v>30</v>
      </c>
      <c r="AX349" s="14" t="s">
        <v>75</v>
      </c>
      <c r="AY349" s="175" t="s">
        <v>176</v>
      </c>
    </row>
    <row r="350" spans="2:51" s="13" customFormat="1" ht="12">
      <c r="B350" s="166"/>
      <c r="D350" s="167" t="s">
        <v>182</v>
      </c>
      <c r="E350" s="168" t="s">
        <v>1</v>
      </c>
      <c r="F350" s="169" t="s">
        <v>475</v>
      </c>
      <c r="H350" s="168" t="s">
        <v>1</v>
      </c>
      <c r="I350" s="170"/>
      <c r="L350" s="166"/>
      <c r="M350" s="171"/>
      <c r="N350" s="172"/>
      <c r="O350" s="172"/>
      <c r="P350" s="172"/>
      <c r="Q350" s="172"/>
      <c r="R350" s="172"/>
      <c r="S350" s="172"/>
      <c r="T350" s="173"/>
      <c r="AT350" s="168" t="s">
        <v>182</v>
      </c>
      <c r="AU350" s="168" t="s">
        <v>87</v>
      </c>
      <c r="AV350" s="13" t="s">
        <v>79</v>
      </c>
      <c r="AW350" s="13" t="s">
        <v>30</v>
      </c>
      <c r="AX350" s="13" t="s">
        <v>75</v>
      </c>
      <c r="AY350" s="168" t="s">
        <v>176</v>
      </c>
    </row>
    <row r="351" spans="2:51" s="14" customFormat="1" ht="12">
      <c r="B351" s="174"/>
      <c r="D351" s="167" t="s">
        <v>182</v>
      </c>
      <c r="E351" s="175" t="s">
        <v>1</v>
      </c>
      <c r="F351" s="176" t="s">
        <v>482</v>
      </c>
      <c r="H351" s="177">
        <v>7.98</v>
      </c>
      <c r="I351" s="178"/>
      <c r="L351" s="174"/>
      <c r="M351" s="179"/>
      <c r="N351" s="180"/>
      <c r="O351" s="180"/>
      <c r="P351" s="180"/>
      <c r="Q351" s="180"/>
      <c r="R351" s="180"/>
      <c r="S351" s="180"/>
      <c r="T351" s="181"/>
      <c r="AT351" s="175" t="s">
        <v>182</v>
      </c>
      <c r="AU351" s="175" t="s">
        <v>87</v>
      </c>
      <c r="AV351" s="14" t="s">
        <v>87</v>
      </c>
      <c r="AW351" s="14" t="s">
        <v>30</v>
      </c>
      <c r="AX351" s="14" t="s">
        <v>75</v>
      </c>
      <c r="AY351" s="175" t="s">
        <v>176</v>
      </c>
    </row>
    <row r="352" spans="2:51" s="14" customFormat="1" ht="12">
      <c r="B352" s="174"/>
      <c r="D352" s="167" t="s">
        <v>182</v>
      </c>
      <c r="E352" s="175" t="s">
        <v>1</v>
      </c>
      <c r="F352" s="176" t="s">
        <v>481</v>
      </c>
      <c r="H352" s="177">
        <v>12.398</v>
      </c>
      <c r="I352" s="178"/>
      <c r="L352" s="174"/>
      <c r="M352" s="179"/>
      <c r="N352" s="180"/>
      <c r="O352" s="180"/>
      <c r="P352" s="180"/>
      <c r="Q352" s="180"/>
      <c r="R352" s="180"/>
      <c r="S352" s="180"/>
      <c r="T352" s="181"/>
      <c r="AT352" s="175" t="s">
        <v>182</v>
      </c>
      <c r="AU352" s="175" t="s">
        <v>87</v>
      </c>
      <c r="AV352" s="14" t="s">
        <v>87</v>
      </c>
      <c r="AW352" s="14" t="s">
        <v>30</v>
      </c>
      <c r="AX352" s="14" t="s">
        <v>75</v>
      </c>
      <c r="AY352" s="175" t="s">
        <v>176</v>
      </c>
    </row>
    <row r="353" spans="1:65" s="15" customFormat="1" ht="12">
      <c r="B353" s="182"/>
      <c r="D353" s="167" t="s">
        <v>182</v>
      </c>
      <c r="E353" s="183" t="s">
        <v>1</v>
      </c>
      <c r="F353" s="184" t="s">
        <v>275</v>
      </c>
      <c r="H353" s="185">
        <v>68.066999999999993</v>
      </c>
      <c r="I353" s="186"/>
      <c r="L353" s="182"/>
      <c r="M353" s="187"/>
      <c r="N353" s="188"/>
      <c r="O353" s="188"/>
      <c r="P353" s="188"/>
      <c r="Q353" s="188"/>
      <c r="R353" s="188"/>
      <c r="S353" s="188"/>
      <c r="T353" s="189"/>
      <c r="AT353" s="183" t="s">
        <v>182</v>
      </c>
      <c r="AU353" s="183" t="s">
        <v>87</v>
      </c>
      <c r="AV353" s="15" t="s">
        <v>97</v>
      </c>
      <c r="AW353" s="15" t="s">
        <v>30</v>
      </c>
      <c r="AX353" s="15" t="s">
        <v>75</v>
      </c>
      <c r="AY353" s="183" t="s">
        <v>176</v>
      </c>
    </row>
    <row r="354" spans="1:65" s="14" customFormat="1" ht="12">
      <c r="B354" s="174"/>
      <c r="D354" s="167" t="s">
        <v>182</v>
      </c>
      <c r="E354" s="175" t="s">
        <v>1</v>
      </c>
      <c r="F354" s="176" t="s">
        <v>584</v>
      </c>
      <c r="H354" s="177">
        <v>0.68500000000000005</v>
      </c>
      <c r="I354" s="178"/>
      <c r="L354" s="174"/>
      <c r="M354" s="179"/>
      <c r="N354" s="180"/>
      <c r="O354" s="180"/>
      <c r="P354" s="180"/>
      <c r="Q354" s="180"/>
      <c r="R354" s="180"/>
      <c r="S354" s="180"/>
      <c r="T354" s="181"/>
      <c r="AT354" s="175" t="s">
        <v>182</v>
      </c>
      <c r="AU354" s="175" t="s">
        <v>87</v>
      </c>
      <c r="AV354" s="14" t="s">
        <v>87</v>
      </c>
      <c r="AW354" s="14" t="s">
        <v>30</v>
      </c>
      <c r="AX354" s="14" t="s">
        <v>75</v>
      </c>
      <c r="AY354" s="175" t="s">
        <v>176</v>
      </c>
    </row>
    <row r="355" spans="1:65" s="16" customFormat="1" ht="12">
      <c r="B355" s="190"/>
      <c r="D355" s="167" t="s">
        <v>182</v>
      </c>
      <c r="E355" s="191" t="s">
        <v>1</v>
      </c>
      <c r="F355" s="192" t="s">
        <v>193</v>
      </c>
      <c r="H355" s="193">
        <v>684</v>
      </c>
      <c r="I355" s="194"/>
      <c r="L355" s="190"/>
      <c r="M355" s="195"/>
      <c r="N355" s="196"/>
      <c r="O355" s="196"/>
      <c r="P355" s="196"/>
      <c r="Q355" s="196"/>
      <c r="R355" s="196"/>
      <c r="S355" s="196"/>
      <c r="T355" s="197"/>
      <c r="AT355" s="191" t="s">
        <v>182</v>
      </c>
      <c r="AU355" s="191" t="s">
        <v>87</v>
      </c>
      <c r="AV355" s="16" t="s">
        <v>106</v>
      </c>
      <c r="AW355" s="16" t="s">
        <v>30</v>
      </c>
      <c r="AX355" s="16" t="s">
        <v>79</v>
      </c>
      <c r="AY355" s="191" t="s">
        <v>176</v>
      </c>
    </row>
    <row r="356" spans="1:65" s="2" customFormat="1" ht="24.25" customHeight="1">
      <c r="A356" s="33"/>
      <c r="B356" s="151"/>
      <c r="C356" s="152" t="s">
        <v>7</v>
      </c>
      <c r="D356" s="152" t="s">
        <v>178</v>
      </c>
      <c r="E356" s="153" t="s">
        <v>585</v>
      </c>
      <c r="F356" s="154" t="s">
        <v>586</v>
      </c>
      <c r="G356" s="155" t="s">
        <v>138</v>
      </c>
      <c r="H356" s="156">
        <v>684</v>
      </c>
      <c r="I356" s="157"/>
      <c r="J356" s="158">
        <f>ROUND(I356*H356,2)</f>
        <v>0</v>
      </c>
      <c r="K356" s="159"/>
      <c r="L356" s="34"/>
      <c r="M356" s="160" t="s">
        <v>1</v>
      </c>
      <c r="N356" s="161" t="s">
        <v>41</v>
      </c>
      <c r="O356" s="59"/>
      <c r="P356" s="162">
        <f>O356*H356</f>
        <v>0</v>
      </c>
      <c r="Q356" s="162">
        <v>0</v>
      </c>
      <c r="R356" s="162">
        <f>Q356*H356</f>
        <v>0</v>
      </c>
      <c r="S356" s="162">
        <v>0</v>
      </c>
      <c r="T356" s="163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4" t="s">
        <v>106</v>
      </c>
      <c r="AT356" s="164" t="s">
        <v>178</v>
      </c>
      <c r="AU356" s="164" t="s">
        <v>87</v>
      </c>
      <c r="AY356" s="18" t="s">
        <v>176</v>
      </c>
      <c r="BE356" s="165">
        <f>IF(N356="základná",J356,0)</f>
        <v>0</v>
      </c>
      <c r="BF356" s="165">
        <f>IF(N356="znížená",J356,0)</f>
        <v>0</v>
      </c>
      <c r="BG356" s="165">
        <f>IF(N356="zákl. prenesená",J356,0)</f>
        <v>0</v>
      </c>
      <c r="BH356" s="165">
        <f>IF(N356="zníž. prenesená",J356,0)</f>
        <v>0</v>
      </c>
      <c r="BI356" s="165">
        <f>IF(N356="nulová",J356,0)</f>
        <v>0</v>
      </c>
      <c r="BJ356" s="18" t="s">
        <v>87</v>
      </c>
      <c r="BK356" s="165">
        <f>ROUND(I356*H356,2)</f>
        <v>0</v>
      </c>
      <c r="BL356" s="18" t="s">
        <v>106</v>
      </c>
      <c r="BM356" s="164" t="s">
        <v>587</v>
      </c>
    </row>
    <row r="357" spans="1:65" s="14" customFormat="1" ht="12">
      <c r="B357" s="174"/>
      <c r="D357" s="167" t="s">
        <v>182</v>
      </c>
      <c r="E357" s="175" t="s">
        <v>1</v>
      </c>
      <c r="F357" s="176" t="s">
        <v>588</v>
      </c>
      <c r="H357" s="177">
        <v>684</v>
      </c>
      <c r="I357" s="178"/>
      <c r="L357" s="174"/>
      <c r="M357" s="179"/>
      <c r="N357" s="180"/>
      <c r="O357" s="180"/>
      <c r="P357" s="180"/>
      <c r="Q357" s="180"/>
      <c r="R357" s="180"/>
      <c r="S357" s="180"/>
      <c r="T357" s="181"/>
      <c r="AT357" s="175" t="s">
        <v>182</v>
      </c>
      <c r="AU357" s="175" t="s">
        <v>87</v>
      </c>
      <c r="AV357" s="14" t="s">
        <v>87</v>
      </c>
      <c r="AW357" s="14" t="s">
        <v>30</v>
      </c>
      <c r="AX357" s="14" t="s">
        <v>75</v>
      </c>
      <c r="AY357" s="175" t="s">
        <v>176</v>
      </c>
    </row>
    <row r="358" spans="1:65" s="16" customFormat="1" ht="12">
      <c r="B358" s="190"/>
      <c r="D358" s="167" t="s">
        <v>182</v>
      </c>
      <c r="E358" s="191" t="s">
        <v>1</v>
      </c>
      <c r="F358" s="192" t="s">
        <v>193</v>
      </c>
      <c r="H358" s="193">
        <v>684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1" t="s">
        <v>182</v>
      </c>
      <c r="AU358" s="191" t="s">
        <v>87</v>
      </c>
      <c r="AV358" s="16" t="s">
        <v>106</v>
      </c>
      <c r="AW358" s="16" t="s">
        <v>30</v>
      </c>
      <c r="AX358" s="16" t="s">
        <v>79</v>
      </c>
      <c r="AY358" s="191" t="s">
        <v>176</v>
      </c>
    </row>
    <row r="359" spans="1:65" s="2" customFormat="1" ht="24.25" customHeight="1">
      <c r="A359" s="33"/>
      <c r="B359" s="151"/>
      <c r="C359" s="152" t="s">
        <v>359</v>
      </c>
      <c r="D359" s="152" t="s">
        <v>178</v>
      </c>
      <c r="E359" s="153" t="s">
        <v>589</v>
      </c>
      <c r="F359" s="154" t="s">
        <v>590</v>
      </c>
      <c r="G359" s="155" t="s">
        <v>219</v>
      </c>
      <c r="H359" s="156">
        <v>4</v>
      </c>
      <c r="I359" s="157"/>
      <c r="J359" s="158">
        <f>ROUND(I359*H359,2)</f>
        <v>0</v>
      </c>
      <c r="K359" s="159"/>
      <c r="L359" s="34"/>
      <c r="M359" s="160" t="s">
        <v>1</v>
      </c>
      <c r="N359" s="161" t="s">
        <v>41</v>
      </c>
      <c r="O359" s="59"/>
      <c r="P359" s="162">
        <f>O359*H359</f>
        <v>0</v>
      </c>
      <c r="Q359" s="162">
        <v>3.79E-3</v>
      </c>
      <c r="R359" s="162">
        <f>Q359*H359</f>
        <v>1.516E-2</v>
      </c>
      <c r="S359" s="162">
        <v>0</v>
      </c>
      <c r="T359" s="163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106</v>
      </c>
      <c r="AT359" s="164" t="s">
        <v>178</v>
      </c>
      <c r="AU359" s="164" t="s">
        <v>87</v>
      </c>
      <c r="AY359" s="18" t="s">
        <v>176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8" t="s">
        <v>87</v>
      </c>
      <c r="BK359" s="165">
        <f>ROUND(I359*H359,2)</f>
        <v>0</v>
      </c>
      <c r="BL359" s="18" t="s">
        <v>106</v>
      </c>
      <c r="BM359" s="164" t="s">
        <v>591</v>
      </c>
    </row>
    <row r="360" spans="1:65" s="13" customFormat="1" ht="12">
      <c r="B360" s="166"/>
      <c r="D360" s="167" t="s">
        <v>182</v>
      </c>
      <c r="E360" s="168" t="s">
        <v>1</v>
      </c>
      <c r="F360" s="169" t="s">
        <v>592</v>
      </c>
      <c r="H360" s="168" t="s">
        <v>1</v>
      </c>
      <c r="I360" s="170"/>
      <c r="L360" s="166"/>
      <c r="M360" s="171"/>
      <c r="N360" s="172"/>
      <c r="O360" s="172"/>
      <c r="P360" s="172"/>
      <c r="Q360" s="172"/>
      <c r="R360" s="172"/>
      <c r="S360" s="172"/>
      <c r="T360" s="173"/>
      <c r="AT360" s="168" t="s">
        <v>182</v>
      </c>
      <c r="AU360" s="168" t="s">
        <v>87</v>
      </c>
      <c r="AV360" s="13" t="s">
        <v>79</v>
      </c>
      <c r="AW360" s="13" t="s">
        <v>30</v>
      </c>
      <c r="AX360" s="13" t="s">
        <v>75</v>
      </c>
      <c r="AY360" s="168" t="s">
        <v>176</v>
      </c>
    </row>
    <row r="361" spans="1:65" s="14" customFormat="1" ht="12">
      <c r="B361" s="174"/>
      <c r="D361" s="167" t="s">
        <v>182</v>
      </c>
      <c r="E361" s="175" t="s">
        <v>1</v>
      </c>
      <c r="F361" s="176" t="s">
        <v>106</v>
      </c>
      <c r="H361" s="177">
        <v>4</v>
      </c>
      <c r="I361" s="178"/>
      <c r="L361" s="174"/>
      <c r="M361" s="179"/>
      <c r="N361" s="180"/>
      <c r="O361" s="180"/>
      <c r="P361" s="180"/>
      <c r="Q361" s="180"/>
      <c r="R361" s="180"/>
      <c r="S361" s="180"/>
      <c r="T361" s="181"/>
      <c r="AT361" s="175" t="s">
        <v>182</v>
      </c>
      <c r="AU361" s="175" t="s">
        <v>87</v>
      </c>
      <c r="AV361" s="14" t="s">
        <v>87</v>
      </c>
      <c r="AW361" s="14" t="s">
        <v>30</v>
      </c>
      <c r="AX361" s="14" t="s">
        <v>75</v>
      </c>
      <c r="AY361" s="175" t="s">
        <v>176</v>
      </c>
    </row>
    <row r="362" spans="1:65" s="16" customFormat="1" ht="12">
      <c r="B362" s="190"/>
      <c r="D362" s="167" t="s">
        <v>182</v>
      </c>
      <c r="E362" s="191" t="s">
        <v>1</v>
      </c>
      <c r="F362" s="192" t="s">
        <v>193</v>
      </c>
      <c r="H362" s="193">
        <v>4</v>
      </c>
      <c r="I362" s="194"/>
      <c r="L362" s="190"/>
      <c r="M362" s="195"/>
      <c r="N362" s="196"/>
      <c r="O362" s="196"/>
      <c r="P362" s="196"/>
      <c r="Q362" s="196"/>
      <c r="R362" s="196"/>
      <c r="S362" s="196"/>
      <c r="T362" s="197"/>
      <c r="AT362" s="191" t="s">
        <v>182</v>
      </c>
      <c r="AU362" s="191" t="s">
        <v>87</v>
      </c>
      <c r="AV362" s="16" t="s">
        <v>106</v>
      </c>
      <c r="AW362" s="16" t="s">
        <v>30</v>
      </c>
      <c r="AX362" s="16" t="s">
        <v>79</v>
      </c>
      <c r="AY362" s="191" t="s">
        <v>176</v>
      </c>
    </row>
    <row r="363" spans="1:65" s="2" customFormat="1" ht="24.25" customHeight="1">
      <c r="A363" s="33"/>
      <c r="B363" s="151"/>
      <c r="C363" s="152" t="s">
        <v>365</v>
      </c>
      <c r="D363" s="152" t="s">
        <v>178</v>
      </c>
      <c r="E363" s="153" t="s">
        <v>593</v>
      </c>
      <c r="F363" s="154" t="s">
        <v>594</v>
      </c>
      <c r="G363" s="155" t="s">
        <v>219</v>
      </c>
      <c r="H363" s="156">
        <v>4</v>
      </c>
      <c r="I363" s="157"/>
      <c r="J363" s="158">
        <f>ROUND(I363*H363,2)</f>
        <v>0</v>
      </c>
      <c r="K363" s="159"/>
      <c r="L363" s="34"/>
      <c r="M363" s="160" t="s">
        <v>1</v>
      </c>
      <c r="N363" s="161" t="s">
        <v>41</v>
      </c>
      <c r="O363" s="59"/>
      <c r="P363" s="162">
        <f>O363*H363</f>
        <v>0</v>
      </c>
      <c r="Q363" s="162">
        <v>2.2699999999999999E-3</v>
      </c>
      <c r="R363" s="162">
        <f>Q363*H363</f>
        <v>9.0799999999999995E-3</v>
      </c>
      <c r="S363" s="162">
        <v>0</v>
      </c>
      <c r="T363" s="163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4" t="s">
        <v>106</v>
      </c>
      <c r="AT363" s="164" t="s">
        <v>178</v>
      </c>
      <c r="AU363" s="164" t="s">
        <v>87</v>
      </c>
      <c r="AY363" s="18" t="s">
        <v>176</v>
      </c>
      <c r="BE363" s="165">
        <f>IF(N363="základná",J363,0)</f>
        <v>0</v>
      </c>
      <c r="BF363" s="165">
        <f>IF(N363="znížená",J363,0)</f>
        <v>0</v>
      </c>
      <c r="BG363" s="165">
        <f>IF(N363="zákl. prenesená",J363,0)</f>
        <v>0</v>
      </c>
      <c r="BH363" s="165">
        <f>IF(N363="zníž. prenesená",J363,0)</f>
        <v>0</v>
      </c>
      <c r="BI363" s="165">
        <f>IF(N363="nulová",J363,0)</f>
        <v>0</v>
      </c>
      <c r="BJ363" s="18" t="s">
        <v>87</v>
      </c>
      <c r="BK363" s="165">
        <f>ROUND(I363*H363,2)</f>
        <v>0</v>
      </c>
      <c r="BL363" s="18" t="s">
        <v>106</v>
      </c>
      <c r="BM363" s="164" t="s">
        <v>595</v>
      </c>
    </row>
    <row r="364" spans="1:65" s="14" customFormat="1" ht="12">
      <c r="B364" s="174"/>
      <c r="D364" s="167" t="s">
        <v>182</v>
      </c>
      <c r="E364" s="175" t="s">
        <v>1</v>
      </c>
      <c r="F364" s="176" t="s">
        <v>106</v>
      </c>
      <c r="H364" s="177">
        <v>4</v>
      </c>
      <c r="I364" s="178"/>
      <c r="L364" s="174"/>
      <c r="M364" s="179"/>
      <c r="N364" s="180"/>
      <c r="O364" s="180"/>
      <c r="P364" s="180"/>
      <c r="Q364" s="180"/>
      <c r="R364" s="180"/>
      <c r="S364" s="180"/>
      <c r="T364" s="181"/>
      <c r="AT364" s="175" t="s">
        <v>182</v>
      </c>
      <c r="AU364" s="175" t="s">
        <v>87</v>
      </c>
      <c r="AV364" s="14" t="s">
        <v>87</v>
      </c>
      <c r="AW364" s="14" t="s">
        <v>30</v>
      </c>
      <c r="AX364" s="14" t="s">
        <v>75</v>
      </c>
      <c r="AY364" s="175" t="s">
        <v>176</v>
      </c>
    </row>
    <row r="365" spans="1:65" s="16" customFormat="1" ht="12">
      <c r="B365" s="190"/>
      <c r="D365" s="167" t="s">
        <v>182</v>
      </c>
      <c r="E365" s="191" t="s">
        <v>1</v>
      </c>
      <c r="F365" s="192" t="s">
        <v>193</v>
      </c>
      <c r="H365" s="193">
        <v>4</v>
      </c>
      <c r="I365" s="194"/>
      <c r="L365" s="190"/>
      <c r="M365" s="195"/>
      <c r="N365" s="196"/>
      <c r="O365" s="196"/>
      <c r="P365" s="196"/>
      <c r="Q365" s="196"/>
      <c r="R365" s="196"/>
      <c r="S365" s="196"/>
      <c r="T365" s="197"/>
      <c r="AT365" s="191" t="s">
        <v>182</v>
      </c>
      <c r="AU365" s="191" t="s">
        <v>87</v>
      </c>
      <c r="AV365" s="16" t="s">
        <v>106</v>
      </c>
      <c r="AW365" s="16" t="s">
        <v>30</v>
      </c>
      <c r="AX365" s="16" t="s">
        <v>79</v>
      </c>
      <c r="AY365" s="191" t="s">
        <v>176</v>
      </c>
    </row>
    <row r="366" spans="1:65" s="2" customFormat="1" ht="24.25" customHeight="1">
      <c r="A366" s="33"/>
      <c r="B366" s="151"/>
      <c r="C366" s="152" t="s">
        <v>372</v>
      </c>
      <c r="D366" s="152" t="s">
        <v>178</v>
      </c>
      <c r="E366" s="153" t="s">
        <v>596</v>
      </c>
      <c r="F366" s="154" t="s">
        <v>597</v>
      </c>
      <c r="G366" s="155" t="s">
        <v>219</v>
      </c>
      <c r="H366" s="156">
        <v>4</v>
      </c>
      <c r="I366" s="157"/>
      <c r="J366" s="158">
        <f>ROUND(I366*H366,2)</f>
        <v>0</v>
      </c>
      <c r="K366" s="159"/>
      <c r="L366" s="34"/>
      <c r="M366" s="160" t="s">
        <v>1</v>
      </c>
      <c r="N366" s="161" t="s">
        <v>41</v>
      </c>
      <c r="O366" s="59"/>
      <c r="P366" s="162">
        <f>O366*H366</f>
        <v>0</v>
      </c>
      <c r="Q366" s="162">
        <v>0</v>
      </c>
      <c r="R366" s="162">
        <f>Q366*H366</f>
        <v>0</v>
      </c>
      <c r="S366" s="162">
        <v>0</v>
      </c>
      <c r="T366" s="163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4" t="s">
        <v>106</v>
      </c>
      <c r="AT366" s="164" t="s">
        <v>178</v>
      </c>
      <c r="AU366" s="164" t="s">
        <v>87</v>
      </c>
      <c r="AY366" s="18" t="s">
        <v>176</v>
      </c>
      <c r="BE366" s="165">
        <f>IF(N366="základná",J366,0)</f>
        <v>0</v>
      </c>
      <c r="BF366" s="165">
        <f>IF(N366="znížená",J366,0)</f>
        <v>0</v>
      </c>
      <c r="BG366" s="165">
        <f>IF(N366="zákl. prenesená",J366,0)</f>
        <v>0</v>
      </c>
      <c r="BH366" s="165">
        <f>IF(N366="zníž. prenesená",J366,0)</f>
        <v>0</v>
      </c>
      <c r="BI366" s="165">
        <f>IF(N366="nulová",J366,0)</f>
        <v>0</v>
      </c>
      <c r="BJ366" s="18" t="s">
        <v>87</v>
      </c>
      <c r="BK366" s="165">
        <f>ROUND(I366*H366,2)</f>
        <v>0</v>
      </c>
      <c r="BL366" s="18" t="s">
        <v>106</v>
      </c>
      <c r="BM366" s="164" t="s">
        <v>598</v>
      </c>
    </row>
    <row r="367" spans="1:65" s="14" customFormat="1" ht="12">
      <c r="B367" s="174"/>
      <c r="D367" s="167" t="s">
        <v>182</v>
      </c>
      <c r="E367" s="175" t="s">
        <v>1</v>
      </c>
      <c r="F367" s="176" t="s">
        <v>106</v>
      </c>
      <c r="H367" s="177">
        <v>4</v>
      </c>
      <c r="I367" s="178"/>
      <c r="L367" s="174"/>
      <c r="M367" s="179"/>
      <c r="N367" s="180"/>
      <c r="O367" s="180"/>
      <c r="P367" s="180"/>
      <c r="Q367" s="180"/>
      <c r="R367" s="180"/>
      <c r="S367" s="180"/>
      <c r="T367" s="181"/>
      <c r="AT367" s="175" t="s">
        <v>182</v>
      </c>
      <c r="AU367" s="175" t="s">
        <v>87</v>
      </c>
      <c r="AV367" s="14" t="s">
        <v>87</v>
      </c>
      <c r="AW367" s="14" t="s">
        <v>30</v>
      </c>
      <c r="AX367" s="14" t="s">
        <v>75</v>
      </c>
      <c r="AY367" s="175" t="s">
        <v>176</v>
      </c>
    </row>
    <row r="368" spans="1:65" s="16" customFormat="1" ht="12">
      <c r="B368" s="190"/>
      <c r="D368" s="167" t="s">
        <v>182</v>
      </c>
      <c r="E368" s="191" t="s">
        <v>1</v>
      </c>
      <c r="F368" s="192" t="s">
        <v>193</v>
      </c>
      <c r="H368" s="193">
        <v>4</v>
      </c>
      <c r="I368" s="194"/>
      <c r="L368" s="190"/>
      <c r="M368" s="195"/>
      <c r="N368" s="196"/>
      <c r="O368" s="196"/>
      <c r="P368" s="196"/>
      <c r="Q368" s="196"/>
      <c r="R368" s="196"/>
      <c r="S368" s="196"/>
      <c r="T368" s="197"/>
      <c r="AT368" s="191" t="s">
        <v>182</v>
      </c>
      <c r="AU368" s="191" t="s">
        <v>87</v>
      </c>
      <c r="AV368" s="16" t="s">
        <v>106</v>
      </c>
      <c r="AW368" s="16" t="s">
        <v>30</v>
      </c>
      <c r="AX368" s="16" t="s">
        <v>79</v>
      </c>
      <c r="AY368" s="191" t="s">
        <v>176</v>
      </c>
    </row>
    <row r="369" spans="1:65" s="12" customFormat="1" ht="23" customHeight="1">
      <c r="B369" s="138"/>
      <c r="D369" s="139" t="s">
        <v>74</v>
      </c>
      <c r="E369" s="149" t="s">
        <v>350</v>
      </c>
      <c r="F369" s="149" t="s">
        <v>351</v>
      </c>
      <c r="I369" s="141"/>
      <c r="J369" s="150">
        <f>BK369</f>
        <v>0</v>
      </c>
      <c r="L369" s="138"/>
      <c r="M369" s="143"/>
      <c r="N369" s="144"/>
      <c r="O369" s="144"/>
      <c r="P369" s="145">
        <f>P370</f>
        <v>0</v>
      </c>
      <c r="Q369" s="144"/>
      <c r="R369" s="145">
        <f>R370</f>
        <v>0</v>
      </c>
      <c r="S369" s="144"/>
      <c r="T369" s="146">
        <f>T370</f>
        <v>0</v>
      </c>
      <c r="AR369" s="139" t="s">
        <v>79</v>
      </c>
      <c r="AT369" s="147" t="s">
        <v>74</v>
      </c>
      <c r="AU369" s="147" t="s">
        <v>79</v>
      </c>
      <c r="AY369" s="139" t="s">
        <v>176</v>
      </c>
      <c r="BK369" s="148">
        <f>BK370</f>
        <v>0</v>
      </c>
    </row>
    <row r="370" spans="1:65" s="2" customFormat="1" ht="24.25" customHeight="1">
      <c r="A370" s="33"/>
      <c r="B370" s="151"/>
      <c r="C370" s="152" t="s">
        <v>383</v>
      </c>
      <c r="D370" s="152" t="s">
        <v>178</v>
      </c>
      <c r="E370" s="153" t="s">
        <v>352</v>
      </c>
      <c r="F370" s="154" t="s">
        <v>353</v>
      </c>
      <c r="G370" s="155" t="s">
        <v>315</v>
      </c>
      <c r="H370" s="156">
        <v>75.209999999999994</v>
      </c>
      <c r="I370" s="157"/>
      <c r="J370" s="158">
        <f>ROUND(I370*H370,2)</f>
        <v>0</v>
      </c>
      <c r="K370" s="159"/>
      <c r="L370" s="34"/>
      <c r="M370" s="160" t="s">
        <v>1</v>
      </c>
      <c r="N370" s="161" t="s">
        <v>41</v>
      </c>
      <c r="O370" s="59"/>
      <c r="P370" s="162">
        <f>O370*H370</f>
        <v>0</v>
      </c>
      <c r="Q370" s="162">
        <v>0</v>
      </c>
      <c r="R370" s="162">
        <f>Q370*H370</f>
        <v>0</v>
      </c>
      <c r="S370" s="162">
        <v>0</v>
      </c>
      <c r="T370" s="163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4" t="s">
        <v>106</v>
      </c>
      <c r="AT370" s="164" t="s">
        <v>178</v>
      </c>
      <c r="AU370" s="164" t="s">
        <v>87</v>
      </c>
      <c r="AY370" s="18" t="s">
        <v>176</v>
      </c>
      <c r="BE370" s="165">
        <f>IF(N370="základná",J370,0)</f>
        <v>0</v>
      </c>
      <c r="BF370" s="165">
        <f>IF(N370="znížená",J370,0)</f>
        <v>0</v>
      </c>
      <c r="BG370" s="165">
        <f>IF(N370="zákl. prenesená",J370,0)</f>
        <v>0</v>
      </c>
      <c r="BH370" s="165">
        <f>IF(N370="zníž. prenesená",J370,0)</f>
        <v>0</v>
      </c>
      <c r="BI370" s="165">
        <f>IF(N370="nulová",J370,0)</f>
        <v>0</v>
      </c>
      <c r="BJ370" s="18" t="s">
        <v>87</v>
      </c>
      <c r="BK370" s="165">
        <f>ROUND(I370*H370,2)</f>
        <v>0</v>
      </c>
      <c r="BL370" s="18" t="s">
        <v>106</v>
      </c>
      <c r="BM370" s="164" t="s">
        <v>599</v>
      </c>
    </row>
    <row r="371" spans="1:65" s="12" customFormat="1" ht="26" customHeight="1">
      <c r="B371" s="138"/>
      <c r="D371" s="139" t="s">
        <v>74</v>
      </c>
      <c r="E371" s="140" t="s">
        <v>355</v>
      </c>
      <c r="F371" s="140" t="s">
        <v>356</v>
      </c>
      <c r="I371" s="141"/>
      <c r="J371" s="142">
        <f>BK371</f>
        <v>0</v>
      </c>
      <c r="L371" s="138"/>
      <c r="M371" s="143"/>
      <c r="N371" s="144"/>
      <c r="O371" s="144"/>
      <c r="P371" s="145">
        <f>P372+P387</f>
        <v>0</v>
      </c>
      <c r="Q371" s="144"/>
      <c r="R371" s="145">
        <f>R372+R387</f>
        <v>2.0426924999999998</v>
      </c>
      <c r="S371" s="144"/>
      <c r="T371" s="146">
        <f>T372+T387</f>
        <v>0</v>
      </c>
      <c r="AR371" s="139" t="s">
        <v>87</v>
      </c>
      <c r="AT371" s="147" t="s">
        <v>74</v>
      </c>
      <c r="AU371" s="147" t="s">
        <v>75</v>
      </c>
      <c r="AY371" s="139" t="s">
        <v>176</v>
      </c>
      <c r="BK371" s="148">
        <f>BK372+BK387</f>
        <v>0</v>
      </c>
    </row>
    <row r="372" spans="1:65" s="12" customFormat="1" ht="23" customHeight="1">
      <c r="B372" s="138"/>
      <c r="D372" s="139" t="s">
        <v>74</v>
      </c>
      <c r="E372" s="149" t="s">
        <v>600</v>
      </c>
      <c r="F372" s="149" t="s">
        <v>601</v>
      </c>
      <c r="I372" s="141"/>
      <c r="J372" s="150">
        <f>BK372</f>
        <v>0</v>
      </c>
      <c r="L372" s="138"/>
      <c r="M372" s="143"/>
      <c r="N372" s="144"/>
      <c r="O372" s="144"/>
      <c r="P372" s="145">
        <f>SUM(P373:P386)</f>
        <v>0</v>
      </c>
      <c r="Q372" s="144"/>
      <c r="R372" s="145">
        <f>SUM(R373:R386)</f>
        <v>0.8828125</v>
      </c>
      <c r="S372" s="144"/>
      <c r="T372" s="146">
        <f>SUM(T373:T386)</f>
        <v>0</v>
      </c>
      <c r="AR372" s="139" t="s">
        <v>87</v>
      </c>
      <c r="AT372" s="147" t="s">
        <v>74</v>
      </c>
      <c r="AU372" s="147" t="s">
        <v>79</v>
      </c>
      <c r="AY372" s="139" t="s">
        <v>176</v>
      </c>
      <c r="BK372" s="148">
        <f>SUM(BK373:BK386)</f>
        <v>0</v>
      </c>
    </row>
    <row r="373" spans="1:65" s="2" customFormat="1" ht="24.25" customHeight="1">
      <c r="A373" s="33"/>
      <c r="B373" s="151"/>
      <c r="C373" s="152" t="s">
        <v>602</v>
      </c>
      <c r="D373" s="152" t="s">
        <v>178</v>
      </c>
      <c r="E373" s="153" t="s">
        <v>603</v>
      </c>
      <c r="F373" s="154" t="s">
        <v>604</v>
      </c>
      <c r="G373" s="155" t="s">
        <v>138</v>
      </c>
      <c r="H373" s="156">
        <v>122.97499999999999</v>
      </c>
      <c r="I373" s="157"/>
      <c r="J373" s="158">
        <f>ROUND(I373*H373,2)</f>
        <v>0</v>
      </c>
      <c r="K373" s="159"/>
      <c r="L373" s="34"/>
      <c r="M373" s="160" t="s">
        <v>1</v>
      </c>
      <c r="N373" s="161" t="s">
        <v>41</v>
      </c>
      <c r="O373" s="59"/>
      <c r="P373" s="162">
        <f>O373*H373</f>
        <v>0</v>
      </c>
      <c r="Q373" s="162">
        <v>3.5000000000000001E-3</v>
      </c>
      <c r="R373" s="162">
        <f>Q373*H373</f>
        <v>0.43041249999999998</v>
      </c>
      <c r="S373" s="162">
        <v>0</v>
      </c>
      <c r="T373" s="163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4" t="s">
        <v>332</v>
      </c>
      <c r="AT373" s="164" t="s">
        <v>178</v>
      </c>
      <c r="AU373" s="164" t="s">
        <v>87</v>
      </c>
      <c r="AY373" s="18" t="s">
        <v>176</v>
      </c>
      <c r="BE373" s="165">
        <f>IF(N373="základná",J373,0)</f>
        <v>0</v>
      </c>
      <c r="BF373" s="165">
        <f>IF(N373="znížená",J373,0)</f>
        <v>0</v>
      </c>
      <c r="BG373" s="165">
        <f>IF(N373="zákl. prenesená",J373,0)</f>
        <v>0</v>
      </c>
      <c r="BH373" s="165">
        <f>IF(N373="zníž. prenesená",J373,0)</f>
        <v>0</v>
      </c>
      <c r="BI373" s="165">
        <f>IF(N373="nulová",J373,0)</f>
        <v>0</v>
      </c>
      <c r="BJ373" s="18" t="s">
        <v>87</v>
      </c>
      <c r="BK373" s="165">
        <f>ROUND(I373*H373,2)</f>
        <v>0</v>
      </c>
      <c r="BL373" s="18" t="s">
        <v>332</v>
      </c>
      <c r="BM373" s="164" t="s">
        <v>605</v>
      </c>
    </row>
    <row r="374" spans="1:65" s="13" customFormat="1" ht="12">
      <c r="B374" s="166"/>
      <c r="D374" s="167" t="s">
        <v>182</v>
      </c>
      <c r="E374" s="168" t="s">
        <v>1</v>
      </c>
      <c r="F374" s="169" t="s">
        <v>606</v>
      </c>
      <c r="H374" s="168" t="s">
        <v>1</v>
      </c>
      <c r="I374" s="170"/>
      <c r="L374" s="166"/>
      <c r="M374" s="171"/>
      <c r="N374" s="172"/>
      <c r="O374" s="172"/>
      <c r="P374" s="172"/>
      <c r="Q374" s="172"/>
      <c r="R374" s="172"/>
      <c r="S374" s="172"/>
      <c r="T374" s="173"/>
      <c r="AT374" s="168" t="s">
        <v>182</v>
      </c>
      <c r="AU374" s="168" t="s">
        <v>87</v>
      </c>
      <c r="AV374" s="13" t="s">
        <v>79</v>
      </c>
      <c r="AW374" s="13" t="s">
        <v>30</v>
      </c>
      <c r="AX374" s="13" t="s">
        <v>75</v>
      </c>
      <c r="AY374" s="168" t="s">
        <v>176</v>
      </c>
    </row>
    <row r="375" spans="1:65" s="14" customFormat="1" ht="12">
      <c r="B375" s="174"/>
      <c r="D375" s="167" t="s">
        <v>182</v>
      </c>
      <c r="E375" s="175" t="s">
        <v>1</v>
      </c>
      <c r="F375" s="176" t="s">
        <v>607</v>
      </c>
      <c r="H375" s="177">
        <v>53.465000000000003</v>
      </c>
      <c r="I375" s="178"/>
      <c r="L375" s="174"/>
      <c r="M375" s="179"/>
      <c r="N375" s="180"/>
      <c r="O375" s="180"/>
      <c r="P375" s="180"/>
      <c r="Q375" s="180"/>
      <c r="R375" s="180"/>
      <c r="S375" s="180"/>
      <c r="T375" s="181"/>
      <c r="AT375" s="175" t="s">
        <v>182</v>
      </c>
      <c r="AU375" s="175" t="s">
        <v>87</v>
      </c>
      <c r="AV375" s="14" t="s">
        <v>87</v>
      </c>
      <c r="AW375" s="14" t="s">
        <v>30</v>
      </c>
      <c r="AX375" s="14" t="s">
        <v>75</v>
      </c>
      <c r="AY375" s="175" t="s">
        <v>176</v>
      </c>
    </row>
    <row r="376" spans="1:65" s="14" customFormat="1" ht="12">
      <c r="B376" s="174"/>
      <c r="D376" s="167" t="s">
        <v>182</v>
      </c>
      <c r="E376" s="175" t="s">
        <v>1</v>
      </c>
      <c r="F376" s="176" t="s">
        <v>608</v>
      </c>
      <c r="H376" s="177">
        <v>12.074999999999999</v>
      </c>
      <c r="I376" s="178"/>
      <c r="L376" s="174"/>
      <c r="M376" s="179"/>
      <c r="N376" s="180"/>
      <c r="O376" s="180"/>
      <c r="P376" s="180"/>
      <c r="Q376" s="180"/>
      <c r="R376" s="180"/>
      <c r="S376" s="180"/>
      <c r="T376" s="181"/>
      <c r="AT376" s="175" t="s">
        <v>182</v>
      </c>
      <c r="AU376" s="175" t="s">
        <v>87</v>
      </c>
      <c r="AV376" s="14" t="s">
        <v>87</v>
      </c>
      <c r="AW376" s="14" t="s">
        <v>30</v>
      </c>
      <c r="AX376" s="14" t="s">
        <v>75</v>
      </c>
      <c r="AY376" s="175" t="s">
        <v>176</v>
      </c>
    </row>
    <row r="377" spans="1:65" s="14" customFormat="1" ht="12">
      <c r="B377" s="174"/>
      <c r="D377" s="167" t="s">
        <v>182</v>
      </c>
      <c r="E377" s="175" t="s">
        <v>1</v>
      </c>
      <c r="F377" s="176" t="s">
        <v>609</v>
      </c>
      <c r="H377" s="177">
        <v>22.704999999999998</v>
      </c>
      <c r="I377" s="178"/>
      <c r="L377" s="174"/>
      <c r="M377" s="179"/>
      <c r="N377" s="180"/>
      <c r="O377" s="180"/>
      <c r="P377" s="180"/>
      <c r="Q377" s="180"/>
      <c r="R377" s="180"/>
      <c r="S377" s="180"/>
      <c r="T377" s="181"/>
      <c r="AT377" s="175" t="s">
        <v>182</v>
      </c>
      <c r="AU377" s="175" t="s">
        <v>87</v>
      </c>
      <c r="AV377" s="14" t="s">
        <v>87</v>
      </c>
      <c r="AW377" s="14" t="s">
        <v>30</v>
      </c>
      <c r="AX377" s="14" t="s">
        <v>75</v>
      </c>
      <c r="AY377" s="175" t="s">
        <v>176</v>
      </c>
    </row>
    <row r="378" spans="1:65" s="14" customFormat="1" ht="12">
      <c r="B378" s="174"/>
      <c r="D378" s="167" t="s">
        <v>182</v>
      </c>
      <c r="E378" s="175" t="s">
        <v>1</v>
      </c>
      <c r="F378" s="176" t="s">
        <v>610</v>
      </c>
      <c r="H378" s="177">
        <v>22.66</v>
      </c>
      <c r="I378" s="178"/>
      <c r="L378" s="174"/>
      <c r="M378" s="179"/>
      <c r="N378" s="180"/>
      <c r="O378" s="180"/>
      <c r="P378" s="180"/>
      <c r="Q378" s="180"/>
      <c r="R378" s="180"/>
      <c r="S378" s="180"/>
      <c r="T378" s="181"/>
      <c r="AT378" s="175" t="s">
        <v>182</v>
      </c>
      <c r="AU378" s="175" t="s">
        <v>87</v>
      </c>
      <c r="AV378" s="14" t="s">
        <v>87</v>
      </c>
      <c r="AW378" s="14" t="s">
        <v>30</v>
      </c>
      <c r="AX378" s="14" t="s">
        <v>75</v>
      </c>
      <c r="AY378" s="175" t="s">
        <v>176</v>
      </c>
    </row>
    <row r="379" spans="1:65" s="14" customFormat="1" ht="12">
      <c r="B379" s="174"/>
      <c r="D379" s="167" t="s">
        <v>182</v>
      </c>
      <c r="E379" s="175" t="s">
        <v>1</v>
      </c>
      <c r="F379" s="176" t="s">
        <v>611</v>
      </c>
      <c r="H379" s="177">
        <v>12.07</v>
      </c>
      <c r="I379" s="178"/>
      <c r="L379" s="174"/>
      <c r="M379" s="179"/>
      <c r="N379" s="180"/>
      <c r="O379" s="180"/>
      <c r="P379" s="180"/>
      <c r="Q379" s="180"/>
      <c r="R379" s="180"/>
      <c r="S379" s="180"/>
      <c r="T379" s="181"/>
      <c r="AT379" s="175" t="s">
        <v>182</v>
      </c>
      <c r="AU379" s="175" t="s">
        <v>87</v>
      </c>
      <c r="AV379" s="14" t="s">
        <v>87</v>
      </c>
      <c r="AW379" s="14" t="s">
        <v>30</v>
      </c>
      <c r="AX379" s="14" t="s">
        <v>75</v>
      </c>
      <c r="AY379" s="175" t="s">
        <v>176</v>
      </c>
    </row>
    <row r="380" spans="1:65" s="15" customFormat="1" ht="12">
      <c r="B380" s="182"/>
      <c r="D380" s="167" t="s">
        <v>182</v>
      </c>
      <c r="E380" s="183" t="s">
        <v>1</v>
      </c>
      <c r="F380" s="184" t="s">
        <v>192</v>
      </c>
      <c r="H380" s="185">
        <v>122.97499999999999</v>
      </c>
      <c r="I380" s="186"/>
      <c r="L380" s="182"/>
      <c r="M380" s="187"/>
      <c r="N380" s="188"/>
      <c r="O380" s="188"/>
      <c r="P380" s="188"/>
      <c r="Q380" s="188"/>
      <c r="R380" s="188"/>
      <c r="S380" s="188"/>
      <c r="T380" s="189"/>
      <c r="AT380" s="183" t="s">
        <v>182</v>
      </c>
      <c r="AU380" s="183" t="s">
        <v>87</v>
      </c>
      <c r="AV380" s="15" t="s">
        <v>97</v>
      </c>
      <c r="AW380" s="15" t="s">
        <v>30</v>
      </c>
      <c r="AX380" s="15" t="s">
        <v>75</v>
      </c>
      <c r="AY380" s="183" t="s">
        <v>176</v>
      </c>
    </row>
    <row r="381" spans="1:65" s="16" customFormat="1" ht="12">
      <c r="B381" s="190"/>
      <c r="D381" s="167" t="s">
        <v>182</v>
      </c>
      <c r="E381" s="191" t="s">
        <v>395</v>
      </c>
      <c r="F381" s="192" t="s">
        <v>193</v>
      </c>
      <c r="H381" s="193">
        <v>122.97499999999999</v>
      </c>
      <c r="I381" s="194"/>
      <c r="L381" s="190"/>
      <c r="M381" s="195"/>
      <c r="N381" s="196"/>
      <c r="O381" s="196"/>
      <c r="P381" s="196"/>
      <c r="Q381" s="196"/>
      <c r="R381" s="196"/>
      <c r="S381" s="196"/>
      <c r="T381" s="197"/>
      <c r="AT381" s="191" t="s">
        <v>182</v>
      </c>
      <c r="AU381" s="191" t="s">
        <v>87</v>
      </c>
      <c r="AV381" s="16" t="s">
        <v>106</v>
      </c>
      <c r="AW381" s="16" t="s">
        <v>30</v>
      </c>
      <c r="AX381" s="16" t="s">
        <v>79</v>
      </c>
      <c r="AY381" s="191" t="s">
        <v>176</v>
      </c>
    </row>
    <row r="382" spans="1:65" s="2" customFormat="1" ht="24.25" customHeight="1">
      <c r="A382" s="33"/>
      <c r="B382" s="151"/>
      <c r="C382" s="203" t="s">
        <v>612</v>
      </c>
      <c r="D382" s="203" t="s">
        <v>411</v>
      </c>
      <c r="E382" s="204" t="s">
        <v>613</v>
      </c>
      <c r="F382" s="205" t="s">
        <v>614</v>
      </c>
      <c r="G382" s="206" t="s">
        <v>138</v>
      </c>
      <c r="H382" s="207">
        <v>130</v>
      </c>
      <c r="I382" s="208"/>
      <c r="J382" s="209">
        <f>ROUND(I382*H382,2)</f>
        <v>0</v>
      </c>
      <c r="K382" s="210"/>
      <c r="L382" s="211"/>
      <c r="M382" s="212" t="s">
        <v>1</v>
      </c>
      <c r="N382" s="213" t="s">
        <v>41</v>
      </c>
      <c r="O382" s="59"/>
      <c r="P382" s="162">
        <f>O382*H382</f>
        <v>0</v>
      </c>
      <c r="Q382" s="162">
        <v>3.48E-3</v>
      </c>
      <c r="R382" s="162">
        <f>Q382*H382</f>
        <v>0.45240000000000002</v>
      </c>
      <c r="S382" s="162">
        <v>0</v>
      </c>
      <c r="T382" s="163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4" t="s">
        <v>615</v>
      </c>
      <c r="AT382" s="164" t="s">
        <v>411</v>
      </c>
      <c r="AU382" s="164" t="s">
        <v>87</v>
      </c>
      <c r="AY382" s="18" t="s">
        <v>176</v>
      </c>
      <c r="BE382" s="165">
        <f>IF(N382="základná",J382,0)</f>
        <v>0</v>
      </c>
      <c r="BF382" s="165">
        <f>IF(N382="znížená",J382,0)</f>
        <v>0</v>
      </c>
      <c r="BG382" s="165">
        <f>IF(N382="zákl. prenesená",J382,0)</f>
        <v>0</v>
      </c>
      <c r="BH382" s="165">
        <f>IF(N382="zníž. prenesená",J382,0)</f>
        <v>0</v>
      </c>
      <c r="BI382" s="165">
        <f>IF(N382="nulová",J382,0)</f>
        <v>0</v>
      </c>
      <c r="BJ382" s="18" t="s">
        <v>87</v>
      </c>
      <c r="BK382" s="165">
        <f>ROUND(I382*H382,2)</f>
        <v>0</v>
      </c>
      <c r="BL382" s="18" t="s">
        <v>332</v>
      </c>
      <c r="BM382" s="164" t="s">
        <v>616</v>
      </c>
    </row>
    <row r="383" spans="1:65" s="14" customFormat="1" ht="12">
      <c r="B383" s="174"/>
      <c r="D383" s="167" t="s">
        <v>182</v>
      </c>
      <c r="E383" s="175" t="s">
        <v>1</v>
      </c>
      <c r="F383" s="176" t="s">
        <v>617</v>
      </c>
      <c r="H383" s="177">
        <v>129.124</v>
      </c>
      <c r="I383" s="178"/>
      <c r="L383" s="174"/>
      <c r="M383" s="179"/>
      <c r="N383" s="180"/>
      <c r="O383" s="180"/>
      <c r="P383" s="180"/>
      <c r="Q383" s="180"/>
      <c r="R383" s="180"/>
      <c r="S383" s="180"/>
      <c r="T383" s="181"/>
      <c r="AT383" s="175" t="s">
        <v>182</v>
      </c>
      <c r="AU383" s="175" t="s">
        <v>87</v>
      </c>
      <c r="AV383" s="14" t="s">
        <v>87</v>
      </c>
      <c r="AW383" s="14" t="s">
        <v>30</v>
      </c>
      <c r="AX383" s="14" t="s">
        <v>75</v>
      </c>
      <c r="AY383" s="175" t="s">
        <v>176</v>
      </c>
    </row>
    <row r="384" spans="1:65" s="14" customFormat="1" ht="12">
      <c r="B384" s="174"/>
      <c r="D384" s="167" t="s">
        <v>182</v>
      </c>
      <c r="E384" s="175" t="s">
        <v>1</v>
      </c>
      <c r="F384" s="176" t="s">
        <v>618</v>
      </c>
      <c r="H384" s="177">
        <v>0.876</v>
      </c>
      <c r="I384" s="178"/>
      <c r="L384" s="174"/>
      <c r="M384" s="179"/>
      <c r="N384" s="180"/>
      <c r="O384" s="180"/>
      <c r="P384" s="180"/>
      <c r="Q384" s="180"/>
      <c r="R384" s="180"/>
      <c r="S384" s="180"/>
      <c r="T384" s="181"/>
      <c r="AT384" s="175" t="s">
        <v>182</v>
      </c>
      <c r="AU384" s="175" t="s">
        <v>87</v>
      </c>
      <c r="AV384" s="14" t="s">
        <v>87</v>
      </c>
      <c r="AW384" s="14" t="s">
        <v>30</v>
      </c>
      <c r="AX384" s="14" t="s">
        <v>75</v>
      </c>
      <c r="AY384" s="175" t="s">
        <v>176</v>
      </c>
    </row>
    <row r="385" spans="1:65" s="16" customFormat="1" ht="12">
      <c r="B385" s="190"/>
      <c r="D385" s="167" t="s">
        <v>182</v>
      </c>
      <c r="E385" s="191" t="s">
        <v>1</v>
      </c>
      <c r="F385" s="192" t="s">
        <v>193</v>
      </c>
      <c r="H385" s="193">
        <v>130</v>
      </c>
      <c r="I385" s="194"/>
      <c r="L385" s="190"/>
      <c r="M385" s="195"/>
      <c r="N385" s="196"/>
      <c r="O385" s="196"/>
      <c r="P385" s="196"/>
      <c r="Q385" s="196"/>
      <c r="R385" s="196"/>
      <c r="S385" s="196"/>
      <c r="T385" s="197"/>
      <c r="AT385" s="191" t="s">
        <v>182</v>
      </c>
      <c r="AU385" s="191" t="s">
        <v>87</v>
      </c>
      <c r="AV385" s="16" t="s">
        <v>106</v>
      </c>
      <c r="AW385" s="16" t="s">
        <v>30</v>
      </c>
      <c r="AX385" s="16" t="s">
        <v>79</v>
      </c>
      <c r="AY385" s="191" t="s">
        <v>176</v>
      </c>
    </row>
    <row r="386" spans="1:65" s="2" customFormat="1" ht="24.25" customHeight="1">
      <c r="A386" s="33"/>
      <c r="B386" s="151"/>
      <c r="C386" s="152" t="s">
        <v>619</v>
      </c>
      <c r="D386" s="152" t="s">
        <v>178</v>
      </c>
      <c r="E386" s="153" t="s">
        <v>620</v>
      </c>
      <c r="F386" s="154" t="s">
        <v>621</v>
      </c>
      <c r="G386" s="155" t="s">
        <v>315</v>
      </c>
      <c r="H386" s="156">
        <v>0.88300000000000001</v>
      </c>
      <c r="I386" s="157"/>
      <c r="J386" s="158">
        <f>ROUND(I386*H386,2)</f>
        <v>0</v>
      </c>
      <c r="K386" s="159"/>
      <c r="L386" s="34"/>
      <c r="M386" s="160" t="s">
        <v>1</v>
      </c>
      <c r="N386" s="161" t="s">
        <v>41</v>
      </c>
      <c r="O386" s="59"/>
      <c r="P386" s="162">
        <f>O386*H386</f>
        <v>0</v>
      </c>
      <c r="Q386" s="162">
        <v>0</v>
      </c>
      <c r="R386" s="162">
        <f>Q386*H386</f>
        <v>0</v>
      </c>
      <c r="S386" s="162">
        <v>0</v>
      </c>
      <c r="T386" s="163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4" t="s">
        <v>332</v>
      </c>
      <c r="AT386" s="164" t="s">
        <v>178</v>
      </c>
      <c r="AU386" s="164" t="s">
        <v>87</v>
      </c>
      <c r="AY386" s="18" t="s">
        <v>176</v>
      </c>
      <c r="BE386" s="165">
        <f>IF(N386="základná",J386,0)</f>
        <v>0</v>
      </c>
      <c r="BF386" s="165">
        <f>IF(N386="znížená",J386,0)</f>
        <v>0</v>
      </c>
      <c r="BG386" s="165">
        <f>IF(N386="zákl. prenesená",J386,0)</f>
        <v>0</v>
      </c>
      <c r="BH386" s="165">
        <f>IF(N386="zníž. prenesená",J386,0)</f>
        <v>0</v>
      </c>
      <c r="BI386" s="165">
        <f>IF(N386="nulová",J386,0)</f>
        <v>0</v>
      </c>
      <c r="BJ386" s="18" t="s">
        <v>87</v>
      </c>
      <c r="BK386" s="165">
        <f>ROUND(I386*H386,2)</f>
        <v>0</v>
      </c>
      <c r="BL386" s="18" t="s">
        <v>332</v>
      </c>
      <c r="BM386" s="164" t="s">
        <v>622</v>
      </c>
    </row>
    <row r="387" spans="1:65" s="12" customFormat="1" ht="23" customHeight="1">
      <c r="B387" s="138"/>
      <c r="D387" s="139" t="s">
        <v>74</v>
      </c>
      <c r="E387" s="149" t="s">
        <v>357</v>
      </c>
      <c r="F387" s="149" t="s">
        <v>358</v>
      </c>
      <c r="I387" s="141"/>
      <c r="J387" s="150">
        <f>BK387</f>
        <v>0</v>
      </c>
      <c r="L387" s="138"/>
      <c r="M387" s="143"/>
      <c r="N387" s="144"/>
      <c r="O387" s="144"/>
      <c r="P387" s="145">
        <f>SUM(P388:P405)</f>
        <v>0</v>
      </c>
      <c r="Q387" s="144"/>
      <c r="R387" s="145">
        <f>SUM(R388:R405)</f>
        <v>1.1598799999999998</v>
      </c>
      <c r="S387" s="144"/>
      <c r="T387" s="146">
        <f>SUM(T388:T405)</f>
        <v>0</v>
      </c>
      <c r="AR387" s="139" t="s">
        <v>87</v>
      </c>
      <c r="AT387" s="147" t="s">
        <v>74</v>
      </c>
      <c r="AU387" s="147" t="s">
        <v>79</v>
      </c>
      <c r="AY387" s="139" t="s">
        <v>176</v>
      </c>
      <c r="BK387" s="148">
        <f>SUM(BK388:BK405)</f>
        <v>0</v>
      </c>
    </row>
    <row r="388" spans="1:65" s="2" customFormat="1" ht="14.5" customHeight="1">
      <c r="A388" s="33"/>
      <c r="B388" s="151"/>
      <c r="C388" s="152" t="s">
        <v>623</v>
      </c>
      <c r="D388" s="152" t="s">
        <v>178</v>
      </c>
      <c r="E388" s="153" t="s">
        <v>624</v>
      </c>
      <c r="F388" s="154" t="s">
        <v>625</v>
      </c>
      <c r="G388" s="155" t="s">
        <v>362</v>
      </c>
      <c r="H388" s="156">
        <v>2</v>
      </c>
      <c r="I388" s="157"/>
      <c r="J388" s="158">
        <f>ROUND(I388*H388,2)</f>
        <v>0</v>
      </c>
      <c r="K388" s="159"/>
      <c r="L388" s="34"/>
      <c r="M388" s="160" t="s">
        <v>1</v>
      </c>
      <c r="N388" s="161" t="s">
        <v>41</v>
      </c>
      <c r="O388" s="59"/>
      <c r="P388" s="162">
        <f>O388*H388</f>
        <v>0</v>
      </c>
      <c r="Q388" s="162">
        <v>2.0000000000000002E-5</v>
      </c>
      <c r="R388" s="162">
        <f>Q388*H388</f>
        <v>4.0000000000000003E-5</v>
      </c>
      <c r="S388" s="162">
        <v>0</v>
      </c>
      <c r="T388" s="163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4" t="s">
        <v>332</v>
      </c>
      <c r="AT388" s="164" t="s">
        <v>178</v>
      </c>
      <c r="AU388" s="164" t="s">
        <v>87</v>
      </c>
      <c r="AY388" s="18" t="s">
        <v>176</v>
      </c>
      <c r="BE388" s="165">
        <f>IF(N388="základná",J388,0)</f>
        <v>0</v>
      </c>
      <c r="BF388" s="165">
        <f>IF(N388="znížená",J388,0)</f>
        <v>0</v>
      </c>
      <c r="BG388" s="165">
        <f>IF(N388="zákl. prenesená",J388,0)</f>
        <v>0</v>
      </c>
      <c r="BH388" s="165">
        <f>IF(N388="zníž. prenesená",J388,0)</f>
        <v>0</v>
      </c>
      <c r="BI388" s="165">
        <f>IF(N388="nulová",J388,0)</f>
        <v>0</v>
      </c>
      <c r="BJ388" s="18" t="s">
        <v>87</v>
      </c>
      <c r="BK388" s="165">
        <f>ROUND(I388*H388,2)</f>
        <v>0</v>
      </c>
      <c r="BL388" s="18" t="s">
        <v>332</v>
      </c>
      <c r="BM388" s="164" t="s">
        <v>626</v>
      </c>
    </row>
    <row r="389" spans="1:65" s="14" customFormat="1" ht="12">
      <c r="B389" s="174"/>
      <c r="D389" s="167" t="s">
        <v>182</v>
      </c>
      <c r="E389" s="175" t="s">
        <v>1</v>
      </c>
      <c r="F389" s="176" t="s">
        <v>87</v>
      </c>
      <c r="H389" s="177">
        <v>2</v>
      </c>
      <c r="I389" s="178"/>
      <c r="L389" s="174"/>
      <c r="M389" s="179"/>
      <c r="N389" s="180"/>
      <c r="O389" s="180"/>
      <c r="P389" s="180"/>
      <c r="Q389" s="180"/>
      <c r="R389" s="180"/>
      <c r="S389" s="180"/>
      <c r="T389" s="181"/>
      <c r="AT389" s="175" t="s">
        <v>182</v>
      </c>
      <c r="AU389" s="175" t="s">
        <v>87</v>
      </c>
      <c r="AV389" s="14" t="s">
        <v>87</v>
      </c>
      <c r="AW389" s="14" t="s">
        <v>30</v>
      </c>
      <c r="AX389" s="14" t="s">
        <v>75</v>
      </c>
      <c r="AY389" s="175" t="s">
        <v>176</v>
      </c>
    </row>
    <row r="390" spans="1:65" s="16" customFormat="1" ht="12">
      <c r="B390" s="190"/>
      <c r="D390" s="167" t="s">
        <v>182</v>
      </c>
      <c r="E390" s="191" t="s">
        <v>1</v>
      </c>
      <c r="F390" s="192" t="s">
        <v>627</v>
      </c>
      <c r="H390" s="193">
        <v>2</v>
      </c>
      <c r="I390" s="194"/>
      <c r="L390" s="190"/>
      <c r="M390" s="195"/>
      <c r="N390" s="196"/>
      <c r="O390" s="196"/>
      <c r="P390" s="196"/>
      <c r="Q390" s="196"/>
      <c r="R390" s="196"/>
      <c r="S390" s="196"/>
      <c r="T390" s="197"/>
      <c r="AT390" s="191" t="s">
        <v>182</v>
      </c>
      <c r="AU390" s="191" t="s">
        <v>87</v>
      </c>
      <c r="AV390" s="16" t="s">
        <v>106</v>
      </c>
      <c r="AW390" s="16" t="s">
        <v>30</v>
      </c>
      <c r="AX390" s="16" t="s">
        <v>79</v>
      </c>
      <c r="AY390" s="191" t="s">
        <v>176</v>
      </c>
    </row>
    <row r="391" spans="1:65" s="2" customFormat="1" ht="38" customHeight="1">
      <c r="A391" s="33"/>
      <c r="B391" s="151"/>
      <c r="C391" s="203" t="s">
        <v>628</v>
      </c>
      <c r="D391" s="203" t="s">
        <v>411</v>
      </c>
      <c r="E391" s="204" t="s">
        <v>629</v>
      </c>
      <c r="F391" s="205" t="s">
        <v>630</v>
      </c>
      <c r="G391" s="206" t="s">
        <v>362</v>
      </c>
      <c r="H391" s="207">
        <v>2</v>
      </c>
      <c r="I391" s="208"/>
      <c r="J391" s="209">
        <f>ROUND(I391*H391,2)</f>
        <v>0</v>
      </c>
      <c r="K391" s="210"/>
      <c r="L391" s="211"/>
      <c r="M391" s="212" t="s">
        <v>1</v>
      </c>
      <c r="N391" s="213" t="s">
        <v>41</v>
      </c>
      <c r="O391" s="59"/>
      <c r="P391" s="162">
        <f>O391*H391</f>
        <v>0</v>
      </c>
      <c r="Q391" s="162">
        <v>3.7999999999999999E-2</v>
      </c>
      <c r="R391" s="162">
        <f>Q391*H391</f>
        <v>7.5999999999999998E-2</v>
      </c>
      <c r="S391" s="162">
        <v>0</v>
      </c>
      <c r="T391" s="163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4" t="s">
        <v>615</v>
      </c>
      <c r="AT391" s="164" t="s">
        <v>411</v>
      </c>
      <c r="AU391" s="164" t="s">
        <v>87</v>
      </c>
      <c r="AY391" s="18" t="s">
        <v>176</v>
      </c>
      <c r="BE391" s="165">
        <f>IF(N391="základná",J391,0)</f>
        <v>0</v>
      </c>
      <c r="BF391" s="165">
        <f>IF(N391="znížená",J391,0)</f>
        <v>0</v>
      </c>
      <c r="BG391" s="165">
        <f>IF(N391="zákl. prenesená",J391,0)</f>
        <v>0</v>
      </c>
      <c r="BH391" s="165">
        <f>IF(N391="zníž. prenesená",J391,0)</f>
        <v>0</v>
      </c>
      <c r="BI391" s="165">
        <f>IF(N391="nulová",J391,0)</f>
        <v>0</v>
      </c>
      <c r="BJ391" s="18" t="s">
        <v>87</v>
      </c>
      <c r="BK391" s="165">
        <f>ROUND(I391*H391,2)</f>
        <v>0</v>
      </c>
      <c r="BL391" s="18" t="s">
        <v>332</v>
      </c>
      <c r="BM391" s="164" t="s">
        <v>631</v>
      </c>
    </row>
    <row r="392" spans="1:65" s="14" customFormat="1" ht="12">
      <c r="B392" s="174"/>
      <c r="D392" s="167" t="s">
        <v>182</v>
      </c>
      <c r="E392" s="175" t="s">
        <v>1</v>
      </c>
      <c r="F392" s="176" t="s">
        <v>632</v>
      </c>
      <c r="H392" s="177">
        <v>2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182</v>
      </c>
      <c r="AU392" s="175" t="s">
        <v>87</v>
      </c>
      <c r="AV392" s="14" t="s">
        <v>87</v>
      </c>
      <c r="AW392" s="14" t="s">
        <v>30</v>
      </c>
      <c r="AX392" s="14" t="s">
        <v>75</v>
      </c>
      <c r="AY392" s="175" t="s">
        <v>176</v>
      </c>
    </row>
    <row r="393" spans="1:65" s="16" customFormat="1" ht="12">
      <c r="B393" s="190"/>
      <c r="D393" s="167" t="s">
        <v>182</v>
      </c>
      <c r="E393" s="191" t="s">
        <v>1</v>
      </c>
      <c r="F393" s="192" t="s">
        <v>633</v>
      </c>
      <c r="H393" s="193">
        <v>2</v>
      </c>
      <c r="I393" s="194"/>
      <c r="L393" s="190"/>
      <c r="M393" s="195"/>
      <c r="N393" s="196"/>
      <c r="O393" s="196"/>
      <c r="P393" s="196"/>
      <c r="Q393" s="196"/>
      <c r="R393" s="196"/>
      <c r="S393" s="196"/>
      <c r="T393" s="197"/>
      <c r="AT393" s="191" t="s">
        <v>182</v>
      </c>
      <c r="AU393" s="191" t="s">
        <v>87</v>
      </c>
      <c r="AV393" s="16" t="s">
        <v>106</v>
      </c>
      <c r="AW393" s="16" t="s">
        <v>30</v>
      </c>
      <c r="AX393" s="16" t="s">
        <v>79</v>
      </c>
      <c r="AY393" s="191" t="s">
        <v>176</v>
      </c>
    </row>
    <row r="394" spans="1:65" s="2" customFormat="1" ht="14.5" customHeight="1">
      <c r="A394" s="33"/>
      <c r="B394" s="151"/>
      <c r="C394" s="152" t="s">
        <v>634</v>
      </c>
      <c r="D394" s="152" t="s">
        <v>178</v>
      </c>
      <c r="E394" s="153" t="s">
        <v>635</v>
      </c>
      <c r="F394" s="154" t="s">
        <v>636</v>
      </c>
      <c r="G394" s="155" t="s">
        <v>362</v>
      </c>
      <c r="H394" s="156">
        <v>18</v>
      </c>
      <c r="I394" s="157"/>
      <c r="J394" s="158">
        <f>ROUND(I394*H394,2)</f>
        <v>0</v>
      </c>
      <c r="K394" s="159"/>
      <c r="L394" s="34"/>
      <c r="M394" s="160" t="s">
        <v>1</v>
      </c>
      <c r="N394" s="161" t="s">
        <v>41</v>
      </c>
      <c r="O394" s="59"/>
      <c r="P394" s="162">
        <f>O394*H394</f>
        <v>0</v>
      </c>
      <c r="Q394" s="162">
        <v>0</v>
      </c>
      <c r="R394" s="162">
        <f>Q394*H394</f>
        <v>0</v>
      </c>
      <c r="S394" s="162">
        <v>0</v>
      </c>
      <c r="T394" s="163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4" t="s">
        <v>332</v>
      </c>
      <c r="AT394" s="164" t="s">
        <v>178</v>
      </c>
      <c r="AU394" s="164" t="s">
        <v>87</v>
      </c>
      <c r="AY394" s="18" t="s">
        <v>176</v>
      </c>
      <c r="BE394" s="165">
        <f>IF(N394="základná",J394,0)</f>
        <v>0</v>
      </c>
      <c r="BF394" s="165">
        <f>IF(N394="znížená",J394,0)</f>
        <v>0</v>
      </c>
      <c r="BG394" s="165">
        <f>IF(N394="zákl. prenesená",J394,0)</f>
        <v>0</v>
      </c>
      <c r="BH394" s="165">
        <f>IF(N394="zníž. prenesená",J394,0)</f>
        <v>0</v>
      </c>
      <c r="BI394" s="165">
        <f>IF(N394="nulová",J394,0)</f>
        <v>0</v>
      </c>
      <c r="BJ394" s="18" t="s">
        <v>87</v>
      </c>
      <c r="BK394" s="165">
        <f>ROUND(I394*H394,2)</f>
        <v>0</v>
      </c>
      <c r="BL394" s="18" t="s">
        <v>332</v>
      </c>
      <c r="BM394" s="164" t="s">
        <v>637</v>
      </c>
    </row>
    <row r="395" spans="1:65" s="13" customFormat="1" ht="12">
      <c r="B395" s="166"/>
      <c r="D395" s="167" t="s">
        <v>182</v>
      </c>
      <c r="E395" s="168" t="s">
        <v>1</v>
      </c>
      <c r="F395" s="169" t="s">
        <v>638</v>
      </c>
      <c r="H395" s="168" t="s">
        <v>1</v>
      </c>
      <c r="I395" s="170"/>
      <c r="L395" s="166"/>
      <c r="M395" s="171"/>
      <c r="N395" s="172"/>
      <c r="O395" s="172"/>
      <c r="P395" s="172"/>
      <c r="Q395" s="172"/>
      <c r="R395" s="172"/>
      <c r="S395" s="172"/>
      <c r="T395" s="173"/>
      <c r="AT395" s="168" t="s">
        <v>182</v>
      </c>
      <c r="AU395" s="168" t="s">
        <v>87</v>
      </c>
      <c r="AV395" s="13" t="s">
        <v>79</v>
      </c>
      <c r="AW395" s="13" t="s">
        <v>30</v>
      </c>
      <c r="AX395" s="13" t="s">
        <v>75</v>
      </c>
      <c r="AY395" s="168" t="s">
        <v>176</v>
      </c>
    </row>
    <row r="396" spans="1:65" s="13" customFormat="1" ht="12">
      <c r="B396" s="166"/>
      <c r="D396" s="167" t="s">
        <v>182</v>
      </c>
      <c r="E396" s="168" t="s">
        <v>1</v>
      </c>
      <c r="F396" s="169" t="s">
        <v>639</v>
      </c>
      <c r="H396" s="168" t="s">
        <v>1</v>
      </c>
      <c r="I396" s="170"/>
      <c r="L396" s="166"/>
      <c r="M396" s="171"/>
      <c r="N396" s="172"/>
      <c r="O396" s="172"/>
      <c r="P396" s="172"/>
      <c r="Q396" s="172"/>
      <c r="R396" s="172"/>
      <c r="S396" s="172"/>
      <c r="T396" s="173"/>
      <c r="AT396" s="168" t="s">
        <v>182</v>
      </c>
      <c r="AU396" s="168" t="s">
        <v>87</v>
      </c>
      <c r="AV396" s="13" t="s">
        <v>79</v>
      </c>
      <c r="AW396" s="13" t="s">
        <v>30</v>
      </c>
      <c r="AX396" s="13" t="s">
        <v>75</v>
      </c>
      <c r="AY396" s="168" t="s">
        <v>176</v>
      </c>
    </row>
    <row r="397" spans="1:65" s="14" customFormat="1" ht="12">
      <c r="B397" s="174"/>
      <c r="D397" s="167" t="s">
        <v>182</v>
      </c>
      <c r="E397" s="175" t="s">
        <v>1</v>
      </c>
      <c r="F397" s="176" t="s">
        <v>640</v>
      </c>
      <c r="H397" s="177">
        <v>18</v>
      </c>
      <c r="I397" s="178"/>
      <c r="L397" s="174"/>
      <c r="M397" s="179"/>
      <c r="N397" s="180"/>
      <c r="O397" s="180"/>
      <c r="P397" s="180"/>
      <c r="Q397" s="180"/>
      <c r="R397" s="180"/>
      <c r="S397" s="180"/>
      <c r="T397" s="181"/>
      <c r="AT397" s="175" t="s">
        <v>182</v>
      </c>
      <c r="AU397" s="175" t="s">
        <v>87</v>
      </c>
      <c r="AV397" s="14" t="s">
        <v>87</v>
      </c>
      <c r="AW397" s="14" t="s">
        <v>30</v>
      </c>
      <c r="AX397" s="14" t="s">
        <v>75</v>
      </c>
      <c r="AY397" s="175" t="s">
        <v>176</v>
      </c>
    </row>
    <row r="398" spans="1:65" s="16" customFormat="1" ht="12">
      <c r="B398" s="190"/>
      <c r="D398" s="167" t="s">
        <v>182</v>
      </c>
      <c r="E398" s="191" t="s">
        <v>1</v>
      </c>
      <c r="F398" s="192" t="s">
        <v>641</v>
      </c>
      <c r="H398" s="193">
        <v>18</v>
      </c>
      <c r="I398" s="194"/>
      <c r="L398" s="190"/>
      <c r="M398" s="195"/>
      <c r="N398" s="196"/>
      <c r="O398" s="196"/>
      <c r="P398" s="196"/>
      <c r="Q398" s="196"/>
      <c r="R398" s="196"/>
      <c r="S398" s="196"/>
      <c r="T398" s="197"/>
      <c r="AT398" s="191" t="s">
        <v>182</v>
      </c>
      <c r="AU398" s="191" t="s">
        <v>87</v>
      </c>
      <c r="AV398" s="16" t="s">
        <v>106</v>
      </c>
      <c r="AW398" s="16" t="s">
        <v>30</v>
      </c>
      <c r="AX398" s="16" t="s">
        <v>79</v>
      </c>
      <c r="AY398" s="191" t="s">
        <v>176</v>
      </c>
    </row>
    <row r="399" spans="1:65" s="2" customFormat="1" ht="24.25" customHeight="1">
      <c r="A399" s="33"/>
      <c r="B399" s="151"/>
      <c r="C399" s="203" t="s">
        <v>642</v>
      </c>
      <c r="D399" s="203" t="s">
        <v>411</v>
      </c>
      <c r="E399" s="204" t="s">
        <v>643</v>
      </c>
      <c r="F399" s="205" t="s">
        <v>644</v>
      </c>
      <c r="G399" s="206" t="s">
        <v>362</v>
      </c>
      <c r="H399" s="207">
        <v>18</v>
      </c>
      <c r="I399" s="208"/>
      <c r="J399" s="209">
        <f>ROUND(I399*H399,2)</f>
        <v>0</v>
      </c>
      <c r="K399" s="210"/>
      <c r="L399" s="211"/>
      <c r="M399" s="212" t="s">
        <v>1</v>
      </c>
      <c r="N399" s="213" t="s">
        <v>41</v>
      </c>
      <c r="O399" s="59"/>
      <c r="P399" s="162">
        <f>O399*H399</f>
        <v>0</v>
      </c>
      <c r="Q399" s="162">
        <v>4.6879999999999998E-2</v>
      </c>
      <c r="R399" s="162">
        <f>Q399*H399</f>
        <v>0.84383999999999992</v>
      </c>
      <c r="S399" s="162">
        <v>0</v>
      </c>
      <c r="T399" s="163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4" t="s">
        <v>615</v>
      </c>
      <c r="AT399" s="164" t="s">
        <v>411</v>
      </c>
      <c r="AU399" s="164" t="s">
        <v>87</v>
      </c>
      <c r="AY399" s="18" t="s">
        <v>176</v>
      </c>
      <c r="BE399" s="165">
        <f>IF(N399="základná",J399,0)</f>
        <v>0</v>
      </c>
      <c r="BF399" s="165">
        <f>IF(N399="znížená",J399,0)</f>
        <v>0</v>
      </c>
      <c r="BG399" s="165">
        <f>IF(N399="zákl. prenesená",J399,0)</f>
        <v>0</v>
      </c>
      <c r="BH399" s="165">
        <f>IF(N399="zníž. prenesená",J399,0)</f>
        <v>0</v>
      </c>
      <c r="BI399" s="165">
        <f>IF(N399="nulová",J399,0)</f>
        <v>0</v>
      </c>
      <c r="BJ399" s="18" t="s">
        <v>87</v>
      </c>
      <c r="BK399" s="165">
        <f>ROUND(I399*H399,2)</f>
        <v>0</v>
      </c>
      <c r="BL399" s="18" t="s">
        <v>332</v>
      </c>
      <c r="BM399" s="164" t="s">
        <v>645</v>
      </c>
    </row>
    <row r="400" spans="1:65" s="2" customFormat="1" ht="24.25" customHeight="1">
      <c r="A400" s="33"/>
      <c r="B400" s="151"/>
      <c r="C400" s="152" t="s">
        <v>615</v>
      </c>
      <c r="D400" s="152" t="s">
        <v>178</v>
      </c>
      <c r="E400" s="153" t="s">
        <v>646</v>
      </c>
      <c r="F400" s="154" t="s">
        <v>647</v>
      </c>
      <c r="G400" s="155" t="s">
        <v>375</v>
      </c>
      <c r="H400" s="156">
        <v>120</v>
      </c>
      <c r="I400" s="157"/>
      <c r="J400" s="158">
        <f>ROUND(I400*H400,2)</f>
        <v>0</v>
      </c>
      <c r="K400" s="159"/>
      <c r="L400" s="34"/>
      <c r="M400" s="160" t="s">
        <v>1</v>
      </c>
      <c r="N400" s="161" t="s">
        <v>41</v>
      </c>
      <c r="O400" s="59"/>
      <c r="P400" s="162">
        <f>O400*H400</f>
        <v>0</v>
      </c>
      <c r="Q400" s="162">
        <v>2E-3</v>
      </c>
      <c r="R400" s="162">
        <f>Q400*H400</f>
        <v>0.24</v>
      </c>
      <c r="S400" s="162">
        <v>0</v>
      </c>
      <c r="T400" s="163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4" t="s">
        <v>332</v>
      </c>
      <c r="AT400" s="164" t="s">
        <v>178</v>
      </c>
      <c r="AU400" s="164" t="s">
        <v>87</v>
      </c>
      <c r="AY400" s="18" t="s">
        <v>176</v>
      </c>
      <c r="BE400" s="165">
        <f>IF(N400="základná",J400,0)</f>
        <v>0</v>
      </c>
      <c r="BF400" s="165">
        <f>IF(N400="znížená",J400,0)</f>
        <v>0</v>
      </c>
      <c r="BG400" s="165">
        <f>IF(N400="zákl. prenesená",J400,0)</f>
        <v>0</v>
      </c>
      <c r="BH400" s="165">
        <f>IF(N400="zníž. prenesená",J400,0)</f>
        <v>0</v>
      </c>
      <c r="BI400" s="165">
        <f>IF(N400="nulová",J400,0)</f>
        <v>0</v>
      </c>
      <c r="BJ400" s="18" t="s">
        <v>87</v>
      </c>
      <c r="BK400" s="165">
        <f>ROUND(I400*H400,2)</f>
        <v>0</v>
      </c>
      <c r="BL400" s="18" t="s">
        <v>332</v>
      </c>
      <c r="BM400" s="164" t="s">
        <v>648</v>
      </c>
    </row>
    <row r="401" spans="1:65" s="13" customFormat="1" ht="12">
      <c r="B401" s="166"/>
      <c r="D401" s="167" t="s">
        <v>182</v>
      </c>
      <c r="E401" s="168" t="s">
        <v>1</v>
      </c>
      <c r="F401" s="169" t="s">
        <v>649</v>
      </c>
      <c r="H401" s="168" t="s">
        <v>1</v>
      </c>
      <c r="I401" s="170"/>
      <c r="L401" s="166"/>
      <c r="M401" s="171"/>
      <c r="N401" s="172"/>
      <c r="O401" s="172"/>
      <c r="P401" s="172"/>
      <c r="Q401" s="172"/>
      <c r="R401" s="172"/>
      <c r="S401" s="172"/>
      <c r="T401" s="173"/>
      <c r="AT401" s="168" t="s">
        <v>182</v>
      </c>
      <c r="AU401" s="168" t="s">
        <v>87</v>
      </c>
      <c r="AV401" s="13" t="s">
        <v>79</v>
      </c>
      <c r="AW401" s="13" t="s">
        <v>30</v>
      </c>
      <c r="AX401" s="13" t="s">
        <v>75</v>
      </c>
      <c r="AY401" s="168" t="s">
        <v>176</v>
      </c>
    </row>
    <row r="402" spans="1:65" s="13" customFormat="1" ht="24">
      <c r="B402" s="166"/>
      <c r="D402" s="167" t="s">
        <v>182</v>
      </c>
      <c r="E402" s="168" t="s">
        <v>1</v>
      </c>
      <c r="F402" s="169" t="s">
        <v>650</v>
      </c>
      <c r="H402" s="168" t="s">
        <v>1</v>
      </c>
      <c r="I402" s="170"/>
      <c r="L402" s="166"/>
      <c r="M402" s="171"/>
      <c r="N402" s="172"/>
      <c r="O402" s="172"/>
      <c r="P402" s="172"/>
      <c r="Q402" s="172"/>
      <c r="R402" s="172"/>
      <c r="S402" s="172"/>
      <c r="T402" s="173"/>
      <c r="AT402" s="168" t="s">
        <v>182</v>
      </c>
      <c r="AU402" s="168" t="s">
        <v>87</v>
      </c>
      <c r="AV402" s="13" t="s">
        <v>79</v>
      </c>
      <c r="AW402" s="13" t="s">
        <v>30</v>
      </c>
      <c r="AX402" s="13" t="s">
        <v>75</v>
      </c>
      <c r="AY402" s="168" t="s">
        <v>176</v>
      </c>
    </row>
    <row r="403" spans="1:65" s="14" customFormat="1" ht="12">
      <c r="B403" s="174"/>
      <c r="D403" s="167" t="s">
        <v>182</v>
      </c>
      <c r="E403" s="175" t="s">
        <v>1</v>
      </c>
      <c r="F403" s="176" t="s">
        <v>651</v>
      </c>
      <c r="H403" s="177">
        <v>120</v>
      </c>
      <c r="I403" s="178"/>
      <c r="L403" s="174"/>
      <c r="M403" s="179"/>
      <c r="N403" s="180"/>
      <c r="O403" s="180"/>
      <c r="P403" s="180"/>
      <c r="Q403" s="180"/>
      <c r="R403" s="180"/>
      <c r="S403" s="180"/>
      <c r="T403" s="181"/>
      <c r="AT403" s="175" t="s">
        <v>182</v>
      </c>
      <c r="AU403" s="175" t="s">
        <v>87</v>
      </c>
      <c r="AV403" s="14" t="s">
        <v>87</v>
      </c>
      <c r="AW403" s="14" t="s">
        <v>30</v>
      </c>
      <c r="AX403" s="14" t="s">
        <v>75</v>
      </c>
      <c r="AY403" s="175" t="s">
        <v>176</v>
      </c>
    </row>
    <row r="404" spans="1:65" s="16" customFormat="1" ht="12">
      <c r="B404" s="190"/>
      <c r="D404" s="167" t="s">
        <v>182</v>
      </c>
      <c r="E404" s="191" t="s">
        <v>1</v>
      </c>
      <c r="F404" s="192" t="s">
        <v>652</v>
      </c>
      <c r="H404" s="193">
        <v>120</v>
      </c>
      <c r="I404" s="194"/>
      <c r="L404" s="190"/>
      <c r="M404" s="195"/>
      <c r="N404" s="196"/>
      <c r="O404" s="196"/>
      <c r="P404" s="196"/>
      <c r="Q404" s="196"/>
      <c r="R404" s="196"/>
      <c r="S404" s="196"/>
      <c r="T404" s="197"/>
      <c r="AT404" s="191" t="s">
        <v>182</v>
      </c>
      <c r="AU404" s="191" t="s">
        <v>87</v>
      </c>
      <c r="AV404" s="16" t="s">
        <v>106</v>
      </c>
      <c r="AW404" s="16" t="s">
        <v>30</v>
      </c>
      <c r="AX404" s="16" t="s">
        <v>79</v>
      </c>
      <c r="AY404" s="191" t="s">
        <v>176</v>
      </c>
    </row>
    <row r="405" spans="1:65" s="2" customFormat="1" ht="24.25" customHeight="1">
      <c r="A405" s="33"/>
      <c r="B405" s="151"/>
      <c r="C405" s="152" t="s">
        <v>653</v>
      </c>
      <c r="D405" s="152" t="s">
        <v>178</v>
      </c>
      <c r="E405" s="153" t="s">
        <v>654</v>
      </c>
      <c r="F405" s="154" t="s">
        <v>655</v>
      </c>
      <c r="G405" s="155" t="s">
        <v>315</v>
      </c>
      <c r="H405" s="156">
        <v>1.1599999999999999</v>
      </c>
      <c r="I405" s="157"/>
      <c r="J405" s="158">
        <f>ROUND(I405*H405,2)</f>
        <v>0</v>
      </c>
      <c r="K405" s="159"/>
      <c r="L405" s="34"/>
      <c r="M405" s="198" t="s">
        <v>1</v>
      </c>
      <c r="N405" s="199" t="s">
        <v>41</v>
      </c>
      <c r="O405" s="200"/>
      <c r="P405" s="201">
        <f>O405*H405</f>
        <v>0</v>
      </c>
      <c r="Q405" s="201">
        <v>0</v>
      </c>
      <c r="R405" s="201">
        <f>Q405*H405</f>
        <v>0</v>
      </c>
      <c r="S405" s="201">
        <v>0</v>
      </c>
      <c r="T405" s="202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4" t="s">
        <v>332</v>
      </c>
      <c r="AT405" s="164" t="s">
        <v>178</v>
      </c>
      <c r="AU405" s="164" t="s">
        <v>87</v>
      </c>
      <c r="AY405" s="18" t="s">
        <v>176</v>
      </c>
      <c r="BE405" s="165">
        <f>IF(N405="základná",J405,0)</f>
        <v>0</v>
      </c>
      <c r="BF405" s="165">
        <f>IF(N405="znížená",J405,0)</f>
        <v>0</v>
      </c>
      <c r="BG405" s="165">
        <f>IF(N405="zákl. prenesená",J405,0)</f>
        <v>0</v>
      </c>
      <c r="BH405" s="165">
        <f>IF(N405="zníž. prenesená",J405,0)</f>
        <v>0</v>
      </c>
      <c r="BI405" s="165">
        <f>IF(N405="nulová",J405,0)</f>
        <v>0</v>
      </c>
      <c r="BJ405" s="18" t="s">
        <v>87</v>
      </c>
      <c r="BK405" s="165">
        <f>ROUND(I405*H405,2)</f>
        <v>0</v>
      </c>
      <c r="BL405" s="18" t="s">
        <v>332</v>
      </c>
      <c r="BM405" s="164" t="s">
        <v>656</v>
      </c>
    </row>
    <row r="406" spans="1:65" s="2" customFormat="1" ht="7" customHeight="1">
      <c r="A406" s="33"/>
      <c r="B406" s="48"/>
      <c r="C406" s="49"/>
      <c r="D406" s="49"/>
      <c r="E406" s="49"/>
      <c r="F406" s="49"/>
      <c r="G406" s="49"/>
      <c r="H406" s="49"/>
      <c r="I406" s="49"/>
      <c r="J406" s="49"/>
      <c r="K406" s="49"/>
      <c r="L406" s="34"/>
      <c r="M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</row>
  </sheetData>
  <autoFilter ref="C126:K405" xr:uid="{00000000-0009-0000-0000-000002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26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96</v>
      </c>
      <c r="AZ2" s="99" t="s">
        <v>657</v>
      </c>
      <c r="BA2" s="99" t="s">
        <v>658</v>
      </c>
      <c r="BB2" s="99" t="s">
        <v>138</v>
      </c>
      <c r="BC2" s="99" t="s">
        <v>659</v>
      </c>
      <c r="BD2" s="99" t="s">
        <v>97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660</v>
      </c>
      <c r="BA3" s="99" t="s">
        <v>661</v>
      </c>
      <c r="BB3" s="99" t="s">
        <v>138</v>
      </c>
      <c r="BC3" s="99" t="s">
        <v>662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  <c r="AZ4" s="99" t="s">
        <v>663</v>
      </c>
      <c r="BA4" s="99" t="s">
        <v>664</v>
      </c>
      <c r="BB4" s="99" t="s">
        <v>138</v>
      </c>
      <c r="BC4" s="99" t="s">
        <v>665</v>
      </c>
      <c r="BD4" s="99" t="s">
        <v>87</v>
      </c>
    </row>
    <row r="5" spans="1:56" s="1" customFormat="1" ht="7" customHeight="1">
      <c r="B5" s="21"/>
      <c r="L5" s="21"/>
      <c r="AZ5" s="99" t="s">
        <v>666</v>
      </c>
      <c r="BA5" s="99" t="s">
        <v>667</v>
      </c>
      <c r="BB5" s="99" t="s">
        <v>134</v>
      </c>
      <c r="BC5" s="99" t="s">
        <v>668</v>
      </c>
      <c r="BD5" s="99" t="s">
        <v>87</v>
      </c>
    </row>
    <row r="6" spans="1:56" s="1" customFormat="1" ht="12" customHeight="1">
      <c r="B6" s="21"/>
      <c r="D6" s="28" t="s">
        <v>15</v>
      </c>
      <c r="L6" s="21"/>
      <c r="AZ6" s="99" t="s">
        <v>669</v>
      </c>
      <c r="BA6" s="99" t="s">
        <v>670</v>
      </c>
      <c r="BB6" s="99" t="s">
        <v>138</v>
      </c>
      <c r="BC6" s="99" t="s">
        <v>671</v>
      </c>
      <c r="BD6" s="99" t="s">
        <v>97</v>
      </c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  <c r="AZ7" s="99" t="s">
        <v>672</v>
      </c>
      <c r="BA7" s="99" t="s">
        <v>673</v>
      </c>
      <c r="BB7" s="99" t="s">
        <v>138</v>
      </c>
      <c r="BC7" s="99" t="s">
        <v>674</v>
      </c>
      <c r="BD7" s="99" t="s">
        <v>87</v>
      </c>
    </row>
    <row r="8" spans="1:56" s="1" customFormat="1" ht="12" customHeight="1">
      <c r="B8" s="21"/>
      <c r="D8" s="28" t="s">
        <v>144</v>
      </c>
      <c r="L8" s="21"/>
      <c r="AZ8" s="99" t="s">
        <v>675</v>
      </c>
      <c r="BA8" s="99" t="s">
        <v>676</v>
      </c>
      <c r="BB8" s="99" t="s">
        <v>138</v>
      </c>
      <c r="BC8" s="99" t="s">
        <v>677</v>
      </c>
      <c r="BD8" s="99" t="s">
        <v>87</v>
      </c>
    </row>
    <row r="9" spans="1:56" s="2" customFormat="1" ht="16.5" customHeight="1">
      <c r="A9" s="33"/>
      <c r="B9" s="34"/>
      <c r="C9" s="33"/>
      <c r="D9" s="33"/>
      <c r="E9" s="270" t="s">
        <v>678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28" t="s">
        <v>679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ROUND((SUM(BE123:BE325)),  2)</f>
        <v>0</v>
      </c>
      <c r="G35" s="33"/>
      <c r="H35" s="33"/>
      <c r="I35" s="107">
        <v>0.2</v>
      </c>
      <c r="J35" s="106">
        <f>ROUND(((SUM(BE123:BE325))*I35),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ROUND((SUM(BF123:BF325)),  2)</f>
        <v>0</v>
      </c>
      <c r="G36" s="33"/>
      <c r="H36" s="33"/>
      <c r="I36" s="107">
        <v>0.2</v>
      </c>
      <c r="J36" s="106">
        <f>ROUND(((SUM(BF123:BF325))*I36),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ROUND((SUM(BG123:BG325)),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ROUND((SUM(BH123:BH325)),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ROUND((SUM(BI123:BI325)),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678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28" t="str">
        <f>E11</f>
        <v>SO01.2B - SO01.2B Zatepl.streš.plášťaa  stropu v podkroví 661,617m2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680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10" customFormat="1" ht="20" customHeight="1">
      <c r="B101" s="123"/>
      <c r="D101" s="124" t="s">
        <v>681</v>
      </c>
      <c r="E101" s="125"/>
      <c r="F101" s="125"/>
      <c r="G101" s="125"/>
      <c r="H101" s="125"/>
      <c r="I101" s="125"/>
      <c r="J101" s="126">
        <f>J256</f>
        <v>0</v>
      </c>
      <c r="L101" s="123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162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70" t="str">
        <f>E7</f>
        <v>RP  PRE ZNÍŽENIE ENERGETICKEJ NÁROČNOSTI BUDOVY MŠ Fraňa Kráľa - 19.7.2021</v>
      </c>
      <c r="F111" s="271"/>
      <c r="G111" s="271"/>
      <c r="H111" s="271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144</v>
      </c>
      <c r="L112" s="21"/>
    </row>
    <row r="113" spans="1:65" s="2" customFormat="1" ht="16.5" customHeight="1">
      <c r="A113" s="33"/>
      <c r="B113" s="34"/>
      <c r="C113" s="33"/>
      <c r="D113" s="33"/>
      <c r="E113" s="270" t="s">
        <v>678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30" customHeight="1">
      <c r="A115" s="33"/>
      <c r="B115" s="34"/>
      <c r="C115" s="33"/>
      <c r="D115" s="33"/>
      <c r="E115" s="228" t="str">
        <f>E11</f>
        <v>SO01.2B - SO01.2B Zatepl.streš.plášťaa  stropu v podkroví 661,617m2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>
        <f>IF(J14="","",J14)</f>
        <v>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163</v>
      </c>
      <c r="D122" s="130" t="s">
        <v>60</v>
      </c>
      <c r="E122" s="130" t="s">
        <v>56</v>
      </c>
      <c r="F122" s="130" t="s">
        <v>57</v>
      </c>
      <c r="G122" s="130" t="s">
        <v>164</v>
      </c>
      <c r="H122" s="130" t="s">
        <v>165</v>
      </c>
      <c r="I122" s="130" t="s">
        <v>166</v>
      </c>
      <c r="J122" s="131" t="s">
        <v>150</v>
      </c>
      <c r="K122" s="132" t="s">
        <v>167</v>
      </c>
      <c r="L122" s="133"/>
      <c r="M122" s="63" t="s">
        <v>1</v>
      </c>
      <c r="N122" s="64" t="s">
        <v>39</v>
      </c>
      <c r="O122" s="64" t="s">
        <v>168</v>
      </c>
      <c r="P122" s="64" t="s">
        <v>169</v>
      </c>
      <c r="Q122" s="64" t="s">
        <v>170</v>
      </c>
      <c r="R122" s="64" t="s">
        <v>171</v>
      </c>
      <c r="S122" s="64" t="s">
        <v>172</v>
      </c>
      <c r="T122" s="65" t="s">
        <v>173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151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</f>
        <v>0</v>
      </c>
      <c r="Q123" s="67"/>
      <c r="R123" s="135">
        <f>R124</f>
        <v>15.679205099999999</v>
      </c>
      <c r="S123" s="67"/>
      <c r="T123" s="136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152</v>
      </c>
      <c r="BK123" s="137">
        <f>BK124</f>
        <v>0</v>
      </c>
    </row>
    <row r="124" spans="1:65" s="12" customFormat="1" ht="26" customHeight="1">
      <c r="B124" s="138"/>
      <c r="D124" s="139" t="s">
        <v>74</v>
      </c>
      <c r="E124" s="140" t="s">
        <v>355</v>
      </c>
      <c r="F124" s="140" t="s">
        <v>356</v>
      </c>
      <c r="I124" s="141"/>
      <c r="J124" s="142">
        <f>BK124</f>
        <v>0</v>
      </c>
      <c r="L124" s="138"/>
      <c r="M124" s="143"/>
      <c r="N124" s="144"/>
      <c r="O124" s="144"/>
      <c r="P124" s="145">
        <f>P125+P126+P256</f>
        <v>0</v>
      </c>
      <c r="Q124" s="144"/>
      <c r="R124" s="145">
        <f>R125+R126+R256</f>
        <v>15.679205099999999</v>
      </c>
      <c r="S124" s="144"/>
      <c r="T124" s="146">
        <f>T125+T126+T256</f>
        <v>0</v>
      </c>
      <c r="AR124" s="139" t="s">
        <v>87</v>
      </c>
      <c r="AT124" s="147" t="s">
        <v>74</v>
      </c>
      <c r="AU124" s="147" t="s">
        <v>75</v>
      </c>
      <c r="AY124" s="139" t="s">
        <v>176</v>
      </c>
      <c r="BK124" s="148">
        <f>BK125+BK126+BK256</f>
        <v>0</v>
      </c>
    </row>
    <row r="125" spans="1:65" s="2" customFormat="1" ht="62.75" customHeight="1">
      <c r="A125" s="33"/>
      <c r="B125" s="151"/>
      <c r="C125" s="203" t="s">
        <v>79</v>
      </c>
      <c r="D125" s="203" t="s">
        <v>411</v>
      </c>
      <c r="E125" s="204" t="s">
        <v>412</v>
      </c>
      <c r="F125" s="205" t="s">
        <v>413</v>
      </c>
      <c r="G125" s="206" t="s">
        <v>1</v>
      </c>
      <c r="H125" s="207">
        <v>0</v>
      </c>
      <c r="I125" s="208"/>
      <c r="J125" s="209">
        <f>ROUND(I125*H125,2)</f>
        <v>0</v>
      </c>
      <c r="K125" s="210"/>
      <c r="L125" s="211"/>
      <c r="M125" s="212" t="s">
        <v>1</v>
      </c>
      <c r="N125" s="213" t="s">
        <v>41</v>
      </c>
      <c r="O125" s="59"/>
      <c r="P125" s="162">
        <f>O125*H125</f>
        <v>0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414</v>
      </c>
      <c r="AT125" s="164" t="s">
        <v>411</v>
      </c>
      <c r="AU125" s="164" t="s">
        <v>79</v>
      </c>
      <c r="AY125" s="18" t="s">
        <v>176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87</v>
      </c>
      <c r="BK125" s="165">
        <f>ROUND(I125*H125,2)</f>
        <v>0</v>
      </c>
      <c r="BL125" s="18" t="s">
        <v>387</v>
      </c>
      <c r="BM125" s="164" t="s">
        <v>682</v>
      </c>
    </row>
    <row r="126" spans="1:65" s="12" customFormat="1" ht="23" customHeight="1">
      <c r="B126" s="138"/>
      <c r="D126" s="139" t="s">
        <v>74</v>
      </c>
      <c r="E126" s="149" t="s">
        <v>683</v>
      </c>
      <c r="F126" s="149" t="s">
        <v>684</v>
      </c>
      <c r="I126" s="141"/>
      <c r="J126" s="150">
        <f>BK126</f>
        <v>0</v>
      </c>
      <c r="L126" s="138"/>
      <c r="M126" s="143"/>
      <c r="N126" s="144"/>
      <c r="O126" s="144"/>
      <c r="P126" s="145">
        <f>SUM(P127:P255)</f>
        <v>0</v>
      </c>
      <c r="Q126" s="144"/>
      <c r="R126" s="145">
        <f>SUM(R127:R255)</f>
        <v>9.9670004799999994</v>
      </c>
      <c r="S126" s="144"/>
      <c r="T126" s="146">
        <f>SUM(T127:T255)</f>
        <v>0</v>
      </c>
      <c r="AR126" s="139" t="s">
        <v>87</v>
      </c>
      <c r="AT126" s="147" t="s">
        <v>74</v>
      </c>
      <c r="AU126" s="147" t="s">
        <v>79</v>
      </c>
      <c r="AY126" s="139" t="s">
        <v>176</v>
      </c>
      <c r="BK126" s="148">
        <f>SUM(BK127:BK255)</f>
        <v>0</v>
      </c>
    </row>
    <row r="127" spans="1:65" s="2" customFormat="1" ht="14.5" customHeight="1">
      <c r="A127" s="33"/>
      <c r="B127" s="151"/>
      <c r="C127" s="152" t="s">
        <v>87</v>
      </c>
      <c r="D127" s="152" t="s">
        <v>178</v>
      </c>
      <c r="E127" s="153" t="s">
        <v>683</v>
      </c>
      <c r="F127" s="154" t="s">
        <v>685</v>
      </c>
      <c r="G127" s="155" t="s">
        <v>138</v>
      </c>
      <c r="H127" s="156">
        <v>661.61699999999996</v>
      </c>
      <c r="I127" s="157"/>
      <c r="J127" s="158">
        <f>ROUND(I127*H127,2)</f>
        <v>0</v>
      </c>
      <c r="K127" s="159"/>
      <c r="L127" s="34"/>
      <c r="M127" s="160" t="s">
        <v>1</v>
      </c>
      <c r="N127" s="161" t="s">
        <v>41</v>
      </c>
      <c r="O127" s="59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332</v>
      </c>
      <c r="AT127" s="164" t="s">
        <v>178</v>
      </c>
      <c r="AU127" s="164" t="s">
        <v>87</v>
      </c>
      <c r="AY127" s="18" t="s">
        <v>176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87</v>
      </c>
      <c r="BK127" s="165">
        <f>ROUND(I127*H127,2)</f>
        <v>0</v>
      </c>
      <c r="BL127" s="18" t="s">
        <v>332</v>
      </c>
      <c r="BM127" s="164" t="s">
        <v>686</v>
      </c>
    </row>
    <row r="128" spans="1:65" s="13" customFormat="1" ht="24">
      <c r="B128" s="166"/>
      <c r="D128" s="167" t="s">
        <v>182</v>
      </c>
      <c r="E128" s="168" t="s">
        <v>1</v>
      </c>
      <c r="F128" s="169" t="s">
        <v>687</v>
      </c>
      <c r="H128" s="168" t="s">
        <v>1</v>
      </c>
      <c r="I128" s="170"/>
      <c r="L128" s="166"/>
      <c r="M128" s="171"/>
      <c r="N128" s="172"/>
      <c r="O128" s="172"/>
      <c r="P128" s="172"/>
      <c r="Q128" s="172"/>
      <c r="R128" s="172"/>
      <c r="S128" s="172"/>
      <c r="T128" s="173"/>
      <c r="AT128" s="168" t="s">
        <v>182</v>
      </c>
      <c r="AU128" s="168" t="s">
        <v>87</v>
      </c>
      <c r="AV128" s="13" t="s">
        <v>79</v>
      </c>
      <c r="AW128" s="13" t="s">
        <v>30</v>
      </c>
      <c r="AX128" s="13" t="s">
        <v>75</v>
      </c>
      <c r="AY128" s="168" t="s">
        <v>176</v>
      </c>
    </row>
    <row r="129" spans="1:65" s="13" customFormat="1" ht="12">
      <c r="B129" s="166"/>
      <c r="D129" s="167" t="s">
        <v>182</v>
      </c>
      <c r="E129" s="168" t="s">
        <v>1</v>
      </c>
      <c r="F129" s="169" t="s">
        <v>688</v>
      </c>
      <c r="H129" s="168" t="s">
        <v>1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68" t="s">
        <v>182</v>
      </c>
      <c r="AU129" s="168" t="s">
        <v>87</v>
      </c>
      <c r="AV129" s="13" t="s">
        <v>79</v>
      </c>
      <c r="AW129" s="13" t="s">
        <v>30</v>
      </c>
      <c r="AX129" s="13" t="s">
        <v>75</v>
      </c>
      <c r="AY129" s="168" t="s">
        <v>176</v>
      </c>
    </row>
    <row r="130" spans="1:65" s="14" customFormat="1" ht="12">
      <c r="B130" s="174"/>
      <c r="D130" s="167" t="s">
        <v>182</v>
      </c>
      <c r="E130" s="175" t="s">
        <v>1</v>
      </c>
      <c r="F130" s="176" t="s">
        <v>689</v>
      </c>
      <c r="H130" s="177">
        <v>18.234999999999999</v>
      </c>
      <c r="I130" s="178"/>
      <c r="L130" s="174"/>
      <c r="M130" s="179"/>
      <c r="N130" s="180"/>
      <c r="O130" s="180"/>
      <c r="P130" s="180"/>
      <c r="Q130" s="180"/>
      <c r="R130" s="180"/>
      <c r="S130" s="180"/>
      <c r="T130" s="181"/>
      <c r="AT130" s="175" t="s">
        <v>182</v>
      </c>
      <c r="AU130" s="175" t="s">
        <v>87</v>
      </c>
      <c r="AV130" s="14" t="s">
        <v>87</v>
      </c>
      <c r="AW130" s="14" t="s">
        <v>30</v>
      </c>
      <c r="AX130" s="14" t="s">
        <v>75</v>
      </c>
      <c r="AY130" s="175" t="s">
        <v>176</v>
      </c>
    </row>
    <row r="131" spans="1:65" s="15" customFormat="1" ht="12">
      <c r="B131" s="182"/>
      <c r="D131" s="167" t="s">
        <v>182</v>
      </c>
      <c r="E131" s="183" t="s">
        <v>1</v>
      </c>
      <c r="F131" s="184" t="s">
        <v>690</v>
      </c>
      <c r="H131" s="185">
        <v>18.234999999999999</v>
      </c>
      <c r="I131" s="186"/>
      <c r="L131" s="182"/>
      <c r="M131" s="187"/>
      <c r="N131" s="188"/>
      <c r="O131" s="188"/>
      <c r="P131" s="188"/>
      <c r="Q131" s="188"/>
      <c r="R131" s="188"/>
      <c r="S131" s="188"/>
      <c r="T131" s="189"/>
      <c r="AT131" s="183" t="s">
        <v>182</v>
      </c>
      <c r="AU131" s="183" t="s">
        <v>87</v>
      </c>
      <c r="AV131" s="15" t="s">
        <v>97</v>
      </c>
      <c r="AW131" s="15" t="s">
        <v>30</v>
      </c>
      <c r="AX131" s="15" t="s">
        <v>75</v>
      </c>
      <c r="AY131" s="183" t="s">
        <v>176</v>
      </c>
    </row>
    <row r="132" spans="1:65" s="14" customFormat="1" ht="12">
      <c r="B132" s="174"/>
      <c r="D132" s="167" t="s">
        <v>182</v>
      </c>
      <c r="E132" s="175" t="s">
        <v>1</v>
      </c>
      <c r="F132" s="176" t="s">
        <v>691</v>
      </c>
      <c r="H132" s="177">
        <v>48</v>
      </c>
      <c r="I132" s="178"/>
      <c r="L132" s="174"/>
      <c r="M132" s="179"/>
      <c r="N132" s="180"/>
      <c r="O132" s="180"/>
      <c r="P132" s="180"/>
      <c r="Q132" s="180"/>
      <c r="R132" s="180"/>
      <c r="S132" s="180"/>
      <c r="T132" s="181"/>
      <c r="AT132" s="175" t="s">
        <v>182</v>
      </c>
      <c r="AU132" s="175" t="s">
        <v>87</v>
      </c>
      <c r="AV132" s="14" t="s">
        <v>87</v>
      </c>
      <c r="AW132" s="14" t="s">
        <v>30</v>
      </c>
      <c r="AX132" s="14" t="s">
        <v>75</v>
      </c>
      <c r="AY132" s="175" t="s">
        <v>176</v>
      </c>
    </row>
    <row r="133" spans="1:65" s="14" customFormat="1" ht="12">
      <c r="B133" s="174"/>
      <c r="D133" s="167" t="s">
        <v>182</v>
      </c>
      <c r="E133" s="175" t="s">
        <v>1</v>
      </c>
      <c r="F133" s="176" t="s">
        <v>692</v>
      </c>
      <c r="H133" s="177">
        <v>18.234999999999999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182</v>
      </c>
      <c r="AU133" s="175" t="s">
        <v>87</v>
      </c>
      <c r="AV133" s="14" t="s">
        <v>87</v>
      </c>
      <c r="AW133" s="14" t="s">
        <v>30</v>
      </c>
      <c r="AX133" s="14" t="s">
        <v>75</v>
      </c>
      <c r="AY133" s="175" t="s">
        <v>176</v>
      </c>
    </row>
    <row r="134" spans="1:65" s="14" customFormat="1" ht="12">
      <c r="B134" s="174"/>
      <c r="D134" s="167" t="s">
        <v>182</v>
      </c>
      <c r="E134" s="175" t="s">
        <v>1</v>
      </c>
      <c r="F134" s="176" t="s">
        <v>693</v>
      </c>
      <c r="H134" s="177">
        <v>42.042000000000002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30</v>
      </c>
      <c r="AX134" s="14" t="s">
        <v>75</v>
      </c>
      <c r="AY134" s="175" t="s">
        <v>176</v>
      </c>
    </row>
    <row r="135" spans="1:65" s="15" customFormat="1" ht="12">
      <c r="B135" s="182"/>
      <c r="D135" s="167" t="s">
        <v>182</v>
      </c>
      <c r="E135" s="183" t="s">
        <v>1</v>
      </c>
      <c r="F135" s="184" t="s">
        <v>694</v>
      </c>
      <c r="H135" s="185">
        <v>108.277</v>
      </c>
      <c r="I135" s="186"/>
      <c r="L135" s="182"/>
      <c r="M135" s="187"/>
      <c r="N135" s="188"/>
      <c r="O135" s="188"/>
      <c r="P135" s="188"/>
      <c r="Q135" s="188"/>
      <c r="R135" s="188"/>
      <c r="S135" s="188"/>
      <c r="T135" s="189"/>
      <c r="AT135" s="183" t="s">
        <v>182</v>
      </c>
      <c r="AU135" s="183" t="s">
        <v>87</v>
      </c>
      <c r="AV135" s="15" t="s">
        <v>97</v>
      </c>
      <c r="AW135" s="15" t="s">
        <v>30</v>
      </c>
      <c r="AX135" s="15" t="s">
        <v>75</v>
      </c>
      <c r="AY135" s="183" t="s">
        <v>176</v>
      </c>
    </row>
    <row r="136" spans="1:65" s="14" customFormat="1" ht="12">
      <c r="B136" s="174"/>
      <c r="D136" s="167" t="s">
        <v>182</v>
      </c>
      <c r="E136" s="175" t="s">
        <v>1</v>
      </c>
      <c r="F136" s="176" t="s">
        <v>695</v>
      </c>
      <c r="H136" s="177">
        <v>335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75</v>
      </c>
      <c r="AY136" s="175" t="s">
        <v>176</v>
      </c>
    </row>
    <row r="137" spans="1:65" s="14" customFormat="1" ht="12">
      <c r="B137" s="174"/>
      <c r="D137" s="167" t="s">
        <v>182</v>
      </c>
      <c r="E137" s="175" t="s">
        <v>1</v>
      </c>
      <c r="F137" s="176" t="s">
        <v>696</v>
      </c>
      <c r="H137" s="177">
        <v>200.10499999999999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75</v>
      </c>
      <c r="AY137" s="175" t="s">
        <v>176</v>
      </c>
    </row>
    <row r="138" spans="1:65" s="15" customFormat="1" ht="24">
      <c r="B138" s="182"/>
      <c r="D138" s="167" t="s">
        <v>182</v>
      </c>
      <c r="E138" s="183" t="s">
        <v>1</v>
      </c>
      <c r="F138" s="184" t="s">
        <v>697</v>
      </c>
      <c r="H138" s="185">
        <v>535.10500000000002</v>
      </c>
      <c r="I138" s="186"/>
      <c r="L138" s="182"/>
      <c r="M138" s="187"/>
      <c r="N138" s="188"/>
      <c r="O138" s="188"/>
      <c r="P138" s="188"/>
      <c r="Q138" s="188"/>
      <c r="R138" s="188"/>
      <c r="S138" s="188"/>
      <c r="T138" s="189"/>
      <c r="AT138" s="183" t="s">
        <v>182</v>
      </c>
      <c r="AU138" s="183" t="s">
        <v>87</v>
      </c>
      <c r="AV138" s="15" t="s">
        <v>97</v>
      </c>
      <c r="AW138" s="15" t="s">
        <v>30</v>
      </c>
      <c r="AX138" s="15" t="s">
        <v>75</v>
      </c>
      <c r="AY138" s="183" t="s">
        <v>176</v>
      </c>
    </row>
    <row r="139" spans="1:65" s="16" customFormat="1" ht="12">
      <c r="B139" s="190"/>
      <c r="D139" s="167" t="s">
        <v>182</v>
      </c>
      <c r="E139" s="191" t="s">
        <v>1</v>
      </c>
      <c r="F139" s="192" t="s">
        <v>698</v>
      </c>
      <c r="H139" s="193">
        <v>661.61699999999996</v>
      </c>
      <c r="I139" s="194"/>
      <c r="L139" s="190"/>
      <c r="M139" s="195"/>
      <c r="N139" s="196"/>
      <c r="O139" s="196"/>
      <c r="P139" s="196"/>
      <c r="Q139" s="196"/>
      <c r="R139" s="196"/>
      <c r="S139" s="196"/>
      <c r="T139" s="197"/>
      <c r="AT139" s="191" t="s">
        <v>182</v>
      </c>
      <c r="AU139" s="191" t="s">
        <v>87</v>
      </c>
      <c r="AV139" s="16" t="s">
        <v>106</v>
      </c>
      <c r="AW139" s="16" t="s">
        <v>30</v>
      </c>
      <c r="AX139" s="16" t="s">
        <v>79</v>
      </c>
      <c r="AY139" s="191" t="s">
        <v>176</v>
      </c>
    </row>
    <row r="140" spans="1:65" s="2" customFormat="1" ht="24.25" customHeight="1">
      <c r="A140" s="33"/>
      <c r="B140" s="151"/>
      <c r="C140" s="152" t="s">
        <v>97</v>
      </c>
      <c r="D140" s="152" t="s">
        <v>178</v>
      </c>
      <c r="E140" s="153" t="s">
        <v>699</v>
      </c>
      <c r="F140" s="154" t="s">
        <v>700</v>
      </c>
      <c r="G140" s="155" t="s">
        <v>134</v>
      </c>
      <c r="H140" s="156">
        <v>45.258000000000003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41</v>
      </c>
      <c r="O140" s="59"/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332</v>
      </c>
      <c r="AT140" s="164" t="s">
        <v>178</v>
      </c>
      <c r="AU140" s="164" t="s">
        <v>87</v>
      </c>
      <c r="AY140" s="18" t="s">
        <v>176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87</v>
      </c>
      <c r="BK140" s="165">
        <f>ROUND(I140*H140,2)</f>
        <v>0</v>
      </c>
      <c r="BL140" s="18" t="s">
        <v>332</v>
      </c>
      <c r="BM140" s="164" t="s">
        <v>701</v>
      </c>
    </row>
    <row r="141" spans="1:65" s="13" customFormat="1" ht="12">
      <c r="B141" s="166"/>
      <c r="D141" s="167" t="s">
        <v>182</v>
      </c>
      <c r="E141" s="168" t="s">
        <v>1</v>
      </c>
      <c r="F141" s="169" t="s">
        <v>702</v>
      </c>
      <c r="H141" s="168" t="s">
        <v>1</v>
      </c>
      <c r="I141" s="170"/>
      <c r="L141" s="166"/>
      <c r="M141" s="171"/>
      <c r="N141" s="172"/>
      <c r="O141" s="172"/>
      <c r="P141" s="172"/>
      <c r="Q141" s="172"/>
      <c r="R141" s="172"/>
      <c r="S141" s="172"/>
      <c r="T141" s="173"/>
      <c r="AT141" s="168" t="s">
        <v>182</v>
      </c>
      <c r="AU141" s="168" t="s">
        <v>87</v>
      </c>
      <c r="AV141" s="13" t="s">
        <v>79</v>
      </c>
      <c r="AW141" s="13" t="s">
        <v>30</v>
      </c>
      <c r="AX141" s="13" t="s">
        <v>75</v>
      </c>
      <c r="AY141" s="168" t="s">
        <v>176</v>
      </c>
    </row>
    <row r="142" spans="1:65" s="13" customFormat="1" ht="12">
      <c r="B142" s="166"/>
      <c r="D142" s="167" t="s">
        <v>182</v>
      </c>
      <c r="E142" s="168" t="s">
        <v>1</v>
      </c>
      <c r="F142" s="169" t="s">
        <v>703</v>
      </c>
      <c r="H142" s="168" t="s">
        <v>1</v>
      </c>
      <c r="I142" s="170"/>
      <c r="L142" s="166"/>
      <c r="M142" s="171"/>
      <c r="N142" s="172"/>
      <c r="O142" s="172"/>
      <c r="P142" s="172"/>
      <c r="Q142" s="172"/>
      <c r="R142" s="172"/>
      <c r="S142" s="172"/>
      <c r="T142" s="173"/>
      <c r="AT142" s="168" t="s">
        <v>182</v>
      </c>
      <c r="AU142" s="168" t="s">
        <v>87</v>
      </c>
      <c r="AV142" s="13" t="s">
        <v>79</v>
      </c>
      <c r="AW142" s="13" t="s">
        <v>30</v>
      </c>
      <c r="AX142" s="13" t="s">
        <v>75</v>
      </c>
      <c r="AY142" s="168" t="s">
        <v>176</v>
      </c>
    </row>
    <row r="143" spans="1:65" s="14" customFormat="1" ht="12">
      <c r="B143" s="174"/>
      <c r="D143" s="167" t="s">
        <v>182</v>
      </c>
      <c r="E143" s="175" t="s">
        <v>1</v>
      </c>
      <c r="F143" s="176" t="s">
        <v>704</v>
      </c>
      <c r="H143" s="177">
        <v>22.629000000000001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75</v>
      </c>
      <c r="AY143" s="175" t="s">
        <v>176</v>
      </c>
    </row>
    <row r="144" spans="1:65" s="13" customFormat="1" ht="12">
      <c r="B144" s="166"/>
      <c r="D144" s="167" t="s">
        <v>182</v>
      </c>
      <c r="E144" s="168" t="s">
        <v>1</v>
      </c>
      <c r="F144" s="169" t="s">
        <v>705</v>
      </c>
      <c r="H144" s="168" t="s">
        <v>1</v>
      </c>
      <c r="I144" s="170"/>
      <c r="L144" s="166"/>
      <c r="M144" s="171"/>
      <c r="N144" s="172"/>
      <c r="O144" s="172"/>
      <c r="P144" s="172"/>
      <c r="Q144" s="172"/>
      <c r="R144" s="172"/>
      <c r="S144" s="172"/>
      <c r="T144" s="173"/>
      <c r="AT144" s="168" t="s">
        <v>182</v>
      </c>
      <c r="AU144" s="168" t="s">
        <v>87</v>
      </c>
      <c r="AV144" s="13" t="s">
        <v>79</v>
      </c>
      <c r="AW144" s="13" t="s">
        <v>30</v>
      </c>
      <c r="AX144" s="13" t="s">
        <v>75</v>
      </c>
      <c r="AY144" s="168" t="s">
        <v>176</v>
      </c>
    </row>
    <row r="145" spans="1:65" s="14" customFormat="1" ht="12">
      <c r="B145" s="174"/>
      <c r="D145" s="167" t="s">
        <v>182</v>
      </c>
      <c r="E145" s="175" t="s">
        <v>1</v>
      </c>
      <c r="F145" s="176" t="s">
        <v>704</v>
      </c>
      <c r="H145" s="177">
        <v>22.629000000000001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182</v>
      </c>
      <c r="AU145" s="175" t="s">
        <v>87</v>
      </c>
      <c r="AV145" s="14" t="s">
        <v>87</v>
      </c>
      <c r="AW145" s="14" t="s">
        <v>30</v>
      </c>
      <c r="AX145" s="14" t="s">
        <v>75</v>
      </c>
      <c r="AY145" s="175" t="s">
        <v>176</v>
      </c>
    </row>
    <row r="146" spans="1:65" s="15" customFormat="1" ht="12">
      <c r="B146" s="182"/>
      <c r="D146" s="167" t="s">
        <v>182</v>
      </c>
      <c r="E146" s="183" t="s">
        <v>1</v>
      </c>
      <c r="F146" s="184" t="s">
        <v>192</v>
      </c>
      <c r="H146" s="185">
        <v>45.258000000000003</v>
      </c>
      <c r="I146" s="186"/>
      <c r="L146" s="182"/>
      <c r="M146" s="187"/>
      <c r="N146" s="188"/>
      <c r="O146" s="188"/>
      <c r="P146" s="188"/>
      <c r="Q146" s="188"/>
      <c r="R146" s="188"/>
      <c r="S146" s="188"/>
      <c r="T146" s="189"/>
      <c r="AT146" s="183" t="s">
        <v>182</v>
      </c>
      <c r="AU146" s="183" t="s">
        <v>87</v>
      </c>
      <c r="AV146" s="15" t="s">
        <v>97</v>
      </c>
      <c r="AW146" s="15" t="s">
        <v>30</v>
      </c>
      <c r="AX146" s="15" t="s">
        <v>75</v>
      </c>
      <c r="AY146" s="183" t="s">
        <v>176</v>
      </c>
    </row>
    <row r="147" spans="1:65" s="16" customFormat="1" ht="12">
      <c r="B147" s="190"/>
      <c r="D147" s="167" t="s">
        <v>182</v>
      </c>
      <c r="E147" s="191" t="s">
        <v>1</v>
      </c>
      <c r="F147" s="192" t="s">
        <v>193</v>
      </c>
      <c r="H147" s="193">
        <v>45.258000000000003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1" t="s">
        <v>182</v>
      </c>
      <c r="AU147" s="191" t="s">
        <v>87</v>
      </c>
      <c r="AV147" s="16" t="s">
        <v>106</v>
      </c>
      <c r="AW147" s="16" t="s">
        <v>30</v>
      </c>
      <c r="AX147" s="16" t="s">
        <v>79</v>
      </c>
      <c r="AY147" s="191" t="s">
        <v>176</v>
      </c>
    </row>
    <row r="148" spans="1:65" s="2" customFormat="1" ht="24.25" customHeight="1">
      <c r="A148" s="33"/>
      <c r="B148" s="151"/>
      <c r="C148" s="203" t="s">
        <v>106</v>
      </c>
      <c r="D148" s="203" t="s">
        <v>411</v>
      </c>
      <c r="E148" s="204" t="s">
        <v>706</v>
      </c>
      <c r="F148" s="205" t="s">
        <v>707</v>
      </c>
      <c r="G148" s="206" t="s">
        <v>375</v>
      </c>
      <c r="H148" s="207">
        <v>1810.32</v>
      </c>
      <c r="I148" s="208"/>
      <c r="J148" s="209">
        <f>ROUND(I148*H148,2)</f>
        <v>0</v>
      </c>
      <c r="K148" s="210"/>
      <c r="L148" s="211"/>
      <c r="M148" s="212" t="s">
        <v>1</v>
      </c>
      <c r="N148" s="213" t="s">
        <v>41</v>
      </c>
      <c r="O148" s="59"/>
      <c r="P148" s="162">
        <f>O148*H148</f>
        <v>0</v>
      </c>
      <c r="Q148" s="162">
        <v>1E-3</v>
      </c>
      <c r="R148" s="162">
        <f>Q148*H148</f>
        <v>1.8103199999999999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615</v>
      </c>
      <c r="AT148" s="164" t="s">
        <v>411</v>
      </c>
      <c r="AU148" s="164" t="s">
        <v>87</v>
      </c>
      <c r="AY148" s="18" t="s">
        <v>176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87</v>
      </c>
      <c r="BK148" s="165">
        <f>ROUND(I148*H148,2)</f>
        <v>0</v>
      </c>
      <c r="BL148" s="18" t="s">
        <v>332</v>
      </c>
      <c r="BM148" s="164" t="s">
        <v>708</v>
      </c>
    </row>
    <row r="149" spans="1:65" s="14" customFormat="1" ht="12">
      <c r="B149" s="174"/>
      <c r="D149" s="167" t="s">
        <v>182</v>
      </c>
      <c r="F149" s="176" t="s">
        <v>709</v>
      </c>
      <c r="H149" s="177">
        <v>1810.32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</v>
      </c>
      <c r="AX149" s="14" t="s">
        <v>79</v>
      </c>
      <c r="AY149" s="175" t="s">
        <v>176</v>
      </c>
    </row>
    <row r="150" spans="1:65" s="2" customFormat="1" ht="24.25" customHeight="1">
      <c r="A150" s="33"/>
      <c r="B150" s="151"/>
      <c r="C150" s="152" t="s">
        <v>216</v>
      </c>
      <c r="D150" s="152" t="s">
        <v>178</v>
      </c>
      <c r="E150" s="153" t="s">
        <v>710</v>
      </c>
      <c r="F150" s="154" t="s">
        <v>711</v>
      </c>
      <c r="G150" s="155" t="s">
        <v>138</v>
      </c>
      <c r="H150" s="156">
        <v>108.277</v>
      </c>
      <c r="I150" s="157"/>
      <c r="J150" s="158">
        <f>ROUND(I150*H150,2)</f>
        <v>0</v>
      </c>
      <c r="K150" s="159"/>
      <c r="L150" s="34"/>
      <c r="M150" s="160" t="s">
        <v>1</v>
      </c>
      <c r="N150" s="161" t="s">
        <v>41</v>
      </c>
      <c r="O150" s="59"/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332</v>
      </c>
      <c r="AT150" s="164" t="s">
        <v>178</v>
      </c>
      <c r="AU150" s="164" t="s">
        <v>87</v>
      </c>
      <c r="AY150" s="18" t="s">
        <v>176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87</v>
      </c>
      <c r="BK150" s="165">
        <f>ROUND(I150*H150,2)</f>
        <v>0</v>
      </c>
      <c r="BL150" s="18" t="s">
        <v>332</v>
      </c>
      <c r="BM150" s="164" t="s">
        <v>712</v>
      </c>
    </row>
    <row r="151" spans="1:65" s="14" customFormat="1" ht="12">
      <c r="B151" s="174"/>
      <c r="D151" s="167" t="s">
        <v>182</v>
      </c>
      <c r="E151" s="175" t="s">
        <v>1</v>
      </c>
      <c r="F151" s="176" t="s">
        <v>713</v>
      </c>
      <c r="H151" s="177">
        <v>48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182</v>
      </c>
      <c r="AU151" s="175" t="s">
        <v>87</v>
      </c>
      <c r="AV151" s="14" t="s">
        <v>87</v>
      </c>
      <c r="AW151" s="14" t="s">
        <v>30</v>
      </c>
      <c r="AX151" s="14" t="s">
        <v>75</v>
      </c>
      <c r="AY151" s="175" t="s">
        <v>176</v>
      </c>
    </row>
    <row r="152" spans="1:65" s="15" customFormat="1" ht="12">
      <c r="B152" s="182"/>
      <c r="D152" s="167" t="s">
        <v>182</v>
      </c>
      <c r="E152" s="183" t="s">
        <v>1</v>
      </c>
      <c r="F152" s="184" t="s">
        <v>192</v>
      </c>
      <c r="H152" s="185">
        <v>48</v>
      </c>
      <c r="I152" s="186"/>
      <c r="L152" s="182"/>
      <c r="M152" s="187"/>
      <c r="N152" s="188"/>
      <c r="O152" s="188"/>
      <c r="P152" s="188"/>
      <c r="Q152" s="188"/>
      <c r="R152" s="188"/>
      <c r="S152" s="188"/>
      <c r="T152" s="189"/>
      <c r="AT152" s="183" t="s">
        <v>182</v>
      </c>
      <c r="AU152" s="183" t="s">
        <v>87</v>
      </c>
      <c r="AV152" s="15" t="s">
        <v>97</v>
      </c>
      <c r="AW152" s="15" t="s">
        <v>30</v>
      </c>
      <c r="AX152" s="15" t="s">
        <v>75</v>
      </c>
      <c r="AY152" s="183" t="s">
        <v>176</v>
      </c>
    </row>
    <row r="153" spans="1:65" s="14" customFormat="1" ht="12">
      <c r="B153" s="174"/>
      <c r="D153" s="167" t="s">
        <v>182</v>
      </c>
      <c r="E153" s="175" t="s">
        <v>1</v>
      </c>
      <c r="F153" s="176" t="s">
        <v>714</v>
      </c>
      <c r="H153" s="177">
        <v>18.234999999999999</v>
      </c>
      <c r="I153" s="178"/>
      <c r="L153" s="174"/>
      <c r="M153" s="179"/>
      <c r="N153" s="180"/>
      <c r="O153" s="180"/>
      <c r="P153" s="180"/>
      <c r="Q153" s="180"/>
      <c r="R153" s="180"/>
      <c r="S153" s="180"/>
      <c r="T153" s="181"/>
      <c r="AT153" s="175" t="s">
        <v>182</v>
      </c>
      <c r="AU153" s="175" t="s">
        <v>87</v>
      </c>
      <c r="AV153" s="14" t="s">
        <v>87</v>
      </c>
      <c r="AW153" s="14" t="s">
        <v>30</v>
      </c>
      <c r="AX153" s="14" t="s">
        <v>75</v>
      </c>
      <c r="AY153" s="175" t="s">
        <v>176</v>
      </c>
    </row>
    <row r="154" spans="1:65" s="15" customFormat="1" ht="12">
      <c r="B154" s="182"/>
      <c r="D154" s="167" t="s">
        <v>182</v>
      </c>
      <c r="E154" s="183" t="s">
        <v>1</v>
      </c>
      <c r="F154" s="184" t="s">
        <v>192</v>
      </c>
      <c r="H154" s="185">
        <v>18.234999999999999</v>
      </c>
      <c r="I154" s="186"/>
      <c r="L154" s="182"/>
      <c r="M154" s="187"/>
      <c r="N154" s="188"/>
      <c r="O154" s="188"/>
      <c r="P154" s="188"/>
      <c r="Q154" s="188"/>
      <c r="R154" s="188"/>
      <c r="S154" s="188"/>
      <c r="T154" s="189"/>
      <c r="AT154" s="183" t="s">
        <v>182</v>
      </c>
      <c r="AU154" s="183" t="s">
        <v>87</v>
      </c>
      <c r="AV154" s="15" t="s">
        <v>97</v>
      </c>
      <c r="AW154" s="15" t="s">
        <v>30</v>
      </c>
      <c r="AX154" s="15" t="s">
        <v>75</v>
      </c>
      <c r="AY154" s="183" t="s">
        <v>176</v>
      </c>
    </row>
    <row r="155" spans="1:65" s="14" customFormat="1" ht="12">
      <c r="B155" s="174"/>
      <c r="D155" s="167" t="s">
        <v>182</v>
      </c>
      <c r="E155" s="175" t="s">
        <v>1</v>
      </c>
      <c r="F155" s="176" t="s">
        <v>666</v>
      </c>
      <c r="H155" s="177">
        <v>42.042000000000002</v>
      </c>
      <c r="I155" s="178"/>
      <c r="L155" s="174"/>
      <c r="M155" s="179"/>
      <c r="N155" s="180"/>
      <c r="O155" s="180"/>
      <c r="P155" s="180"/>
      <c r="Q155" s="180"/>
      <c r="R155" s="180"/>
      <c r="S155" s="180"/>
      <c r="T155" s="181"/>
      <c r="AT155" s="175" t="s">
        <v>182</v>
      </c>
      <c r="AU155" s="175" t="s">
        <v>87</v>
      </c>
      <c r="AV155" s="14" t="s">
        <v>87</v>
      </c>
      <c r="AW155" s="14" t="s">
        <v>30</v>
      </c>
      <c r="AX155" s="14" t="s">
        <v>75</v>
      </c>
      <c r="AY155" s="175" t="s">
        <v>176</v>
      </c>
    </row>
    <row r="156" spans="1:65" s="15" customFormat="1" ht="12">
      <c r="B156" s="182"/>
      <c r="D156" s="167" t="s">
        <v>182</v>
      </c>
      <c r="E156" s="183" t="s">
        <v>1</v>
      </c>
      <c r="F156" s="184" t="s">
        <v>192</v>
      </c>
      <c r="H156" s="185">
        <v>42.042000000000002</v>
      </c>
      <c r="I156" s="186"/>
      <c r="L156" s="182"/>
      <c r="M156" s="187"/>
      <c r="N156" s="188"/>
      <c r="O156" s="188"/>
      <c r="P156" s="188"/>
      <c r="Q156" s="188"/>
      <c r="R156" s="188"/>
      <c r="S156" s="188"/>
      <c r="T156" s="189"/>
      <c r="AT156" s="183" t="s">
        <v>182</v>
      </c>
      <c r="AU156" s="183" t="s">
        <v>87</v>
      </c>
      <c r="AV156" s="15" t="s">
        <v>97</v>
      </c>
      <c r="AW156" s="15" t="s">
        <v>30</v>
      </c>
      <c r="AX156" s="15" t="s">
        <v>75</v>
      </c>
      <c r="AY156" s="183" t="s">
        <v>176</v>
      </c>
    </row>
    <row r="157" spans="1:65" s="16" customFormat="1" ht="12">
      <c r="B157" s="190"/>
      <c r="D157" s="167" t="s">
        <v>182</v>
      </c>
      <c r="E157" s="191" t="s">
        <v>1</v>
      </c>
      <c r="F157" s="192" t="s">
        <v>193</v>
      </c>
      <c r="H157" s="193">
        <v>108.277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1" t="s">
        <v>182</v>
      </c>
      <c r="AU157" s="191" t="s">
        <v>87</v>
      </c>
      <c r="AV157" s="16" t="s">
        <v>106</v>
      </c>
      <c r="AW157" s="16" t="s">
        <v>30</v>
      </c>
      <c r="AX157" s="16" t="s">
        <v>79</v>
      </c>
      <c r="AY157" s="191" t="s">
        <v>176</v>
      </c>
    </row>
    <row r="158" spans="1:65" s="2" customFormat="1" ht="38" customHeight="1">
      <c r="A158" s="33"/>
      <c r="B158" s="151"/>
      <c r="C158" s="203" t="s">
        <v>227</v>
      </c>
      <c r="D158" s="203" t="s">
        <v>411</v>
      </c>
      <c r="E158" s="204" t="s">
        <v>715</v>
      </c>
      <c r="F158" s="205" t="s">
        <v>716</v>
      </c>
      <c r="G158" s="206" t="s">
        <v>138</v>
      </c>
      <c r="H158" s="207">
        <v>67.56</v>
      </c>
      <c r="I158" s="208"/>
      <c r="J158" s="209">
        <f>ROUND(I158*H158,2)</f>
        <v>0</v>
      </c>
      <c r="K158" s="210"/>
      <c r="L158" s="211"/>
      <c r="M158" s="212" t="s">
        <v>1</v>
      </c>
      <c r="N158" s="213" t="s">
        <v>41</v>
      </c>
      <c r="O158" s="59"/>
      <c r="P158" s="162">
        <f>O158*H158</f>
        <v>0</v>
      </c>
      <c r="Q158" s="162">
        <v>3.5999999999999999E-3</v>
      </c>
      <c r="R158" s="162">
        <f>Q158*H158</f>
        <v>0.24321599999999999</v>
      </c>
      <c r="S158" s="162">
        <v>0</v>
      </c>
      <c r="T158" s="16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615</v>
      </c>
      <c r="AT158" s="164" t="s">
        <v>411</v>
      </c>
      <c r="AU158" s="164" t="s">
        <v>87</v>
      </c>
      <c r="AY158" s="18" t="s">
        <v>176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8" t="s">
        <v>87</v>
      </c>
      <c r="BK158" s="165">
        <f>ROUND(I158*H158,2)</f>
        <v>0</v>
      </c>
      <c r="BL158" s="18" t="s">
        <v>332</v>
      </c>
      <c r="BM158" s="164" t="s">
        <v>717</v>
      </c>
    </row>
    <row r="159" spans="1:65" s="14" customFormat="1" ht="12">
      <c r="B159" s="174"/>
      <c r="D159" s="167" t="s">
        <v>182</v>
      </c>
      <c r="E159" s="175" t="s">
        <v>1</v>
      </c>
      <c r="F159" s="176" t="s">
        <v>718</v>
      </c>
      <c r="H159" s="177">
        <v>48.96</v>
      </c>
      <c r="I159" s="178"/>
      <c r="L159" s="174"/>
      <c r="M159" s="179"/>
      <c r="N159" s="180"/>
      <c r="O159" s="180"/>
      <c r="P159" s="180"/>
      <c r="Q159" s="180"/>
      <c r="R159" s="180"/>
      <c r="S159" s="180"/>
      <c r="T159" s="181"/>
      <c r="AT159" s="175" t="s">
        <v>182</v>
      </c>
      <c r="AU159" s="175" t="s">
        <v>87</v>
      </c>
      <c r="AV159" s="14" t="s">
        <v>87</v>
      </c>
      <c r="AW159" s="14" t="s">
        <v>30</v>
      </c>
      <c r="AX159" s="14" t="s">
        <v>75</v>
      </c>
      <c r="AY159" s="175" t="s">
        <v>176</v>
      </c>
    </row>
    <row r="160" spans="1:65" s="15" customFormat="1" ht="12">
      <c r="B160" s="182"/>
      <c r="D160" s="167" t="s">
        <v>182</v>
      </c>
      <c r="E160" s="183" t="s">
        <v>1</v>
      </c>
      <c r="F160" s="184" t="s">
        <v>192</v>
      </c>
      <c r="H160" s="185">
        <v>48.96</v>
      </c>
      <c r="I160" s="186"/>
      <c r="L160" s="182"/>
      <c r="M160" s="187"/>
      <c r="N160" s="188"/>
      <c r="O160" s="188"/>
      <c r="P160" s="188"/>
      <c r="Q160" s="188"/>
      <c r="R160" s="188"/>
      <c r="S160" s="188"/>
      <c r="T160" s="189"/>
      <c r="AT160" s="183" t="s">
        <v>182</v>
      </c>
      <c r="AU160" s="183" t="s">
        <v>87</v>
      </c>
      <c r="AV160" s="15" t="s">
        <v>97</v>
      </c>
      <c r="AW160" s="15" t="s">
        <v>30</v>
      </c>
      <c r="AX160" s="15" t="s">
        <v>75</v>
      </c>
      <c r="AY160" s="183" t="s">
        <v>176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719</v>
      </c>
      <c r="H161" s="177">
        <v>18.600000000000001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75</v>
      </c>
      <c r="AY161" s="175" t="s">
        <v>176</v>
      </c>
    </row>
    <row r="162" spans="1:65" s="15" customFormat="1" ht="12">
      <c r="B162" s="182"/>
      <c r="D162" s="167" t="s">
        <v>182</v>
      </c>
      <c r="E162" s="183" t="s">
        <v>1</v>
      </c>
      <c r="F162" s="184" t="s">
        <v>192</v>
      </c>
      <c r="H162" s="185">
        <v>18.600000000000001</v>
      </c>
      <c r="I162" s="186"/>
      <c r="L162" s="182"/>
      <c r="M162" s="187"/>
      <c r="N162" s="188"/>
      <c r="O162" s="188"/>
      <c r="P162" s="188"/>
      <c r="Q162" s="188"/>
      <c r="R162" s="188"/>
      <c r="S162" s="188"/>
      <c r="T162" s="189"/>
      <c r="AT162" s="183" t="s">
        <v>182</v>
      </c>
      <c r="AU162" s="183" t="s">
        <v>87</v>
      </c>
      <c r="AV162" s="15" t="s">
        <v>97</v>
      </c>
      <c r="AW162" s="15" t="s">
        <v>30</v>
      </c>
      <c r="AX162" s="15" t="s">
        <v>75</v>
      </c>
      <c r="AY162" s="183" t="s">
        <v>176</v>
      </c>
    </row>
    <row r="163" spans="1:65" s="16" customFormat="1" ht="12">
      <c r="B163" s="190"/>
      <c r="D163" s="167" t="s">
        <v>182</v>
      </c>
      <c r="E163" s="191" t="s">
        <v>1</v>
      </c>
      <c r="F163" s="192" t="s">
        <v>193</v>
      </c>
      <c r="H163" s="193">
        <v>67.56</v>
      </c>
      <c r="I163" s="194"/>
      <c r="L163" s="190"/>
      <c r="M163" s="195"/>
      <c r="N163" s="196"/>
      <c r="O163" s="196"/>
      <c r="P163" s="196"/>
      <c r="Q163" s="196"/>
      <c r="R163" s="196"/>
      <c r="S163" s="196"/>
      <c r="T163" s="197"/>
      <c r="AT163" s="191" t="s">
        <v>182</v>
      </c>
      <c r="AU163" s="191" t="s">
        <v>87</v>
      </c>
      <c r="AV163" s="16" t="s">
        <v>106</v>
      </c>
      <c r="AW163" s="16" t="s">
        <v>30</v>
      </c>
      <c r="AX163" s="16" t="s">
        <v>79</v>
      </c>
      <c r="AY163" s="191" t="s">
        <v>176</v>
      </c>
    </row>
    <row r="164" spans="1:65" s="2" customFormat="1" ht="38" customHeight="1">
      <c r="A164" s="33"/>
      <c r="B164" s="151"/>
      <c r="C164" s="203" t="s">
        <v>276</v>
      </c>
      <c r="D164" s="203" t="s">
        <v>411</v>
      </c>
      <c r="E164" s="204" t="s">
        <v>720</v>
      </c>
      <c r="F164" s="205" t="s">
        <v>721</v>
      </c>
      <c r="G164" s="206" t="s">
        <v>138</v>
      </c>
      <c r="H164" s="207">
        <v>42.883000000000003</v>
      </c>
      <c r="I164" s="208"/>
      <c r="J164" s="209">
        <f>ROUND(I164*H164,2)</f>
        <v>0</v>
      </c>
      <c r="K164" s="210"/>
      <c r="L164" s="211"/>
      <c r="M164" s="212" t="s">
        <v>1</v>
      </c>
      <c r="N164" s="213" t="s">
        <v>41</v>
      </c>
      <c r="O164" s="59"/>
      <c r="P164" s="162">
        <f>O164*H164</f>
        <v>0</v>
      </c>
      <c r="Q164" s="162">
        <v>4.7999999999999996E-3</v>
      </c>
      <c r="R164" s="162">
        <f>Q164*H164</f>
        <v>0.2058384</v>
      </c>
      <c r="S164" s="162">
        <v>0</v>
      </c>
      <c r="T164" s="16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615</v>
      </c>
      <c r="AT164" s="164" t="s">
        <v>411</v>
      </c>
      <c r="AU164" s="164" t="s">
        <v>87</v>
      </c>
      <c r="AY164" s="18" t="s">
        <v>176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8" t="s">
        <v>87</v>
      </c>
      <c r="BK164" s="165">
        <f>ROUND(I164*H164,2)</f>
        <v>0</v>
      </c>
      <c r="BL164" s="18" t="s">
        <v>332</v>
      </c>
      <c r="BM164" s="164" t="s">
        <v>722</v>
      </c>
    </row>
    <row r="165" spans="1:65" s="14" customFormat="1" ht="12">
      <c r="B165" s="174"/>
      <c r="D165" s="167" t="s">
        <v>182</v>
      </c>
      <c r="E165" s="175" t="s">
        <v>1</v>
      </c>
      <c r="F165" s="176" t="s">
        <v>723</v>
      </c>
      <c r="H165" s="177">
        <v>42.883000000000003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182</v>
      </c>
      <c r="AU165" s="175" t="s">
        <v>87</v>
      </c>
      <c r="AV165" s="14" t="s">
        <v>87</v>
      </c>
      <c r="AW165" s="14" t="s">
        <v>30</v>
      </c>
      <c r="AX165" s="14" t="s">
        <v>75</v>
      </c>
      <c r="AY165" s="175" t="s">
        <v>176</v>
      </c>
    </row>
    <row r="166" spans="1:65" s="16" customFormat="1" ht="12">
      <c r="B166" s="190"/>
      <c r="D166" s="167" t="s">
        <v>182</v>
      </c>
      <c r="E166" s="191" t="s">
        <v>1</v>
      </c>
      <c r="F166" s="192" t="s">
        <v>193</v>
      </c>
      <c r="H166" s="193">
        <v>42.883000000000003</v>
      </c>
      <c r="I166" s="194"/>
      <c r="L166" s="190"/>
      <c r="M166" s="195"/>
      <c r="N166" s="196"/>
      <c r="O166" s="196"/>
      <c r="P166" s="196"/>
      <c r="Q166" s="196"/>
      <c r="R166" s="196"/>
      <c r="S166" s="196"/>
      <c r="T166" s="197"/>
      <c r="AT166" s="191" t="s">
        <v>182</v>
      </c>
      <c r="AU166" s="191" t="s">
        <v>87</v>
      </c>
      <c r="AV166" s="16" t="s">
        <v>106</v>
      </c>
      <c r="AW166" s="16" t="s">
        <v>30</v>
      </c>
      <c r="AX166" s="16" t="s">
        <v>79</v>
      </c>
      <c r="AY166" s="191" t="s">
        <v>176</v>
      </c>
    </row>
    <row r="167" spans="1:65" s="2" customFormat="1" ht="24.25" customHeight="1">
      <c r="A167" s="33"/>
      <c r="B167" s="151"/>
      <c r="C167" s="152" t="s">
        <v>296</v>
      </c>
      <c r="D167" s="152" t="s">
        <v>178</v>
      </c>
      <c r="E167" s="153" t="s">
        <v>724</v>
      </c>
      <c r="F167" s="154" t="s">
        <v>725</v>
      </c>
      <c r="G167" s="155" t="s">
        <v>138</v>
      </c>
      <c r="H167" s="156">
        <v>108.277</v>
      </c>
      <c r="I167" s="157"/>
      <c r="J167" s="158">
        <f>ROUND(I167*H167,2)</f>
        <v>0</v>
      </c>
      <c r="K167" s="159"/>
      <c r="L167" s="34"/>
      <c r="M167" s="160" t="s">
        <v>1</v>
      </c>
      <c r="N167" s="161" t="s">
        <v>41</v>
      </c>
      <c r="O167" s="59"/>
      <c r="P167" s="162">
        <f>O167*H167</f>
        <v>0</v>
      </c>
      <c r="Q167" s="162">
        <v>2.4000000000000001E-4</v>
      </c>
      <c r="R167" s="162">
        <f>Q167*H167</f>
        <v>2.5986479999999999E-2</v>
      </c>
      <c r="S167" s="162">
        <v>0</v>
      </c>
      <c r="T167" s="16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8" t="s">
        <v>87</v>
      </c>
      <c r="BK167" s="165">
        <f>ROUND(I167*H167,2)</f>
        <v>0</v>
      </c>
      <c r="BL167" s="18" t="s">
        <v>332</v>
      </c>
      <c r="BM167" s="164" t="s">
        <v>726</v>
      </c>
    </row>
    <row r="168" spans="1:65" s="14" customFormat="1" ht="12">
      <c r="B168" s="174"/>
      <c r="D168" s="167" t="s">
        <v>182</v>
      </c>
      <c r="E168" s="175" t="s">
        <v>1</v>
      </c>
      <c r="F168" s="176" t="s">
        <v>660</v>
      </c>
      <c r="H168" s="177">
        <v>48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182</v>
      </c>
      <c r="AU168" s="175" t="s">
        <v>87</v>
      </c>
      <c r="AV168" s="14" t="s">
        <v>87</v>
      </c>
      <c r="AW168" s="14" t="s">
        <v>30</v>
      </c>
      <c r="AX168" s="14" t="s">
        <v>75</v>
      </c>
      <c r="AY168" s="175" t="s">
        <v>176</v>
      </c>
    </row>
    <row r="169" spans="1:65" s="15" customFormat="1" ht="12">
      <c r="B169" s="182"/>
      <c r="D169" s="167" t="s">
        <v>182</v>
      </c>
      <c r="E169" s="183" t="s">
        <v>1</v>
      </c>
      <c r="F169" s="184" t="s">
        <v>192</v>
      </c>
      <c r="H169" s="185">
        <v>48</v>
      </c>
      <c r="I169" s="186"/>
      <c r="L169" s="182"/>
      <c r="M169" s="187"/>
      <c r="N169" s="188"/>
      <c r="O169" s="188"/>
      <c r="P169" s="188"/>
      <c r="Q169" s="188"/>
      <c r="R169" s="188"/>
      <c r="S169" s="188"/>
      <c r="T169" s="189"/>
      <c r="AT169" s="183" t="s">
        <v>182</v>
      </c>
      <c r="AU169" s="183" t="s">
        <v>87</v>
      </c>
      <c r="AV169" s="15" t="s">
        <v>97</v>
      </c>
      <c r="AW169" s="15" t="s">
        <v>30</v>
      </c>
      <c r="AX169" s="15" t="s">
        <v>75</v>
      </c>
      <c r="AY169" s="183" t="s">
        <v>176</v>
      </c>
    </row>
    <row r="170" spans="1:65" s="14" customFormat="1" ht="12">
      <c r="B170" s="174"/>
      <c r="D170" s="167" t="s">
        <v>182</v>
      </c>
      <c r="E170" s="175" t="s">
        <v>1</v>
      </c>
      <c r="F170" s="176" t="s">
        <v>663</v>
      </c>
      <c r="H170" s="177">
        <v>18.234999999999999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182</v>
      </c>
      <c r="AU170" s="175" t="s">
        <v>87</v>
      </c>
      <c r="AV170" s="14" t="s">
        <v>87</v>
      </c>
      <c r="AW170" s="14" t="s">
        <v>30</v>
      </c>
      <c r="AX170" s="14" t="s">
        <v>75</v>
      </c>
      <c r="AY170" s="175" t="s">
        <v>176</v>
      </c>
    </row>
    <row r="171" spans="1:65" s="15" customFormat="1" ht="12">
      <c r="B171" s="182"/>
      <c r="D171" s="167" t="s">
        <v>182</v>
      </c>
      <c r="E171" s="183" t="s">
        <v>1</v>
      </c>
      <c r="F171" s="184" t="s">
        <v>192</v>
      </c>
      <c r="H171" s="185">
        <v>18.234999999999999</v>
      </c>
      <c r="I171" s="186"/>
      <c r="L171" s="182"/>
      <c r="M171" s="187"/>
      <c r="N171" s="188"/>
      <c r="O171" s="188"/>
      <c r="P171" s="188"/>
      <c r="Q171" s="188"/>
      <c r="R171" s="188"/>
      <c r="S171" s="188"/>
      <c r="T171" s="189"/>
      <c r="AT171" s="183" t="s">
        <v>182</v>
      </c>
      <c r="AU171" s="183" t="s">
        <v>87</v>
      </c>
      <c r="AV171" s="15" t="s">
        <v>97</v>
      </c>
      <c r="AW171" s="15" t="s">
        <v>30</v>
      </c>
      <c r="AX171" s="15" t="s">
        <v>75</v>
      </c>
      <c r="AY171" s="183" t="s">
        <v>176</v>
      </c>
    </row>
    <row r="172" spans="1:65" s="14" customFormat="1" ht="12">
      <c r="B172" s="174"/>
      <c r="D172" s="167" t="s">
        <v>182</v>
      </c>
      <c r="E172" s="175" t="s">
        <v>1</v>
      </c>
      <c r="F172" s="176" t="s">
        <v>666</v>
      </c>
      <c r="H172" s="177">
        <v>42.042000000000002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1:65" s="15" customFormat="1" ht="12">
      <c r="B173" s="182"/>
      <c r="D173" s="167" t="s">
        <v>182</v>
      </c>
      <c r="E173" s="183" t="s">
        <v>1</v>
      </c>
      <c r="F173" s="184" t="s">
        <v>192</v>
      </c>
      <c r="H173" s="185">
        <v>42.042000000000002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83" t="s">
        <v>182</v>
      </c>
      <c r="AU173" s="183" t="s">
        <v>87</v>
      </c>
      <c r="AV173" s="15" t="s">
        <v>97</v>
      </c>
      <c r="AW173" s="15" t="s">
        <v>30</v>
      </c>
      <c r="AX173" s="15" t="s">
        <v>75</v>
      </c>
      <c r="AY173" s="183" t="s">
        <v>176</v>
      </c>
    </row>
    <row r="174" spans="1:65" s="16" customFormat="1" ht="12">
      <c r="B174" s="190"/>
      <c r="D174" s="167" t="s">
        <v>182</v>
      </c>
      <c r="E174" s="191" t="s">
        <v>1</v>
      </c>
      <c r="F174" s="192" t="s">
        <v>193</v>
      </c>
      <c r="H174" s="193">
        <v>108.277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182</v>
      </c>
      <c r="AU174" s="191" t="s">
        <v>87</v>
      </c>
      <c r="AV174" s="16" t="s">
        <v>106</v>
      </c>
      <c r="AW174" s="16" t="s">
        <v>30</v>
      </c>
      <c r="AX174" s="16" t="s">
        <v>79</v>
      </c>
      <c r="AY174" s="191" t="s">
        <v>176</v>
      </c>
    </row>
    <row r="175" spans="1:65" s="2" customFormat="1" ht="38" customHeight="1">
      <c r="A175" s="33"/>
      <c r="B175" s="151"/>
      <c r="C175" s="203" t="s">
        <v>225</v>
      </c>
      <c r="D175" s="203" t="s">
        <v>411</v>
      </c>
      <c r="E175" s="204" t="s">
        <v>727</v>
      </c>
      <c r="F175" s="205" t="s">
        <v>728</v>
      </c>
      <c r="G175" s="206" t="s">
        <v>138</v>
      </c>
      <c r="H175" s="207">
        <v>67.56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59"/>
      <c r="P175" s="162">
        <f>O175*H175</f>
        <v>0</v>
      </c>
      <c r="Q175" s="162">
        <v>4.1999999999999997E-3</v>
      </c>
      <c r="R175" s="162">
        <f>Q175*H175</f>
        <v>0.283752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615</v>
      </c>
      <c r="AT175" s="164" t="s">
        <v>411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332</v>
      </c>
      <c r="BM175" s="164" t="s">
        <v>729</v>
      </c>
    </row>
    <row r="176" spans="1:65" s="14" customFormat="1" ht="12">
      <c r="B176" s="174"/>
      <c r="D176" s="167" t="s">
        <v>182</v>
      </c>
      <c r="E176" s="175" t="s">
        <v>1</v>
      </c>
      <c r="F176" s="176" t="s">
        <v>718</v>
      </c>
      <c r="H176" s="177">
        <v>48.96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30</v>
      </c>
      <c r="AX176" s="14" t="s">
        <v>75</v>
      </c>
      <c r="AY176" s="175" t="s">
        <v>176</v>
      </c>
    </row>
    <row r="177" spans="1:65" s="14" customFormat="1" ht="12">
      <c r="B177" s="174"/>
      <c r="D177" s="167" t="s">
        <v>182</v>
      </c>
      <c r="E177" s="175" t="s">
        <v>1</v>
      </c>
      <c r="F177" s="176" t="s">
        <v>719</v>
      </c>
      <c r="H177" s="177">
        <v>18.600000000000001</v>
      </c>
      <c r="I177" s="178"/>
      <c r="L177" s="174"/>
      <c r="M177" s="179"/>
      <c r="N177" s="180"/>
      <c r="O177" s="180"/>
      <c r="P177" s="180"/>
      <c r="Q177" s="180"/>
      <c r="R177" s="180"/>
      <c r="S177" s="180"/>
      <c r="T177" s="181"/>
      <c r="AT177" s="175" t="s">
        <v>182</v>
      </c>
      <c r="AU177" s="175" t="s">
        <v>87</v>
      </c>
      <c r="AV177" s="14" t="s">
        <v>87</v>
      </c>
      <c r="AW177" s="14" t="s">
        <v>30</v>
      </c>
      <c r="AX177" s="14" t="s">
        <v>75</v>
      </c>
      <c r="AY177" s="175" t="s">
        <v>176</v>
      </c>
    </row>
    <row r="178" spans="1:65" s="15" customFormat="1" ht="12">
      <c r="B178" s="182"/>
      <c r="D178" s="167" t="s">
        <v>182</v>
      </c>
      <c r="E178" s="183" t="s">
        <v>1</v>
      </c>
      <c r="F178" s="184" t="s">
        <v>192</v>
      </c>
      <c r="H178" s="185">
        <v>67.56</v>
      </c>
      <c r="I178" s="186"/>
      <c r="L178" s="182"/>
      <c r="M178" s="187"/>
      <c r="N178" s="188"/>
      <c r="O178" s="188"/>
      <c r="P178" s="188"/>
      <c r="Q178" s="188"/>
      <c r="R178" s="188"/>
      <c r="S178" s="188"/>
      <c r="T178" s="189"/>
      <c r="AT178" s="183" t="s">
        <v>182</v>
      </c>
      <c r="AU178" s="183" t="s">
        <v>87</v>
      </c>
      <c r="AV178" s="15" t="s">
        <v>97</v>
      </c>
      <c r="AW178" s="15" t="s">
        <v>30</v>
      </c>
      <c r="AX178" s="15" t="s">
        <v>75</v>
      </c>
      <c r="AY178" s="183" t="s">
        <v>176</v>
      </c>
    </row>
    <row r="179" spans="1:65" s="16" customFormat="1" ht="12">
      <c r="B179" s="190"/>
      <c r="D179" s="167" t="s">
        <v>182</v>
      </c>
      <c r="E179" s="191" t="s">
        <v>1</v>
      </c>
      <c r="F179" s="192" t="s">
        <v>193</v>
      </c>
      <c r="H179" s="193">
        <v>67.56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1" t="s">
        <v>182</v>
      </c>
      <c r="AU179" s="191" t="s">
        <v>87</v>
      </c>
      <c r="AV179" s="16" t="s">
        <v>106</v>
      </c>
      <c r="AW179" s="16" t="s">
        <v>30</v>
      </c>
      <c r="AX179" s="16" t="s">
        <v>79</v>
      </c>
      <c r="AY179" s="191" t="s">
        <v>176</v>
      </c>
    </row>
    <row r="180" spans="1:65" s="2" customFormat="1" ht="38" customHeight="1">
      <c r="A180" s="33"/>
      <c r="B180" s="151"/>
      <c r="C180" s="203" t="s">
        <v>308</v>
      </c>
      <c r="D180" s="203" t="s">
        <v>411</v>
      </c>
      <c r="E180" s="204" t="s">
        <v>730</v>
      </c>
      <c r="F180" s="205" t="s">
        <v>731</v>
      </c>
      <c r="G180" s="206" t="s">
        <v>138</v>
      </c>
      <c r="H180" s="207">
        <v>42.883000000000003</v>
      </c>
      <c r="I180" s="208"/>
      <c r="J180" s="209">
        <f>ROUND(I180*H180,2)</f>
        <v>0</v>
      </c>
      <c r="K180" s="210"/>
      <c r="L180" s="211"/>
      <c r="M180" s="212" t="s">
        <v>1</v>
      </c>
      <c r="N180" s="213" t="s">
        <v>41</v>
      </c>
      <c r="O180" s="59"/>
      <c r="P180" s="162">
        <f>O180*H180</f>
        <v>0</v>
      </c>
      <c r="Q180" s="162">
        <v>5.4000000000000003E-3</v>
      </c>
      <c r="R180" s="162">
        <f>Q180*H180</f>
        <v>0.23156820000000003</v>
      </c>
      <c r="S180" s="162">
        <v>0</v>
      </c>
      <c r="T180" s="16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615</v>
      </c>
      <c r="AT180" s="164" t="s">
        <v>411</v>
      </c>
      <c r="AU180" s="164" t="s">
        <v>87</v>
      </c>
      <c r="AY180" s="18" t="s">
        <v>176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87</v>
      </c>
      <c r="BK180" s="165">
        <f>ROUND(I180*H180,2)</f>
        <v>0</v>
      </c>
      <c r="BL180" s="18" t="s">
        <v>332</v>
      </c>
      <c r="BM180" s="164" t="s">
        <v>732</v>
      </c>
    </row>
    <row r="181" spans="1:65" s="14" customFormat="1" ht="12">
      <c r="B181" s="174"/>
      <c r="D181" s="167" t="s">
        <v>182</v>
      </c>
      <c r="E181" s="175" t="s">
        <v>1</v>
      </c>
      <c r="F181" s="176" t="s">
        <v>723</v>
      </c>
      <c r="H181" s="177">
        <v>42.883000000000003</v>
      </c>
      <c r="I181" s="178"/>
      <c r="L181" s="174"/>
      <c r="M181" s="179"/>
      <c r="N181" s="180"/>
      <c r="O181" s="180"/>
      <c r="P181" s="180"/>
      <c r="Q181" s="180"/>
      <c r="R181" s="180"/>
      <c r="S181" s="180"/>
      <c r="T181" s="181"/>
      <c r="AT181" s="175" t="s">
        <v>182</v>
      </c>
      <c r="AU181" s="175" t="s">
        <v>87</v>
      </c>
      <c r="AV181" s="14" t="s">
        <v>87</v>
      </c>
      <c r="AW181" s="14" t="s">
        <v>30</v>
      </c>
      <c r="AX181" s="14" t="s">
        <v>75</v>
      </c>
      <c r="AY181" s="175" t="s">
        <v>176</v>
      </c>
    </row>
    <row r="182" spans="1:65" s="16" customFormat="1" ht="12">
      <c r="B182" s="190"/>
      <c r="D182" s="167" t="s">
        <v>182</v>
      </c>
      <c r="E182" s="191" t="s">
        <v>1</v>
      </c>
      <c r="F182" s="192" t="s">
        <v>193</v>
      </c>
      <c r="H182" s="193">
        <v>42.883000000000003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1" t="s">
        <v>182</v>
      </c>
      <c r="AU182" s="191" t="s">
        <v>87</v>
      </c>
      <c r="AV182" s="16" t="s">
        <v>106</v>
      </c>
      <c r="AW182" s="16" t="s">
        <v>30</v>
      </c>
      <c r="AX182" s="16" t="s">
        <v>79</v>
      </c>
      <c r="AY182" s="191" t="s">
        <v>176</v>
      </c>
    </row>
    <row r="183" spans="1:65" s="2" customFormat="1" ht="14.5" customHeight="1">
      <c r="A183" s="33"/>
      <c r="B183" s="151"/>
      <c r="C183" s="203" t="s">
        <v>312</v>
      </c>
      <c r="D183" s="203" t="s">
        <v>411</v>
      </c>
      <c r="E183" s="204" t="s">
        <v>733</v>
      </c>
      <c r="F183" s="205" t="s">
        <v>734</v>
      </c>
      <c r="G183" s="206" t="s">
        <v>138</v>
      </c>
      <c r="H183" s="207">
        <v>119.105</v>
      </c>
      <c r="I183" s="208"/>
      <c r="J183" s="209">
        <f>ROUND(I183*H183,2)</f>
        <v>0</v>
      </c>
      <c r="K183" s="210"/>
      <c r="L183" s="211"/>
      <c r="M183" s="212" t="s">
        <v>1</v>
      </c>
      <c r="N183" s="213" t="s">
        <v>41</v>
      </c>
      <c r="O183" s="59"/>
      <c r="P183" s="162">
        <f>O183*H183</f>
        <v>0</v>
      </c>
      <c r="Q183" s="162">
        <v>2.5999999999999998E-4</v>
      </c>
      <c r="R183" s="162">
        <f>Q183*H183</f>
        <v>3.09673E-2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615</v>
      </c>
      <c r="AT183" s="164" t="s">
        <v>411</v>
      </c>
      <c r="AU183" s="164" t="s">
        <v>87</v>
      </c>
      <c r="AY183" s="18" t="s">
        <v>176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87</v>
      </c>
      <c r="BK183" s="165">
        <f>ROUND(I183*H183,2)</f>
        <v>0</v>
      </c>
      <c r="BL183" s="18" t="s">
        <v>332</v>
      </c>
      <c r="BM183" s="164" t="s">
        <v>735</v>
      </c>
    </row>
    <row r="184" spans="1:65" s="2" customFormat="1" ht="24.25" customHeight="1">
      <c r="A184" s="33"/>
      <c r="B184" s="151"/>
      <c r="C184" s="152" t="s">
        <v>139</v>
      </c>
      <c r="D184" s="152" t="s">
        <v>178</v>
      </c>
      <c r="E184" s="153" t="s">
        <v>736</v>
      </c>
      <c r="F184" s="154" t="s">
        <v>737</v>
      </c>
      <c r="G184" s="155" t="s">
        <v>138</v>
      </c>
      <c r="H184" s="156">
        <v>335</v>
      </c>
      <c r="I184" s="157"/>
      <c r="J184" s="158">
        <f>ROUND(I184*H184,2)</f>
        <v>0</v>
      </c>
      <c r="K184" s="159"/>
      <c r="L184" s="34"/>
      <c r="M184" s="160" t="s">
        <v>1</v>
      </c>
      <c r="N184" s="161" t="s">
        <v>41</v>
      </c>
      <c r="O184" s="59"/>
      <c r="P184" s="162">
        <f>O184*H184</f>
        <v>0</v>
      </c>
      <c r="Q184" s="162">
        <v>0</v>
      </c>
      <c r="R184" s="162">
        <f>Q184*H184</f>
        <v>0</v>
      </c>
      <c r="S184" s="162">
        <v>0</v>
      </c>
      <c r="T184" s="16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332</v>
      </c>
      <c r="AT184" s="164" t="s">
        <v>178</v>
      </c>
      <c r="AU184" s="164" t="s">
        <v>87</v>
      </c>
      <c r="AY184" s="18" t="s">
        <v>176</v>
      </c>
      <c r="BE184" s="165">
        <f>IF(N184="základná",J184,0)</f>
        <v>0</v>
      </c>
      <c r="BF184" s="165">
        <f>IF(N184="znížená",J184,0)</f>
        <v>0</v>
      </c>
      <c r="BG184" s="165">
        <f>IF(N184="zákl. prenesená",J184,0)</f>
        <v>0</v>
      </c>
      <c r="BH184" s="165">
        <f>IF(N184="zníž. prenesená",J184,0)</f>
        <v>0</v>
      </c>
      <c r="BI184" s="165">
        <f>IF(N184="nulová",J184,0)</f>
        <v>0</v>
      </c>
      <c r="BJ184" s="18" t="s">
        <v>87</v>
      </c>
      <c r="BK184" s="165">
        <f>ROUND(I184*H184,2)</f>
        <v>0</v>
      </c>
      <c r="BL184" s="18" t="s">
        <v>332</v>
      </c>
      <c r="BM184" s="164" t="s">
        <v>738</v>
      </c>
    </row>
    <row r="185" spans="1:65" s="13" customFormat="1" ht="12">
      <c r="B185" s="166"/>
      <c r="D185" s="167" t="s">
        <v>182</v>
      </c>
      <c r="E185" s="168" t="s">
        <v>1</v>
      </c>
      <c r="F185" s="169" t="s">
        <v>739</v>
      </c>
      <c r="H185" s="168" t="s">
        <v>1</v>
      </c>
      <c r="I185" s="170"/>
      <c r="L185" s="166"/>
      <c r="M185" s="171"/>
      <c r="N185" s="172"/>
      <c r="O185" s="172"/>
      <c r="P185" s="172"/>
      <c r="Q185" s="172"/>
      <c r="R185" s="172"/>
      <c r="S185" s="172"/>
      <c r="T185" s="173"/>
      <c r="AT185" s="168" t="s">
        <v>182</v>
      </c>
      <c r="AU185" s="168" t="s">
        <v>87</v>
      </c>
      <c r="AV185" s="13" t="s">
        <v>79</v>
      </c>
      <c r="AW185" s="13" t="s">
        <v>30</v>
      </c>
      <c r="AX185" s="13" t="s">
        <v>75</v>
      </c>
      <c r="AY185" s="168" t="s">
        <v>176</v>
      </c>
    </row>
    <row r="186" spans="1:65" s="13" customFormat="1" ht="12">
      <c r="B186" s="166"/>
      <c r="D186" s="167" t="s">
        <v>182</v>
      </c>
      <c r="E186" s="168" t="s">
        <v>1</v>
      </c>
      <c r="F186" s="169" t="s">
        <v>740</v>
      </c>
      <c r="H186" s="168" t="s">
        <v>1</v>
      </c>
      <c r="I186" s="170"/>
      <c r="L186" s="166"/>
      <c r="M186" s="171"/>
      <c r="N186" s="172"/>
      <c r="O186" s="172"/>
      <c r="P186" s="172"/>
      <c r="Q186" s="172"/>
      <c r="R186" s="172"/>
      <c r="S186" s="172"/>
      <c r="T186" s="173"/>
      <c r="AT186" s="168" t="s">
        <v>182</v>
      </c>
      <c r="AU186" s="168" t="s">
        <v>87</v>
      </c>
      <c r="AV186" s="13" t="s">
        <v>79</v>
      </c>
      <c r="AW186" s="13" t="s">
        <v>30</v>
      </c>
      <c r="AX186" s="13" t="s">
        <v>75</v>
      </c>
      <c r="AY186" s="168" t="s">
        <v>176</v>
      </c>
    </row>
    <row r="187" spans="1:65" s="13" customFormat="1" ht="12">
      <c r="B187" s="166"/>
      <c r="D187" s="167" t="s">
        <v>182</v>
      </c>
      <c r="E187" s="168" t="s">
        <v>1</v>
      </c>
      <c r="F187" s="169" t="s">
        <v>741</v>
      </c>
      <c r="H187" s="168" t="s">
        <v>1</v>
      </c>
      <c r="I187" s="170"/>
      <c r="L187" s="166"/>
      <c r="M187" s="171"/>
      <c r="N187" s="172"/>
      <c r="O187" s="172"/>
      <c r="P187" s="172"/>
      <c r="Q187" s="172"/>
      <c r="R187" s="172"/>
      <c r="S187" s="172"/>
      <c r="T187" s="173"/>
      <c r="AT187" s="168" t="s">
        <v>182</v>
      </c>
      <c r="AU187" s="168" t="s">
        <v>87</v>
      </c>
      <c r="AV187" s="13" t="s">
        <v>79</v>
      </c>
      <c r="AW187" s="13" t="s">
        <v>30</v>
      </c>
      <c r="AX187" s="13" t="s">
        <v>75</v>
      </c>
      <c r="AY187" s="168" t="s">
        <v>176</v>
      </c>
    </row>
    <row r="188" spans="1:65" s="13" customFormat="1" ht="12">
      <c r="B188" s="166"/>
      <c r="D188" s="167" t="s">
        <v>182</v>
      </c>
      <c r="E188" s="168" t="s">
        <v>1</v>
      </c>
      <c r="F188" s="169" t="s">
        <v>742</v>
      </c>
      <c r="H188" s="168" t="s">
        <v>1</v>
      </c>
      <c r="I188" s="170"/>
      <c r="L188" s="166"/>
      <c r="M188" s="171"/>
      <c r="N188" s="172"/>
      <c r="O188" s="172"/>
      <c r="P188" s="172"/>
      <c r="Q188" s="172"/>
      <c r="R188" s="172"/>
      <c r="S188" s="172"/>
      <c r="T188" s="173"/>
      <c r="AT188" s="168" t="s">
        <v>182</v>
      </c>
      <c r="AU188" s="168" t="s">
        <v>87</v>
      </c>
      <c r="AV188" s="13" t="s">
        <v>79</v>
      </c>
      <c r="AW188" s="13" t="s">
        <v>30</v>
      </c>
      <c r="AX188" s="13" t="s">
        <v>75</v>
      </c>
      <c r="AY188" s="168" t="s">
        <v>176</v>
      </c>
    </row>
    <row r="189" spans="1:65" s="14" customFormat="1" ht="12">
      <c r="B189" s="174"/>
      <c r="D189" s="167" t="s">
        <v>182</v>
      </c>
      <c r="E189" s="175" t="s">
        <v>1</v>
      </c>
      <c r="F189" s="176" t="s">
        <v>743</v>
      </c>
      <c r="H189" s="177">
        <v>216.36199999999999</v>
      </c>
      <c r="I189" s="178"/>
      <c r="L189" s="174"/>
      <c r="M189" s="179"/>
      <c r="N189" s="180"/>
      <c r="O189" s="180"/>
      <c r="P189" s="180"/>
      <c r="Q189" s="180"/>
      <c r="R189" s="180"/>
      <c r="S189" s="180"/>
      <c r="T189" s="181"/>
      <c r="AT189" s="175" t="s">
        <v>182</v>
      </c>
      <c r="AU189" s="175" t="s">
        <v>87</v>
      </c>
      <c r="AV189" s="14" t="s">
        <v>87</v>
      </c>
      <c r="AW189" s="14" t="s">
        <v>30</v>
      </c>
      <c r="AX189" s="14" t="s">
        <v>75</v>
      </c>
      <c r="AY189" s="175" t="s">
        <v>176</v>
      </c>
    </row>
    <row r="190" spans="1:65" s="14" customFormat="1" ht="12">
      <c r="B190" s="174"/>
      <c r="D190" s="167" t="s">
        <v>182</v>
      </c>
      <c r="E190" s="175" t="s">
        <v>1</v>
      </c>
      <c r="F190" s="176" t="s">
        <v>744</v>
      </c>
      <c r="H190" s="177">
        <v>0.63800000000000001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182</v>
      </c>
      <c r="AU190" s="175" t="s">
        <v>87</v>
      </c>
      <c r="AV190" s="14" t="s">
        <v>87</v>
      </c>
      <c r="AW190" s="14" t="s">
        <v>30</v>
      </c>
      <c r="AX190" s="14" t="s">
        <v>75</v>
      </c>
      <c r="AY190" s="175" t="s">
        <v>176</v>
      </c>
    </row>
    <row r="191" spans="1:65" s="15" customFormat="1" ht="12">
      <c r="B191" s="182"/>
      <c r="D191" s="167" t="s">
        <v>182</v>
      </c>
      <c r="E191" s="183" t="s">
        <v>675</v>
      </c>
      <c r="F191" s="184" t="s">
        <v>745</v>
      </c>
      <c r="H191" s="185">
        <v>217</v>
      </c>
      <c r="I191" s="186"/>
      <c r="L191" s="182"/>
      <c r="M191" s="187"/>
      <c r="N191" s="188"/>
      <c r="O191" s="188"/>
      <c r="P191" s="188"/>
      <c r="Q191" s="188"/>
      <c r="R191" s="188"/>
      <c r="S191" s="188"/>
      <c r="T191" s="189"/>
      <c r="AT191" s="183" t="s">
        <v>182</v>
      </c>
      <c r="AU191" s="183" t="s">
        <v>87</v>
      </c>
      <c r="AV191" s="15" t="s">
        <v>97</v>
      </c>
      <c r="AW191" s="15" t="s">
        <v>30</v>
      </c>
      <c r="AX191" s="15" t="s">
        <v>75</v>
      </c>
      <c r="AY191" s="183" t="s">
        <v>176</v>
      </c>
    </row>
    <row r="192" spans="1:65" s="13" customFormat="1" ht="12">
      <c r="B192" s="166"/>
      <c r="D192" s="167" t="s">
        <v>182</v>
      </c>
      <c r="E192" s="168" t="s">
        <v>1</v>
      </c>
      <c r="F192" s="169" t="s">
        <v>746</v>
      </c>
      <c r="H192" s="168" t="s">
        <v>1</v>
      </c>
      <c r="I192" s="170"/>
      <c r="L192" s="166"/>
      <c r="M192" s="171"/>
      <c r="N192" s="172"/>
      <c r="O192" s="172"/>
      <c r="P192" s="172"/>
      <c r="Q192" s="172"/>
      <c r="R192" s="172"/>
      <c r="S192" s="172"/>
      <c r="T192" s="173"/>
      <c r="AT192" s="168" t="s">
        <v>182</v>
      </c>
      <c r="AU192" s="168" t="s">
        <v>87</v>
      </c>
      <c r="AV192" s="13" t="s">
        <v>79</v>
      </c>
      <c r="AW192" s="13" t="s">
        <v>30</v>
      </c>
      <c r="AX192" s="13" t="s">
        <v>75</v>
      </c>
      <c r="AY192" s="168" t="s">
        <v>176</v>
      </c>
    </row>
    <row r="193" spans="1:65" s="13" customFormat="1" ht="12">
      <c r="B193" s="166"/>
      <c r="D193" s="167" t="s">
        <v>182</v>
      </c>
      <c r="E193" s="168" t="s">
        <v>1</v>
      </c>
      <c r="F193" s="169" t="s">
        <v>740</v>
      </c>
      <c r="H193" s="168" t="s">
        <v>1</v>
      </c>
      <c r="I193" s="170"/>
      <c r="L193" s="166"/>
      <c r="M193" s="171"/>
      <c r="N193" s="172"/>
      <c r="O193" s="172"/>
      <c r="P193" s="172"/>
      <c r="Q193" s="172"/>
      <c r="R193" s="172"/>
      <c r="S193" s="172"/>
      <c r="T193" s="173"/>
      <c r="AT193" s="168" t="s">
        <v>182</v>
      </c>
      <c r="AU193" s="168" t="s">
        <v>87</v>
      </c>
      <c r="AV193" s="13" t="s">
        <v>79</v>
      </c>
      <c r="AW193" s="13" t="s">
        <v>30</v>
      </c>
      <c r="AX193" s="13" t="s">
        <v>75</v>
      </c>
      <c r="AY193" s="168" t="s">
        <v>176</v>
      </c>
    </row>
    <row r="194" spans="1:65" s="13" customFormat="1" ht="12">
      <c r="B194" s="166"/>
      <c r="D194" s="167" t="s">
        <v>182</v>
      </c>
      <c r="E194" s="168" t="s">
        <v>1</v>
      </c>
      <c r="F194" s="169" t="s">
        <v>741</v>
      </c>
      <c r="H194" s="168" t="s">
        <v>1</v>
      </c>
      <c r="I194" s="170"/>
      <c r="L194" s="166"/>
      <c r="M194" s="171"/>
      <c r="N194" s="172"/>
      <c r="O194" s="172"/>
      <c r="P194" s="172"/>
      <c r="Q194" s="172"/>
      <c r="R194" s="172"/>
      <c r="S194" s="172"/>
      <c r="T194" s="173"/>
      <c r="AT194" s="168" t="s">
        <v>182</v>
      </c>
      <c r="AU194" s="168" t="s">
        <v>87</v>
      </c>
      <c r="AV194" s="13" t="s">
        <v>79</v>
      </c>
      <c r="AW194" s="13" t="s">
        <v>30</v>
      </c>
      <c r="AX194" s="13" t="s">
        <v>75</v>
      </c>
      <c r="AY194" s="168" t="s">
        <v>176</v>
      </c>
    </row>
    <row r="195" spans="1:65" s="13" customFormat="1" ht="12">
      <c r="B195" s="166"/>
      <c r="D195" s="167" t="s">
        <v>182</v>
      </c>
      <c r="E195" s="168" t="s">
        <v>1</v>
      </c>
      <c r="F195" s="169" t="s">
        <v>742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182</v>
      </c>
      <c r="AU195" s="168" t="s">
        <v>87</v>
      </c>
      <c r="AV195" s="13" t="s">
        <v>79</v>
      </c>
      <c r="AW195" s="13" t="s">
        <v>30</v>
      </c>
      <c r="AX195" s="13" t="s">
        <v>75</v>
      </c>
      <c r="AY195" s="168" t="s">
        <v>176</v>
      </c>
    </row>
    <row r="196" spans="1:65" s="14" customFormat="1" ht="12">
      <c r="B196" s="174"/>
      <c r="D196" s="167" t="s">
        <v>182</v>
      </c>
      <c r="E196" s="175" t="s">
        <v>1</v>
      </c>
      <c r="F196" s="176" t="s">
        <v>747</v>
      </c>
      <c r="H196" s="177">
        <v>117.6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1:65" s="14" customFormat="1" ht="12">
      <c r="B197" s="174"/>
      <c r="D197" s="167" t="s">
        <v>182</v>
      </c>
      <c r="E197" s="175" t="s">
        <v>1</v>
      </c>
      <c r="F197" s="176" t="s">
        <v>748</v>
      </c>
      <c r="H197" s="177">
        <v>0.4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182</v>
      </c>
      <c r="AU197" s="175" t="s">
        <v>87</v>
      </c>
      <c r="AV197" s="14" t="s">
        <v>87</v>
      </c>
      <c r="AW197" s="14" t="s">
        <v>30</v>
      </c>
      <c r="AX197" s="14" t="s">
        <v>75</v>
      </c>
      <c r="AY197" s="175" t="s">
        <v>176</v>
      </c>
    </row>
    <row r="198" spans="1:65" s="15" customFormat="1" ht="12">
      <c r="B198" s="182"/>
      <c r="D198" s="167" t="s">
        <v>182</v>
      </c>
      <c r="E198" s="183" t="s">
        <v>672</v>
      </c>
      <c r="F198" s="184" t="s">
        <v>749</v>
      </c>
      <c r="H198" s="185">
        <v>118</v>
      </c>
      <c r="I198" s="186"/>
      <c r="L198" s="182"/>
      <c r="M198" s="187"/>
      <c r="N198" s="188"/>
      <c r="O198" s="188"/>
      <c r="P198" s="188"/>
      <c r="Q198" s="188"/>
      <c r="R198" s="188"/>
      <c r="S198" s="188"/>
      <c r="T198" s="189"/>
      <c r="AT198" s="183" t="s">
        <v>182</v>
      </c>
      <c r="AU198" s="183" t="s">
        <v>87</v>
      </c>
      <c r="AV198" s="15" t="s">
        <v>97</v>
      </c>
      <c r="AW198" s="15" t="s">
        <v>30</v>
      </c>
      <c r="AX198" s="15" t="s">
        <v>75</v>
      </c>
      <c r="AY198" s="183" t="s">
        <v>176</v>
      </c>
    </row>
    <row r="199" spans="1:65" s="16" customFormat="1" ht="12">
      <c r="B199" s="190"/>
      <c r="D199" s="167" t="s">
        <v>182</v>
      </c>
      <c r="E199" s="191" t="s">
        <v>1</v>
      </c>
      <c r="F199" s="192" t="s">
        <v>193</v>
      </c>
      <c r="H199" s="193">
        <v>335</v>
      </c>
      <c r="I199" s="194"/>
      <c r="L199" s="190"/>
      <c r="M199" s="195"/>
      <c r="N199" s="196"/>
      <c r="O199" s="196"/>
      <c r="P199" s="196"/>
      <c r="Q199" s="196"/>
      <c r="R199" s="196"/>
      <c r="S199" s="196"/>
      <c r="T199" s="197"/>
      <c r="AT199" s="191" t="s">
        <v>182</v>
      </c>
      <c r="AU199" s="191" t="s">
        <v>87</v>
      </c>
      <c r="AV199" s="16" t="s">
        <v>106</v>
      </c>
      <c r="AW199" s="16" t="s">
        <v>30</v>
      </c>
      <c r="AX199" s="16" t="s">
        <v>79</v>
      </c>
      <c r="AY199" s="191" t="s">
        <v>176</v>
      </c>
    </row>
    <row r="200" spans="1:65" s="2" customFormat="1" ht="24.25" customHeight="1">
      <c r="A200" s="33"/>
      <c r="B200" s="151"/>
      <c r="C200" s="203" t="s">
        <v>320</v>
      </c>
      <c r="D200" s="203" t="s">
        <v>411</v>
      </c>
      <c r="E200" s="204" t="s">
        <v>750</v>
      </c>
      <c r="F200" s="205" t="s">
        <v>751</v>
      </c>
      <c r="G200" s="206" t="s">
        <v>138</v>
      </c>
      <c r="H200" s="207">
        <v>341.7</v>
      </c>
      <c r="I200" s="208"/>
      <c r="J200" s="209">
        <f>ROUND(I200*H200,2)</f>
        <v>0</v>
      </c>
      <c r="K200" s="210"/>
      <c r="L200" s="211"/>
      <c r="M200" s="212" t="s">
        <v>1</v>
      </c>
      <c r="N200" s="213" t="s">
        <v>41</v>
      </c>
      <c r="O200" s="59"/>
      <c r="P200" s="162">
        <f>O200*H200</f>
        <v>0</v>
      </c>
      <c r="Q200" s="162">
        <v>3.9199999999999999E-3</v>
      </c>
      <c r="R200" s="162">
        <f>Q200*H200</f>
        <v>1.339464</v>
      </c>
      <c r="S200" s="162">
        <v>0</v>
      </c>
      <c r="T200" s="163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615</v>
      </c>
      <c r="AT200" s="164" t="s">
        <v>411</v>
      </c>
      <c r="AU200" s="164" t="s">
        <v>87</v>
      </c>
      <c r="AY200" s="18" t="s">
        <v>176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87</v>
      </c>
      <c r="BK200" s="165">
        <f>ROUND(I200*H200,2)</f>
        <v>0</v>
      </c>
      <c r="BL200" s="18" t="s">
        <v>332</v>
      </c>
      <c r="BM200" s="164" t="s">
        <v>752</v>
      </c>
    </row>
    <row r="201" spans="1:65" s="14" customFormat="1" ht="12">
      <c r="B201" s="174"/>
      <c r="D201" s="167" t="s">
        <v>182</v>
      </c>
      <c r="E201" s="175" t="s">
        <v>1</v>
      </c>
      <c r="F201" s="176" t="s">
        <v>753</v>
      </c>
      <c r="H201" s="177">
        <v>221.34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182</v>
      </c>
      <c r="AU201" s="175" t="s">
        <v>87</v>
      </c>
      <c r="AV201" s="14" t="s">
        <v>87</v>
      </c>
      <c r="AW201" s="14" t="s">
        <v>30</v>
      </c>
      <c r="AX201" s="14" t="s">
        <v>75</v>
      </c>
      <c r="AY201" s="175" t="s">
        <v>176</v>
      </c>
    </row>
    <row r="202" spans="1:65" s="15" customFormat="1" ht="12">
      <c r="B202" s="182"/>
      <c r="D202" s="167" t="s">
        <v>182</v>
      </c>
      <c r="E202" s="183" t="s">
        <v>1</v>
      </c>
      <c r="F202" s="184" t="s">
        <v>192</v>
      </c>
      <c r="H202" s="185">
        <v>221.34</v>
      </c>
      <c r="I202" s="186"/>
      <c r="L202" s="182"/>
      <c r="M202" s="187"/>
      <c r="N202" s="188"/>
      <c r="O202" s="188"/>
      <c r="P202" s="188"/>
      <c r="Q202" s="188"/>
      <c r="R202" s="188"/>
      <c r="S202" s="188"/>
      <c r="T202" s="189"/>
      <c r="AT202" s="183" t="s">
        <v>182</v>
      </c>
      <c r="AU202" s="183" t="s">
        <v>87</v>
      </c>
      <c r="AV202" s="15" t="s">
        <v>97</v>
      </c>
      <c r="AW202" s="15" t="s">
        <v>30</v>
      </c>
      <c r="AX202" s="15" t="s">
        <v>75</v>
      </c>
      <c r="AY202" s="183" t="s">
        <v>176</v>
      </c>
    </row>
    <row r="203" spans="1:65" s="14" customFormat="1" ht="12">
      <c r="B203" s="174"/>
      <c r="D203" s="167" t="s">
        <v>182</v>
      </c>
      <c r="E203" s="175" t="s">
        <v>1</v>
      </c>
      <c r="F203" s="176" t="s">
        <v>754</v>
      </c>
      <c r="H203" s="177">
        <v>120.36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1:65" s="15" customFormat="1" ht="12">
      <c r="B204" s="182"/>
      <c r="D204" s="167" t="s">
        <v>182</v>
      </c>
      <c r="E204" s="183" t="s">
        <v>1</v>
      </c>
      <c r="F204" s="184" t="s">
        <v>192</v>
      </c>
      <c r="H204" s="185">
        <v>120.36</v>
      </c>
      <c r="I204" s="186"/>
      <c r="L204" s="182"/>
      <c r="M204" s="187"/>
      <c r="N204" s="188"/>
      <c r="O204" s="188"/>
      <c r="P204" s="188"/>
      <c r="Q204" s="188"/>
      <c r="R204" s="188"/>
      <c r="S204" s="188"/>
      <c r="T204" s="189"/>
      <c r="AT204" s="183" t="s">
        <v>182</v>
      </c>
      <c r="AU204" s="183" t="s">
        <v>87</v>
      </c>
      <c r="AV204" s="15" t="s">
        <v>97</v>
      </c>
      <c r="AW204" s="15" t="s">
        <v>30</v>
      </c>
      <c r="AX204" s="15" t="s">
        <v>75</v>
      </c>
      <c r="AY204" s="183" t="s">
        <v>176</v>
      </c>
    </row>
    <row r="205" spans="1:65" s="16" customFormat="1" ht="12">
      <c r="B205" s="190"/>
      <c r="D205" s="167" t="s">
        <v>182</v>
      </c>
      <c r="E205" s="191" t="s">
        <v>1</v>
      </c>
      <c r="F205" s="192" t="s">
        <v>193</v>
      </c>
      <c r="H205" s="193">
        <v>341.7</v>
      </c>
      <c r="I205" s="194"/>
      <c r="L205" s="190"/>
      <c r="M205" s="195"/>
      <c r="N205" s="196"/>
      <c r="O205" s="196"/>
      <c r="P205" s="196"/>
      <c r="Q205" s="196"/>
      <c r="R205" s="196"/>
      <c r="S205" s="196"/>
      <c r="T205" s="197"/>
      <c r="AT205" s="191" t="s">
        <v>182</v>
      </c>
      <c r="AU205" s="191" t="s">
        <v>87</v>
      </c>
      <c r="AV205" s="16" t="s">
        <v>106</v>
      </c>
      <c r="AW205" s="16" t="s">
        <v>30</v>
      </c>
      <c r="AX205" s="16" t="s">
        <v>79</v>
      </c>
      <c r="AY205" s="191" t="s">
        <v>176</v>
      </c>
    </row>
    <row r="206" spans="1:65" s="2" customFormat="1" ht="24.25" customHeight="1">
      <c r="A206" s="33"/>
      <c r="B206" s="151"/>
      <c r="C206" s="203" t="s">
        <v>324</v>
      </c>
      <c r="D206" s="203" t="s">
        <v>411</v>
      </c>
      <c r="E206" s="204" t="s">
        <v>755</v>
      </c>
      <c r="F206" s="205" t="s">
        <v>756</v>
      </c>
      <c r="G206" s="206" t="s">
        <v>138</v>
      </c>
      <c r="H206" s="207">
        <v>341.7</v>
      </c>
      <c r="I206" s="208"/>
      <c r="J206" s="209">
        <f>ROUND(I206*H206,2)</f>
        <v>0</v>
      </c>
      <c r="K206" s="210"/>
      <c r="L206" s="211"/>
      <c r="M206" s="212" t="s">
        <v>1</v>
      </c>
      <c r="N206" s="213" t="s">
        <v>41</v>
      </c>
      <c r="O206" s="59"/>
      <c r="P206" s="162">
        <f>O206*H206</f>
        <v>0</v>
      </c>
      <c r="Q206" s="162">
        <v>3.4299999999999999E-3</v>
      </c>
      <c r="R206" s="162">
        <f>Q206*H206</f>
        <v>1.1720309999999998</v>
      </c>
      <c r="S206" s="162">
        <v>0</v>
      </c>
      <c r="T206" s="163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615</v>
      </c>
      <c r="AT206" s="164" t="s">
        <v>411</v>
      </c>
      <c r="AU206" s="164" t="s">
        <v>87</v>
      </c>
      <c r="AY206" s="18" t="s">
        <v>176</v>
      </c>
      <c r="BE206" s="165">
        <f>IF(N206="základná",J206,0)</f>
        <v>0</v>
      </c>
      <c r="BF206" s="165">
        <f>IF(N206="znížená",J206,0)</f>
        <v>0</v>
      </c>
      <c r="BG206" s="165">
        <f>IF(N206="zákl. prenesená",J206,0)</f>
        <v>0</v>
      </c>
      <c r="BH206" s="165">
        <f>IF(N206="zníž. prenesená",J206,0)</f>
        <v>0</v>
      </c>
      <c r="BI206" s="165">
        <f>IF(N206="nulová",J206,0)</f>
        <v>0</v>
      </c>
      <c r="BJ206" s="18" t="s">
        <v>87</v>
      </c>
      <c r="BK206" s="165">
        <f>ROUND(I206*H206,2)</f>
        <v>0</v>
      </c>
      <c r="BL206" s="18" t="s">
        <v>332</v>
      </c>
      <c r="BM206" s="164" t="s">
        <v>757</v>
      </c>
    </row>
    <row r="207" spans="1:65" s="14" customFormat="1" ht="12">
      <c r="B207" s="174"/>
      <c r="D207" s="167" t="s">
        <v>182</v>
      </c>
      <c r="E207" s="175" t="s">
        <v>1</v>
      </c>
      <c r="F207" s="176" t="s">
        <v>753</v>
      </c>
      <c r="H207" s="177">
        <v>221.34</v>
      </c>
      <c r="I207" s="178"/>
      <c r="L207" s="174"/>
      <c r="M207" s="179"/>
      <c r="N207" s="180"/>
      <c r="O207" s="180"/>
      <c r="P207" s="180"/>
      <c r="Q207" s="180"/>
      <c r="R207" s="180"/>
      <c r="S207" s="180"/>
      <c r="T207" s="181"/>
      <c r="AT207" s="175" t="s">
        <v>182</v>
      </c>
      <c r="AU207" s="175" t="s">
        <v>87</v>
      </c>
      <c r="AV207" s="14" t="s">
        <v>87</v>
      </c>
      <c r="AW207" s="14" t="s">
        <v>30</v>
      </c>
      <c r="AX207" s="14" t="s">
        <v>75</v>
      </c>
      <c r="AY207" s="175" t="s">
        <v>176</v>
      </c>
    </row>
    <row r="208" spans="1:65" s="15" customFormat="1" ht="12">
      <c r="B208" s="182"/>
      <c r="D208" s="167" t="s">
        <v>182</v>
      </c>
      <c r="E208" s="183" t="s">
        <v>1</v>
      </c>
      <c r="F208" s="184" t="s">
        <v>192</v>
      </c>
      <c r="H208" s="185">
        <v>221.34</v>
      </c>
      <c r="I208" s="186"/>
      <c r="L208" s="182"/>
      <c r="M208" s="187"/>
      <c r="N208" s="188"/>
      <c r="O208" s="188"/>
      <c r="P208" s="188"/>
      <c r="Q208" s="188"/>
      <c r="R208" s="188"/>
      <c r="S208" s="188"/>
      <c r="T208" s="189"/>
      <c r="AT208" s="183" t="s">
        <v>182</v>
      </c>
      <c r="AU208" s="183" t="s">
        <v>87</v>
      </c>
      <c r="AV208" s="15" t="s">
        <v>97</v>
      </c>
      <c r="AW208" s="15" t="s">
        <v>30</v>
      </c>
      <c r="AX208" s="15" t="s">
        <v>75</v>
      </c>
      <c r="AY208" s="183" t="s">
        <v>176</v>
      </c>
    </row>
    <row r="209" spans="1:65" s="14" customFormat="1" ht="12">
      <c r="B209" s="174"/>
      <c r="D209" s="167" t="s">
        <v>182</v>
      </c>
      <c r="E209" s="175" t="s">
        <v>1</v>
      </c>
      <c r="F209" s="176" t="s">
        <v>754</v>
      </c>
      <c r="H209" s="177">
        <v>120.36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1:65" s="15" customFormat="1" ht="12">
      <c r="B210" s="182"/>
      <c r="D210" s="167" t="s">
        <v>182</v>
      </c>
      <c r="E210" s="183" t="s">
        <v>1</v>
      </c>
      <c r="F210" s="184" t="s">
        <v>192</v>
      </c>
      <c r="H210" s="185">
        <v>120.36</v>
      </c>
      <c r="I210" s="186"/>
      <c r="L210" s="182"/>
      <c r="M210" s="187"/>
      <c r="N210" s="188"/>
      <c r="O210" s="188"/>
      <c r="P210" s="188"/>
      <c r="Q210" s="188"/>
      <c r="R210" s="188"/>
      <c r="S210" s="188"/>
      <c r="T210" s="189"/>
      <c r="AT210" s="183" t="s">
        <v>182</v>
      </c>
      <c r="AU210" s="183" t="s">
        <v>87</v>
      </c>
      <c r="AV210" s="15" t="s">
        <v>97</v>
      </c>
      <c r="AW210" s="15" t="s">
        <v>30</v>
      </c>
      <c r="AX210" s="15" t="s">
        <v>75</v>
      </c>
      <c r="AY210" s="183" t="s">
        <v>176</v>
      </c>
    </row>
    <row r="211" spans="1:65" s="16" customFormat="1" ht="12">
      <c r="B211" s="190"/>
      <c r="D211" s="167" t="s">
        <v>182</v>
      </c>
      <c r="E211" s="191" t="s">
        <v>1</v>
      </c>
      <c r="F211" s="192" t="s">
        <v>193</v>
      </c>
      <c r="H211" s="193">
        <v>341.7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1" t="s">
        <v>182</v>
      </c>
      <c r="AU211" s="191" t="s">
        <v>87</v>
      </c>
      <c r="AV211" s="16" t="s">
        <v>106</v>
      </c>
      <c r="AW211" s="16" t="s">
        <v>30</v>
      </c>
      <c r="AX211" s="16" t="s">
        <v>79</v>
      </c>
      <c r="AY211" s="191" t="s">
        <v>176</v>
      </c>
    </row>
    <row r="212" spans="1:65" s="2" customFormat="1" ht="14.5" customHeight="1">
      <c r="A212" s="33"/>
      <c r="B212" s="151"/>
      <c r="C212" s="152" t="s">
        <v>328</v>
      </c>
      <c r="D212" s="152" t="s">
        <v>178</v>
      </c>
      <c r="E212" s="153" t="s">
        <v>758</v>
      </c>
      <c r="F212" s="154" t="s">
        <v>759</v>
      </c>
      <c r="G212" s="155" t="s">
        <v>138</v>
      </c>
      <c r="H212" s="156">
        <v>335</v>
      </c>
      <c r="I212" s="157"/>
      <c r="J212" s="158">
        <f>ROUND(I212*H212,2)</f>
        <v>0</v>
      </c>
      <c r="K212" s="159"/>
      <c r="L212" s="34"/>
      <c r="M212" s="160" t="s">
        <v>1</v>
      </c>
      <c r="N212" s="161" t="s">
        <v>41</v>
      </c>
      <c r="O212" s="59"/>
      <c r="P212" s="162">
        <f>O212*H212</f>
        <v>0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332</v>
      </c>
      <c r="AT212" s="164" t="s">
        <v>178</v>
      </c>
      <c r="AU212" s="164" t="s">
        <v>87</v>
      </c>
      <c r="AY212" s="18" t="s">
        <v>176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87</v>
      </c>
      <c r="BK212" s="165">
        <f>ROUND(I212*H212,2)</f>
        <v>0</v>
      </c>
      <c r="BL212" s="18" t="s">
        <v>332</v>
      </c>
      <c r="BM212" s="164" t="s">
        <v>760</v>
      </c>
    </row>
    <row r="213" spans="1:65" s="14" customFormat="1" ht="12">
      <c r="B213" s="174"/>
      <c r="D213" s="167" t="s">
        <v>182</v>
      </c>
      <c r="E213" s="175" t="s">
        <v>1</v>
      </c>
      <c r="F213" s="176" t="s">
        <v>675</v>
      </c>
      <c r="H213" s="177">
        <v>217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182</v>
      </c>
      <c r="AU213" s="175" t="s">
        <v>87</v>
      </c>
      <c r="AV213" s="14" t="s">
        <v>87</v>
      </c>
      <c r="AW213" s="14" t="s">
        <v>30</v>
      </c>
      <c r="AX213" s="14" t="s">
        <v>75</v>
      </c>
      <c r="AY213" s="175" t="s">
        <v>176</v>
      </c>
    </row>
    <row r="214" spans="1:65" s="15" customFormat="1" ht="12">
      <c r="B214" s="182"/>
      <c r="D214" s="167" t="s">
        <v>182</v>
      </c>
      <c r="E214" s="183" t="s">
        <v>1</v>
      </c>
      <c r="F214" s="184" t="s">
        <v>192</v>
      </c>
      <c r="H214" s="185">
        <v>217</v>
      </c>
      <c r="I214" s="186"/>
      <c r="L214" s="182"/>
      <c r="M214" s="187"/>
      <c r="N214" s="188"/>
      <c r="O214" s="188"/>
      <c r="P214" s="188"/>
      <c r="Q214" s="188"/>
      <c r="R214" s="188"/>
      <c r="S214" s="188"/>
      <c r="T214" s="189"/>
      <c r="AT214" s="183" t="s">
        <v>182</v>
      </c>
      <c r="AU214" s="183" t="s">
        <v>87</v>
      </c>
      <c r="AV214" s="15" t="s">
        <v>97</v>
      </c>
      <c r="AW214" s="15" t="s">
        <v>30</v>
      </c>
      <c r="AX214" s="15" t="s">
        <v>75</v>
      </c>
      <c r="AY214" s="183" t="s">
        <v>176</v>
      </c>
    </row>
    <row r="215" spans="1:65" s="14" customFormat="1" ht="12">
      <c r="B215" s="174"/>
      <c r="D215" s="167" t="s">
        <v>182</v>
      </c>
      <c r="E215" s="175" t="s">
        <v>1</v>
      </c>
      <c r="F215" s="176" t="s">
        <v>672</v>
      </c>
      <c r="H215" s="177">
        <v>118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1:65" s="15" customFormat="1" ht="12">
      <c r="B216" s="182"/>
      <c r="D216" s="167" t="s">
        <v>182</v>
      </c>
      <c r="E216" s="183" t="s">
        <v>1</v>
      </c>
      <c r="F216" s="184" t="s">
        <v>192</v>
      </c>
      <c r="H216" s="185">
        <v>118</v>
      </c>
      <c r="I216" s="186"/>
      <c r="L216" s="182"/>
      <c r="M216" s="187"/>
      <c r="N216" s="188"/>
      <c r="O216" s="188"/>
      <c r="P216" s="188"/>
      <c r="Q216" s="188"/>
      <c r="R216" s="188"/>
      <c r="S216" s="188"/>
      <c r="T216" s="189"/>
      <c r="AT216" s="183" t="s">
        <v>182</v>
      </c>
      <c r="AU216" s="183" t="s">
        <v>87</v>
      </c>
      <c r="AV216" s="15" t="s">
        <v>97</v>
      </c>
      <c r="AW216" s="15" t="s">
        <v>30</v>
      </c>
      <c r="AX216" s="15" t="s">
        <v>75</v>
      </c>
      <c r="AY216" s="183" t="s">
        <v>176</v>
      </c>
    </row>
    <row r="217" spans="1:65" s="16" customFormat="1" ht="12">
      <c r="B217" s="190"/>
      <c r="D217" s="167" t="s">
        <v>182</v>
      </c>
      <c r="E217" s="191" t="s">
        <v>1</v>
      </c>
      <c r="F217" s="192" t="s">
        <v>193</v>
      </c>
      <c r="H217" s="193">
        <v>335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182</v>
      </c>
      <c r="AU217" s="191" t="s">
        <v>87</v>
      </c>
      <c r="AV217" s="16" t="s">
        <v>106</v>
      </c>
      <c r="AW217" s="16" t="s">
        <v>30</v>
      </c>
      <c r="AX217" s="16" t="s">
        <v>79</v>
      </c>
      <c r="AY217" s="191" t="s">
        <v>176</v>
      </c>
    </row>
    <row r="218" spans="1:65" s="2" customFormat="1" ht="24.25" customHeight="1">
      <c r="A218" s="33"/>
      <c r="B218" s="151"/>
      <c r="C218" s="203" t="s">
        <v>332</v>
      </c>
      <c r="D218" s="203" t="s">
        <v>411</v>
      </c>
      <c r="E218" s="204" t="s">
        <v>761</v>
      </c>
      <c r="F218" s="205" t="s">
        <v>762</v>
      </c>
      <c r="G218" s="206" t="s">
        <v>138</v>
      </c>
      <c r="H218" s="207">
        <v>385.25</v>
      </c>
      <c r="I218" s="208"/>
      <c r="J218" s="209">
        <f>ROUND(I218*H218,2)</f>
        <v>0</v>
      </c>
      <c r="K218" s="210"/>
      <c r="L218" s="211"/>
      <c r="M218" s="212" t="s">
        <v>1</v>
      </c>
      <c r="N218" s="213" t="s">
        <v>41</v>
      </c>
      <c r="O218" s="59"/>
      <c r="P218" s="162">
        <f>O218*H218</f>
        <v>0</v>
      </c>
      <c r="Q218" s="162">
        <v>1E-4</v>
      </c>
      <c r="R218" s="162">
        <f>Q218*H218</f>
        <v>3.8525000000000004E-2</v>
      </c>
      <c r="S218" s="162">
        <v>0</v>
      </c>
      <c r="T218" s="16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615</v>
      </c>
      <c r="AT218" s="164" t="s">
        <v>411</v>
      </c>
      <c r="AU218" s="164" t="s">
        <v>87</v>
      </c>
      <c r="AY218" s="18" t="s">
        <v>176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8" t="s">
        <v>87</v>
      </c>
      <c r="BK218" s="165">
        <f>ROUND(I218*H218,2)</f>
        <v>0</v>
      </c>
      <c r="BL218" s="18" t="s">
        <v>332</v>
      </c>
      <c r="BM218" s="164" t="s">
        <v>763</v>
      </c>
    </row>
    <row r="219" spans="1:65" s="14" customFormat="1" ht="12">
      <c r="B219" s="174"/>
      <c r="D219" s="167" t="s">
        <v>182</v>
      </c>
      <c r="E219" s="175" t="s">
        <v>1</v>
      </c>
      <c r="F219" s="176" t="s">
        <v>764</v>
      </c>
      <c r="H219" s="177">
        <v>249.55</v>
      </c>
      <c r="I219" s="178"/>
      <c r="L219" s="174"/>
      <c r="M219" s="179"/>
      <c r="N219" s="180"/>
      <c r="O219" s="180"/>
      <c r="P219" s="180"/>
      <c r="Q219" s="180"/>
      <c r="R219" s="180"/>
      <c r="S219" s="180"/>
      <c r="T219" s="181"/>
      <c r="AT219" s="175" t="s">
        <v>182</v>
      </c>
      <c r="AU219" s="175" t="s">
        <v>87</v>
      </c>
      <c r="AV219" s="14" t="s">
        <v>87</v>
      </c>
      <c r="AW219" s="14" t="s">
        <v>30</v>
      </c>
      <c r="AX219" s="14" t="s">
        <v>75</v>
      </c>
      <c r="AY219" s="175" t="s">
        <v>176</v>
      </c>
    </row>
    <row r="220" spans="1:65" s="15" customFormat="1" ht="12">
      <c r="B220" s="182"/>
      <c r="D220" s="167" t="s">
        <v>182</v>
      </c>
      <c r="E220" s="183" t="s">
        <v>1</v>
      </c>
      <c r="F220" s="184" t="s">
        <v>192</v>
      </c>
      <c r="H220" s="185">
        <v>249.55</v>
      </c>
      <c r="I220" s="186"/>
      <c r="L220" s="182"/>
      <c r="M220" s="187"/>
      <c r="N220" s="188"/>
      <c r="O220" s="188"/>
      <c r="P220" s="188"/>
      <c r="Q220" s="188"/>
      <c r="R220" s="188"/>
      <c r="S220" s="188"/>
      <c r="T220" s="189"/>
      <c r="AT220" s="183" t="s">
        <v>182</v>
      </c>
      <c r="AU220" s="183" t="s">
        <v>87</v>
      </c>
      <c r="AV220" s="15" t="s">
        <v>97</v>
      </c>
      <c r="AW220" s="15" t="s">
        <v>30</v>
      </c>
      <c r="AX220" s="15" t="s">
        <v>75</v>
      </c>
      <c r="AY220" s="183" t="s">
        <v>176</v>
      </c>
    </row>
    <row r="221" spans="1:65" s="14" customFormat="1" ht="12">
      <c r="B221" s="174"/>
      <c r="D221" s="167" t="s">
        <v>182</v>
      </c>
      <c r="E221" s="175" t="s">
        <v>1</v>
      </c>
      <c r="F221" s="176" t="s">
        <v>765</v>
      </c>
      <c r="H221" s="177">
        <v>135.69999999999999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182</v>
      </c>
      <c r="AU221" s="175" t="s">
        <v>87</v>
      </c>
      <c r="AV221" s="14" t="s">
        <v>87</v>
      </c>
      <c r="AW221" s="14" t="s">
        <v>30</v>
      </c>
      <c r="AX221" s="14" t="s">
        <v>75</v>
      </c>
      <c r="AY221" s="175" t="s">
        <v>176</v>
      </c>
    </row>
    <row r="222" spans="1:65" s="15" customFormat="1" ht="12">
      <c r="B222" s="182"/>
      <c r="D222" s="167" t="s">
        <v>182</v>
      </c>
      <c r="E222" s="183" t="s">
        <v>1</v>
      </c>
      <c r="F222" s="184" t="s">
        <v>192</v>
      </c>
      <c r="H222" s="185">
        <v>135.69999999999999</v>
      </c>
      <c r="I222" s="186"/>
      <c r="L222" s="182"/>
      <c r="M222" s="187"/>
      <c r="N222" s="188"/>
      <c r="O222" s="188"/>
      <c r="P222" s="188"/>
      <c r="Q222" s="188"/>
      <c r="R222" s="188"/>
      <c r="S222" s="188"/>
      <c r="T222" s="189"/>
      <c r="AT222" s="183" t="s">
        <v>182</v>
      </c>
      <c r="AU222" s="183" t="s">
        <v>87</v>
      </c>
      <c r="AV222" s="15" t="s">
        <v>97</v>
      </c>
      <c r="AW222" s="15" t="s">
        <v>30</v>
      </c>
      <c r="AX222" s="15" t="s">
        <v>75</v>
      </c>
      <c r="AY222" s="183" t="s">
        <v>176</v>
      </c>
    </row>
    <row r="223" spans="1:65" s="16" customFormat="1" ht="12">
      <c r="B223" s="190"/>
      <c r="D223" s="167" t="s">
        <v>182</v>
      </c>
      <c r="E223" s="191" t="s">
        <v>1</v>
      </c>
      <c r="F223" s="192" t="s">
        <v>193</v>
      </c>
      <c r="H223" s="193">
        <v>385.25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1" t="s">
        <v>182</v>
      </c>
      <c r="AU223" s="191" t="s">
        <v>87</v>
      </c>
      <c r="AV223" s="16" t="s">
        <v>106</v>
      </c>
      <c r="AW223" s="16" t="s">
        <v>30</v>
      </c>
      <c r="AX223" s="16" t="s">
        <v>79</v>
      </c>
      <c r="AY223" s="191" t="s">
        <v>176</v>
      </c>
    </row>
    <row r="224" spans="1:65" s="2" customFormat="1" ht="24.25" customHeight="1">
      <c r="A224" s="33"/>
      <c r="B224" s="151"/>
      <c r="C224" s="152" t="s">
        <v>337</v>
      </c>
      <c r="D224" s="152" t="s">
        <v>178</v>
      </c>
      <c r="E224" s="153" t="s">
        <v>766</v>
      </c>
      <c r="F224" s="154" t="s">
        <v>767</v>
      </c>
      <c r="G224" s="155" t="s">
        <v>138</v>
      </c>
      <c r="H224" s="156">
        <v>84.99</v>
      </c>
      <c r="I224" s="157"/>
      <c r="J224" s="158">
        <f>ROUND(I224*H224,2)</f>
        <v>0</v>
      </c>
      <c r="K224" s="159"/>
      <c r="L224" s="34"/>
      <c r="M224" s="160" t="s">
        <v>1</v>
      </c>
      <c r="N224" s="161" t="s">
        <v>41</v>
      </c>
      <c r="O224" s="59"/>
      <c r="P224" s="162">
        <f>O224*H224</f>
        <v>0</v>
      </c>
      <c r="Q224" s="162">
        <v>0</v>
      </c>
      <c r="R224" s="162">
        <f>Q224*H224</f>
        <v>0</v>
      </c>
      <c r="S224" s="162">
        <v>0</v>
      </c>
      <c r="T224" s="163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332</v>
      </c>
      <c r="AT224" s="164" t="s">
        <v>178</v>
      </c>
      <c r="AU224" s="164" t="s">
        <v>87</v>
      </c>
      <c r="AY224" s="18" t="s">
        <v>176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8" t="s">
        <v>87</v>
      </c>
      <c r="BK224" s="165">
        <f>ROUND(I224*H224,2)</f>
        <v>0</v>
      </c>
      <c r="BL224" s="18" t="s">
        <v>332</v>
      </c>
      <c r="BM224" s="164" t="s">
        <v>768</v>
      </c>
    </row>
    <row r="225" spans="1:65" s="14" customFormat="1" ht="12">
      <c r="B225" s="174"/>
      <c r="D225" s="167" t="s">
        <v>182</v>
      </c>
      <c r="E225" s="175" t="s">
        <v>1</v>
      </c>
      <c r="F225" s="176" t="s">
        <v>657</v>
      </c>
      <c r="H225" s="177">
        <v>84.99</v>
      </c>
      <c r="I225" s="178"/>
      <c r="L225" s="174"/>
      <c r="M225" s="179"/>
      <c r="N225" s="180"/>
      <c r="O225" s="180"/>
      <c r="P225" s="180"/>
      <c r="Q225" s="180"/>
      <c r="R225" s="180"/>
      <c r="S225" s="180"/>
      <c r="T225" s="181"/>
      <c r="AT225" s="175" t="s">
        <v>182</v>
      </c>
      <c r="AU225" s="175" t="s">
        <v>87</v>
      </c>
      <c r="AV225" s="14" t="s">
        <v>87</v>
      </c>
      <c r="AW225" s="14" t="s">
        <v>30</v>
      </c>
      <c r="AX225" s="14" t="s">
        <v>75</v>
      </c>
      <c r="AY225" s="175" t="s">
        <v>176</v>
      </c>
    </row>
    <row r="226" spans="1:65" s="16" customFormat="1" ht="12">
      <c r="B226" s="190"/>
      <c r="D226" s="167" t="s">
        <v>182</v>
      </c>
      <c r="E226" s="191" t="s">
        <v>1</v>
      </c>
      <c r="F226" s="192" t="s">
        <v>193</v>
      </c>
      <c r="H226" s="193">
        <v>84.99</v>
      </c>
      <c r="I226" s="194"/>
      <c r="L226" s="190"/>
      <c r="M226" s="195"/>
      <c r="N226" s="196"/>
      <c r="O226" s="196"/>
      <c r="P226" s="196"/>
      <c r="Q226" s="196"/>
      <c r="R226" s="196"/>
      <c r="S226" s="196"/>
      <c r="T226" s="197"/>
      <c r="AT226" s="191" t="s">
        <v>182</v>
      </c>
      <c r="AU226" s="191" t="s">
        <v>87</v>
      </c>
      <c r="AV226" s="16" t="s">
        <v>106</v>
      </c>
      <c r="AW226" s="16" t="s">
        <v>30</v>
      </c>
      <c r="AX226" s="16" t="s">
        <v>79</v>
      </c>
      <c r="AY226" s="191" t="s">
        <v>176</v>
      </c>
    </row>
    <row r="227" spans="1:65" s="2" customFormat="1" ht="14.5" customHeight="1">
      <c r="A227" s="33"/>
      <c r="B227" s="151"/>
      <c r="C227" s="203" t="s">
        <v>341</v>
      </c>
      <c r="D227" s="203" t="s">
        <v>411</v>
      </c>
      <c r="E227" s="204" t="s">
        <v>769</v>
      </c>
      <c r="F227" s="205" t="s">
        <v>770</v>
      </c>
      <c r="G227" s="206" t="s">
        <v>138</v>
      </c>
      <c r="H227" s="207">
        <v>86.69</v>
      </c>
      <c r="I227" s="208"/>
      <c r="J227" s="209">
        <f>ROUND(I227*H227,2)</f>
        <v>0</v>
      </c>
      <c r="K227" s="210"/>
      <c r="L227" s="211"/>
      <c r="M227" s="212" t="s">
        <v>1</v>
      </c>
      <c r="N227" s="213" t="s">
        <v>41</v>
      </c>
      <c r="O227" s="59"/>
      <c r="P227" s="162">
        <f>O227*H227</f>
        <v>0</v>
      </c>
      <c r="Q227" s="162">
        <v>3.0000000000000001E-3</v>
      </c>
      <c r="R227" s="162">
        <f>Q227*H227</f>
        <v>0.26007000000000002</v>
      </c>
      <c r="S227" s="162">
        <v>0</v>
      </c>
      <c r="T227" s="163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615</v>
      </c>
      <c r="AT227" s="164" t="s">
        <v>411</v>
      </c>
      <c r="AU227" s="164" t="s">
        <v>87</v>
      </c>
      <c r="AY227" s="18" t="s">
        <v>176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8" t="s">
        <v>87</v>
      </c>
      <c r="BK227" s="165">
        <f>ROUND(I227*H227,2)</f>
        <v>0</v>
      </c>
      <c r="BL227" s="18" t="s">
        <v>332</v>
      </c>
      <c r="BM227" s="164" t="s">
        <v>771</v>
      </c>
    </row>
    <row r="228" spans="1:65" s="14" customFormat="1" ht="12">
      <c r="B228" s="174"/>
      <c r="D228" s="167" t="s">
        <v>182</v>
      </c>
      <c r="E228" s="175" t="s">
        <v>1</v>
      </c>
      <c r="F228" s="176" t="s">
        <v>772</v>
      </c>
      <c r="H228" s="177">
        <v>86.69</v>
      </c>
      <c r="I228" s="178"/>
      <c r="L228" s="174"/>
      <c r="M228" s="179"/>
      <c r="N228" s="180"/>
      <c r="O228" s="180"/>
      <c r="P228" s="180"/>
      <c r="Q228" s="180"/>
      <c r="R228" s="180"/>
      <c r="S228" s="180"/>
      <c r="T228" s="181"/>
      <c r="AT228" s="175" t="s">
        <v>182</v>
      </c>
      <c r="AU228" s="175" t="s">
        <v>87</v>
      </c>
      <c r="AV228" s="14" t="s">
        <v>87</v>
      </c>
      <c r="AW228" s="14" t="s">
        <v>30</v>
      </c>
      <c r="AX228" s="14" t="s">
        <v>75</v>
      </c>
      <c r="AY228" s="175" t="s">
        <v>176</v>
      </c>
    </row>
    <row r="229" spans="1:65" s="16" customFormat="1" ht="12">
      <c r="B229" s="190"/>
      <c r="D229" s="167" t="s">
        <v>182</v>
      </c>
      <c r="E229" s="191" t="s">
        <v>1</v>
      </c>
      <c r="F229" s="192" t="s">
        <v>193</v>
      </c>
      <c r="H229" s="193">
        <v>86.69</v>
      </c>
      <c r="I229" s="194"/>
      <c r="L229" s="190"/>
      <c r="M229" s="195"/>
      <c r="N229" s="196"/>
      <c r="O229" s="196"/>
      <c r="P229" s="196"/>
      <c r="Q229" s="196"/>
      <c r="R229" s="196"/>
      <c r="S229" s="196"/>
      <c r="T229" s="197"/>
      <c r="AT229" s="191" t="s">
        <v>182</v>
      </c>
      <c r="AU229" s="191" t="s">
        <v>87</v>
      </c>
      <c r="AV229" s="16" t="s">
        <v>106</v>
      </c>
      <c r="AW229" s="16" t="s">
        <v>30</v>
      </c>
      <c r="AX229" s="16" t="s">
        <v>79</v>
      </c>
      <c r="AY229" s="191" t="s">
        <v>176</v>
      </c>
    </row>
    <row r="230" spans="1:65" s="2" customFormat="1" ht="24.25" customHeight="1">
      <c r="A230" s="33"/>
      <c r="B230" s="151"/>
      <c r="C230" s="152" t="s">
        <v>346</v>
      </c>
      <c r="D230" s="152" t="s">
        <v>178</v>
      </c>
      <c r="E230" s="153" t="s">
        <v>773</v>
      </c>
      <c r="F230" s="154" t="s">
        <v>774</v>
      </c>
      <c r="G230" s="155" t="s">
        <v>134</v>
      </c>
      <c r="H230" s="156">
        <v>86.045000000000002</v>
      </c>
      <c r="I230" s="157"/>
      <c r="J230" s="158">
        <f>ROUND(I230*H230,2)</f>
        <v>0</v>
      </c>
      <c r="K230" s="159"/>
      <c r="L230" s="34"/>
      <c r="M230" s="160" t="s">
        <v>1</v>
      </c>
      <c r="N230" s="161" t="s">
        <v>41</v>
      </c>
      <c r="O230" s="59"/>
      <c r="P230" s="162">
        <f>O230*H230</f>
        <v>0</v>
      </c>
      <c r="Q230" s="162">
        <v>0</v>
      </c>
      <c r="R230" s="162">
        <f>Q230*H230</f>
        <v>0</v>
      </c>
      <c r="S230" s="162">
        <v>0</v>
      </c>
      <c r="T230" s="163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332</v>
      </c>
      <c r="AT230" s="164" t="s">
        <v>178</v>
      </c>
      <c r="AU230" s="164" t="s">
        <v>87</v>
      </c>
      <c r="AY230" s="18" t="s">
        <v>176</v>
      </c>
      <c r="BE230" s="165">
        <f>IF(N230="základná",J230,0)</f>
        <v>0</v>
      </c>
      <c r="BF230" s="165">
        <f>IF(N230="znížená",J230,0)</f>
        <v>0</v>
      </c>
      <c r="BG230" s="165">
        <f>IF(N230="zákl. prenesená",J230,0)</f>
        <v>0</v>
      </c>
      <c r="BH230" s="165">
        <f>IF(N230="zníž. prenesená",J230,0)</f>
        <v>0</v>
      </c>
      <c r="BI230" s="165">
        <f>IF(N230="nulová",J230,0)</f>
        <v>0</v>
      </c>
      <c r="BJ230" s="18" t="s">
        <v>87</v>
      </c>
      <c r="BK230" s="165">
        <f>ROUND(I230*H230,2)</f>
        <v>0</v>
      </c>
      <c r="BL230" s="18" t="s">
        <v>332</v>
      </c>
      <c r="BM230" s="164" t="s">
        <v>775</v>
      </c>
    </row>
    <row r="231" spans="1:65" s="13" customFormat="1" ht="12">
      <c r="B231" s="166"/>
      <c r="D231" s="167" t="s">
        <v>182</v>
      </c>
      <c r="E231" s="168" t="s">
        <v>1</v>
      </c>
      <c r="F231" s="169" t="s">
        <v>776</v>
      </c>
      <c r="H231" s="168" t="s">
        <v>1</v>
      </c>
      <c r="I231" s="170"/>
      <c r="L231" s="166"/>
      <c r="M231" s="171"/>
      <c r="N231" s="172"/>
      <c r="O231" s="172"/>
      <c r="P231" s="172"/>
      <c r="Q231" s="172"/>
      <c r="R231" s="172"/>
      <c r="S231" s="172"/>
      <c r="T231" s="173"/>
      <c r="AT231" s="168" t="s">
        <v>182</v>
      </c>
      <c r="AU231" s="168" t="s">
        <v>87</v>
      </c>
      <c r="AV231" s="13" t="s">
        <v>79</v>
      </c>
      <c r="AW231" s="13" t="s">
        <v>30</v>
      </c>
      <c r="AX231" s="13" t="s">
        <v>75</v>
      </c>
      <c r="AY231" s="168" t="s">
        <v>176</v>
      </c>
    </row>
    <row r="232" spans="1:65" s="13" customFormat="1" ht="12">
      <c r="B232" s="166"/>
      <c r="D232" s="167" t="s">
        <v>182</v>
      </c>
      <c r="E232" s="168" t="s">
        <v>1</v>
      </c>
      <c r="F232" s="169" t="s">
        <v>777</v>
      </c>
      <c r="H232" s="168" t="s">
        <v>1</v>
      </c>
      <c r="I232" s="170"/>
      <c r="L232" s="166"/>
      <c r="M232" s="171"/>
      <c r="N232" s="172"/>
      <c r="O232" s="172"/>
      <c r="P232" s="172"/>
      <c r="Q232" s="172"/>
      <c r="R232" s="172"/>
      <c r="S232" s="172"/>
      <c r="T232" s="173"/>
      <c r="AT232" s="168" t="s">
        <v>182</v>
      </c>
      <c r="AU232" s="168" t="s">
        <v>87</v>
      </c>
      <c r="AV232" s="13" t="s">
        <v>79</v>
      </c>
      <c r="AW232" s="13" t="s">
        <v>30</v>
      </c>
      <c r="AX232" s="13" t="s">
        <v>75</v>
      </c>
      <c r="AY232" s="168" t="s">
        <v>176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778</v>
      </c>
      <c r="H233" s="177">
        <v>39.130000000000003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5" customFormat="1" ht="12">
      <c r="B234" s="182"/>
      <c r="D234" s="167" t="s">
        <v>182</v>
      </c>
      <c r="E234" s="183" t="s">
        <v>1</v>
      </c>
      <c r="F234" s="184" t="s">
        <v>192</v>
      </c>
      <c r="H234" s="185">
        <v>39.130000000000003</v>
      </c>
      <c r="I234" s="186"/>
      <c r="L234" s="182"/>
      <c r="M234" s="187"/>
      <c r="N234" s="188"/>
      <c r="O234" s="188"/>
      <c r="P234" s="188"/>
      <c r="Q234" s="188"/>
      <c r="R234" s="188"/>
      <c r="S234" s="188"/>
      <c r="T234" s="189"/>
      <c r="AT234" s="183" t="s">
        <v>182</v>
      </c>
      <c r="AU234" s="183" t="s">
        <v>87</v>
      </c>
      <c r="AV234" s="15" t="s">
        <v>97</v>
      </c>
      <c r="AW234" s="15" t="s">
        <v>30</v>
      </c>
      <c r="AX234" s="15" t="s">
        <v>75</v>
      </c>
      <c r="AY234" s="183" t="s">
        <v>176</v>
      </c>
    </row>
    <row r="235" spans="1:65" s="13" customFormat="1" ht="12">
      <c r="B235" s="166"/>
      <c r="D235" s="167" t="s">
        <v>182</v>
      </c>
      <c r="E235" s="168" t="s">
        <v>1</v>
      </c>
      <c r="F235" s="169" t="s">
        <v>779</v>
      </c>
      <c r="H235" s="168" t="s">
        <v>1</v>
      </c>
      <c r="I235" s="170"/>
      <c r="L235" s="166"/>
      <c r="M235" s="171"/>
      <c r="N235" s="172"/>
      <c r="O235" s="172"/>
      <c r="P235" s="172"/>
      <c r="Q235" s="172"/>
      <c r="R235" s="172"/>
      <c r="S235" s="172"/>
      <c r="T235" s="173"/>
      <c r="AT235" s="168" t="s">
        <v>182</v>
      </c>
      <c r="AU235" s="168" t="s">
        <v>87</v>
      </c>
      <c r="AV235" s="13" t="s">
        <v>79</v>
      </c>
      <c r="AW235" s="13" t="s">
        <v>30</v>
      </c>
      <c r="AX235" s="13" t="s">
        <v>75</v>
      </c>
      <c r="AY235" s="168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780</v>
      </c>
      <c r="H236" s="177">
        <v>14.29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781</v>
      </c>
      <c r="H237" s="177">
        <v>9.6170000000000009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782</v>
      </c>
      <c r="H238" s="177">
        <v>23.007999999999999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5" customFormat="1" ht="12">
      <c r="B239" s="182"/>
      <c r="D239" s="167" t="s">
        <v>182</v>
      </c>
      <c r="E239" s="183" t="s">
        <v>1</v>
      </c>
      <c r="F239" s="184" t="s">
        <v>192</v>
      </c>
      <c r="H239" s="185">
        <v>46.914999999999999</v>
      </c>
      <c r="I239" s="186"/>
      <c r="L239" s="182"/>
      <c r="M239" s="187"/>
      <c r="N239" s="188"/>
      <c r="O239" s="188"/>
      <c r="P239" s="188"/>
      <c r="Q239" s="188"/>
      <c r="R239" s="188"/>
      <c r="S239" s="188"/>
      <c r="T239" s="189"/>
      <c r="AT239" s="183" t="s">
        <v>182</v>
      </c>
      <c r="AU239" s="183" t="s">
        <v>87</v>
      </c>
      <c r="AV239" s="15" t="s">
        <v>97</v>
      </c>
      <c r="AW239" s="15" t="s">
        <v>30</v>
      </c>
      <c r="AX239" s="15" t="s">
        <v>75</v>
      </c>
      <c r="AY239" s="183" t="s">
        <v>176</v>
      </c>
    </row>
    <row r="240" spans="1:65" s="16" customFormat="1" ht="12">
      <c r="B240" s="190"/>
      <c r="D240" s="167" t="s">
        <v>182</v>
      </c>
      <c r="E240" s="191" t="s">
        <v>1</v>
      </c>
      <c r="F240" s="192" t="s">
        <v>193</v>
      </c>
      <c r="H240" s="193">
        <v>86.045000000000002</v>
      </c>
      <c r="I240" s="194"/>
      <c r="L240" s="190"/>
      <c r="M240" s="195"/>
      <c r="N240" s="196"/>
      <c r="O240" s="196"/>
      <c r="P240" s="196"/>
      <c r="Q240" s="196"/>
      <c r="R240" s="196"/>
      <c r="S240" s="196"/>
      <c r="T240" s="197"/>
      <c r="AT240" s="191" t="s">
        <v>182</v>
      </c>
      <c r="AU240" s="191" t="s">
        <v>87</v>
      </c>
      <c r="AV240" s="16" t="s">
        <v>106</v>
      </c>
      <c r="AW240" s="16" t="s">
        <v>30</v>
      </c>
      <c r="AX240" s="16" t="s">
        <v>79</v>
      </c>
      <c r="AY240" s="191" t="s">
        <v>176</v>
      </c>
    </row>
    <row r="241" spans="1:65" s="2" customFormat="1" ht="24.25" customHeight="1">
      <c r="A241" s="33"/>
      <c r="B241" s="151"/>
      <c r="C241" s="203" t="s">
        <v>7</v>
      </c>
      <c r="D241" s="203" t="s">
        <v>411</v>
      </c>
      <c r="E241" s="204" t="s">
        <v>706</v>
      </c>
      <c r="F241" s="205" t="s">
        <v>707</v>
      </c>
      <c r="G241" s="206" t="s">
        <v>375</v>
      </c>
      <c r="H241" s="207">
        <v>4302.25</v>
      </c>
      <c r="I241" s="208"/>
      <c r="J241" s="209">
        <f>ROUND(I241*H241,2)</f>
        <v>0</v>
      </c>
      <c r="K241" s="210"/>
      <c r="L241" s="211"/>
      <c r="M241" s="212" t="s">
        <v>1</v>
      </c>
      <c r="N241" s="213" t="s">
        <v>41</v>
      </c>
      <c r="O241" s="59"/>
      <c r="P241" s="162">
        <f>O241*H241</f>
        <v>0</v>
      </c>
      <c r="Q241" s="162">
        <v>1E-3</v>
      </c>
      <c r="R241" s="162">
        <f>Q241*H241</f>
        <v>4.3022499999999999</v>
      </c>
      <c r="S241" s="162">
        <v>0</v>
      </c>
      <c r="T241" s="163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4" t="s">
        <v>615</v>
      </c>
      <c r="AT241" s="164" t="s">
        <v>411</v>
      </c>
      <c r="AU241" s="164" t="s">
        <v>87</v>
      </c>
      <c r="AY241" s="18" t="s">
        <v>176</v>
      </c>
      <c r="BE241" s="165">
        <f>IF(N241="základná",J241,0)</f>
        <v>0</v>
      </c>
      <c r="BF241" s="165">
        <f>IF(N241="znížená",J241,0)</f>
        <v>0</v>
      </c>
      <c r="BG241" s="165">
        <f>IF(N241="zákl. prenesená",J241,0)</f>
        <v>0</v>
      </c>
      <c r="BH241" s="165">
        <f>IF(N241="zníž. prenesená",J241,0)</f>
        <v>0</v>
      </c>
      <c r="BI241" s="165">
        <f>IF(N241="nulová",J241,0)</f>
        <v>0</v>
      </c>
      <c r="BJ241" s="18" t="s">
        <v>87</v>
      </c>
      <c r="BK241" s="165">
        <f>ROUND(I241*H241,2)</f>
        <v>0</v>
      </c>
      <c r="BL241" s="18" t="s">
        <v>332</v>
      </c>
      <c r="BM241" s="164" t="s">
        <v>783</v>
      </c>
    </row>
    <row r="242" spans="1:65" s="14" customFormat="1" ht="12">
      <c r="B242" s="174"/>
      <c r="D242" s="167" t="s">
        <v>182</v>
      </c>
      <c r="F242" s="176" t="s">
        <v>784</v>
      </c>
      <c r="H242" s="177">
        <v>4302.25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182</v>
      </c>
      <c r="AU242" s="175" t="s">
        <v>87</v>
      </c>
      <c r="AV242" s="14" t="s">
        <v>87</v>
      </c>
      <c r="AW242" s="14" t="s">
        <v>3</v>
      </c>
      <c r="AX242" s="14" t="s">
        <v>79</v>
      </c>
      <c r="AY242" s="175" t="s">
        <v>176</v>
      </c>
    </row>
    <row r="243" spans="1:65" s="2" customFormat="1" ht="14.5" customHeight="1">
      <c r="A243" s="33"/>
      <c r="B243" s="151"/>
      <c r="C243" s="152" t="s">
        <v>359</v>
      </c>
      <c r="D243" s="152" t="s">
        <v>178</v>
      </c>
      <c r="E243" s="153" t="s">
        <v>758</v>
      </c>
      <c r="F243" s="154" t="s">
        <v>759</v>
      </c>
      <c r="G243" s="155" t="s">
        <v>138</v>
      </c>
      <c r="H243" s="156">
        <v>200.10499999999999</v>
      </c>
      <c r="I243" s="157"/>
      <c r="J243" s="158">
        <f>ROUND(I243*H243,2)</f>
        <v>0</v>
      </c>
      <c r="K243" s="159"/>
      <c r="L243" s="34"/>
      <c r="M243" s="160" t="s">
        <v>1</v>
      </c>
      <c r="N243" s="161" t="s">
        <v>41</v>
      </c>
      <c r="O243" s="59"/>
      <c r="P243" s="162">
        <f>O243*H243</f>
        <v>0</v>
      </c>
      <c r="Q243" s="162">
        <v>0</v>
      </c>
      <c r="R243" s="162">
        <f>Q243*H243</f>
        <v>0</v>
      </c>
      <c r="S243" s="162">
        <v>0</v>
      </c>
      <c r="T243" s="163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332</v>
      </c>
      <c r="AT243" s="164" t="s">
        <v>178</v>
      </c>
      <c r="AU243" s="164" t="s">
        <v>87</v>
      </c>
      <c r="AY243" s="18" t="s">
        <v>176</v>
      </c>
      <c r="BE243" s="165">
        <f>IF(N243="základná",J243,0)</f>
        <v>0</v>
      </c>
      <c r="BF243" s="165">
        <f>IF(N243="znížená",J243,0)</f>
        <v>0</v>
      </c>
      <c r="BG243" s="165">
        <f>IF(N243="zákl. prenesená",J243,0)</f>
        <v>0</v>
      </c>
      <c r="BH243" s="165">
        <f>IF(N243="zníž. prenesená",J243,0)</f>
        <v>0</v>
      </c>
      <c r="BI243" s="165">
        <f>IF(N243="nulová",J243,0)</f>
        <v>0</v>
      </c>
      <c r="BJ243" s="18" t="s">
        <v>87</v>
      </c>
      <c r="BK243" s="165">
        <f>ROUND(I243*H243,2)</f>
        <v>0</v>
      </c>
      <c r="BL243" s="18" t="s">
        <v>332</v>
      </c>
      <c r="BM243" s="164" t="s">
        <v>785</v>
      </c>
    </row>
    <row r="244" spans="1:65" s="13" customFormat="1" ht="12">
      <c r="B244" s="166"/>
      <c r="D244" s="167" t="s">
        <v>182</v>
      </c>
      <c r="E244" s="168" t="s">
        <v>1</v>
      </c>
      <c r="F244" s="169" t="s">
        <v>786</v>
      </c>
      <c r="H244" s="168" t="s">
        <v>1</v>
      </c>
      <c r="I244" s="170"/>
      <c r="L244" s="166"/>
      <c r="M244" s="171"/>
      <c r="N244" s="172"/>
      <c r="O244" s="172"/>
      <c r="P244" s="172"/>
      <c r="Q244" s="172"/>
      <c r="R244" s="172"/>
      <c r="S244" s="172"/>
      <c r="T244" s="173"/>
      <c r="AT244" s="168" t="s">
        <v>182</v>
      </c>
      <c r="AU244" s="168" t="s">
        <v>87</v>
      </c>
      <c r="AV244" s="13" t="s">
        <v>79</v>
      </c>
      <c r="AW244" s="13" t="s">
        <v>30</v>
      </c>
      <c r="AX244" s="13" t="s">
        <v>75</v>
      </c>
      <c r="AY244" s="168" t="s">
        <v>176</v>
      </c>
    </row>
    <row r="245" spans="1:65" s="14" customFormat="1" ht="12">
      <c r="B245" s="174"/>
      <c r="D245" s="167" t="s">
        <v>182</v>
      </c>
      <c r="E245" s="175" t="s">
        <v>1</v>
      </c>
      <c r="F245" s="176" t="s">
        <v>787</v>
      </c>
      <c r="H245" s="177">
        <v>91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182</v>
      </c>
      <c r="AU245" s="175" t="s">
        <v>87</v>
      </c>
      <c r="AV245" s="14" t="s">
        <v>87</v>
      </c>
      <c r="AW245" s="14" t="s">
        <v>30</v>
      </c>
      <c r="AX245" s="14" t="s">
        <v>75</v>
      </c>
      <c r="AY245" s="175" t="s">
        <v>176</v>
      </c>
    </row>
    <row r="246" spans="1:65" s="15" customFormat="1" ht="12">
      <c r="B246" s="182"/>
      <c r="D246" s="167" t="s">
        <v>182</v>
      </c>
      <c r="E246" s="183" t="s">
        <v>1</v>
      </c>
      <c r="F246" s="184" t="s">
        <v>192</v>
      </c>
      <c r="H246" s="185">
        <v>91</v>
      </c>
      <c r="I246" s="186"/>
      <c r="L246" s="182"/>
      <c r="M246" s="187"/>
      <c r="N246" s="188"/>
      <c r="O246" s="188"/>
      <c r="P246" s="188"/>
      <c r="Q246" s="188"/>
      <c r="R246" s="188"/>
      <c r="S246" s="188"/>
      <c r="T246" s="189"/>
      <c r="AT246" s="183" t="s">
        <v>182</v>
      </c>
      <c r="AU246" s="183" t="s">
        <v>87</v>
      </c>
      <c r="AV246" s="15" t="s">
        <v>97</v>
      </c>
      <c r="AW246" s="15" t="s">
        <v>30</v>
      </c>
      <c r="AX246" s="15" t="s">
        <v>75</v>
      </c>
      <c r="AY246" s="183" t="s">
        <v>176</v>
      </c>
    </row>
    <row r="247" spans="1:65" s="13" customFormat="1" ht="12">
      <c r="B247" s="166"/>
      <c r="D247" s="167" t="s">
        <v>182</v>
      </c>
      <c r="E247" s="168" t="s">
        <v>1</v>
      </c>
      <c r="F247" s="169" t="s">
        <v>779</v>
      </c>
      <c r="H247" s="168" t="s">
        <v>1</v>
      </c>
      <c r="I247" s="170"/>
      <c r="L247" s="166"/>
      <c r="M247" s="171"/>
      <c r="N247" s="172"/>
      <c r="O247" s="172"/>
      <c r="P247" s="172"/>
      <c r="Q247" s="172"/>
      <c r="R247" s="172"/>
      <c r="S247" s="172"/>
      <c r="T247" s="173"/>
      <c r="AT247" s="168" t="s">
        <v>182</v>
      </c>
      <c r="AU247" s="168" t="s">
        <v>87</v>
      </c>
      <c r="AV247" s="13" t="s">
        <v>79</v>
      </c>
      <c r="AW247" s="13" t="s">
        <v>30</v>
      </c>
      <c r="AX247" s="13" t="s">
        <v>75</v>
      </c>
      <c r="AY247" s="168" t="s">
        <v>176</v>
      </c>
    </row>
    <row r="248" spans="1:65" s="14" customFormat="1" ht="12">
      <c r="B248" s="174"/>
      <c r="D248" s="167" t="s">
        <v>182</v>
      </c>
      <c r="E248" s="175" t="s">
        <v>1</v>
      </c>
      <c r="F248" s="176" t="s">
        <v>788</v>
      </c>
      <c r="H248" s="177">
        <v>33.232999999999997</v>
      </c>
      <c r="I248" s="178"/>
      <c r="L248" s="174"/>
      <c r="M248" s="179"/>
      <c r="N248" s="180"/>
      <c r="O248" s="180"/>
      <c r="P248" s="180"/>
      <c r="Q248" s="180"/>
      <c r="R248" s="180"/>
      <c r="S248" s="180"/>
      <c r="T248" s="181"/>
      <c r="AT248" s="175" t="s">
        <v>182</v>
      </c>
      <c r="AU248" s="175" t="s">
        <v>87</v>
      </c>
      <c r="AV248" s="14" t="s">
        <v>87</v>
      </c>
      <c r="AW248" s="14" t="s">
        <v>30</v>
      </c>
      <c r="AX248" s="14" t="s">
        <v>75</v>
      </c>
      <c r="AY248" s="175" t="s">
        <v>176</v>
      </c>
    </row>
    <row r="249" spans="1:65" s="14" customFormat="1" ht="12">
      <c r="B249" s="174"/>
      <c r="D249" s="167" t="s">
        <v>182</v>
      </c>
      <c r="E249" s="175" t="s">
        <v>1</v>
      </c>
      <c r="F249" s="176" t="s">
        <v>789</v>
      </c>
      <c r="H249" s="177">
        <v>22.364999999999998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182</v>
      </c>
      <c r="AU249" s="175" t="s">
        <v>87</v>
      </c>
      <c r="AV249" s="14" t="s">
        <v>87</v>
      </c>
      <c r="AW249" s="14" t="s">
        <v>30</v>
      </c>
      <c r="AX249" s="14" t="s">
        <v>75</v>
      </c>
      <c r="AY249" s="175" t="s">
        <v>176</v>
      </c>
    </row>
    <row r="250" spans="1:65" s="14" customFormat="1" ht="12">
      <c r="B250" s="174"/>
      <c r="D250" s="167" t="s">
        <v>182</v>
      </c>
      <c r="E250" s="175" t="s">
        <v>1</v>
      </c>
      <c r="F250" s="176" t="s">
        <v>790</v>
      </c>
      <c r="H250" s="177">
        <v>53.506999999999998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182</v>
      </c>
      <c r="AU250" s="175" t="s">
        <v>87</v>
      </c>
      <c r="AV250" s="14" t="s">
        <v>87</v>
      </c>
      <c r="AW250" s="14" t="s">
        <v>30</v>
      </c>
      <c r="AX250" s="14" t="s">
        <v>75</v>
      </c>
      <c r="AY250" s="175" t="s">
        <v>176</v>
      </c>
    </row>
    <row r="251" spans="1:65" s="15" customFormat="1" ht="12">
      <c r="B251" s="182"/>
      <c r="D251" s="167" t="s">
        <v>182</v>
      </c>
      <c r="E251" s="183" t="s">
        <v>1</v>
      </c>
      <c r="F251" s="184" t="s">
        <v>192</v>
      </c>
      <c r="H251" s="185">
        <v>109.105</v>
      </c>
      <c r="I251" s="186"/>
      <c r="L251" s="182"/>
      <c r="M251" s="187"/>
      <c r="N251" s="188"/>
      <c r="O251" s="188"/>
      <c r="P251" s="188"/>
      <c r="Q251" s="188"/>
      <c r="R251" s="188"/>
      <c r="S251" s="188"/>
      <c r="T251" s="189"/>
      <c r="AT251" s="183" t="s">
        <v>182</v>
      </c>
      <c r="AU251" s="183" t="s">
        <v>87</v>
      </c>
      <c r="AV251" s="15" t="s">
        <v>97</v>
      </c>
      <c r="AW251" s="15" t="s">
        <v>30</v>
      </c>
      <c r="AX251" s="15" t="s">
        <v>75</v>
      </c>
      <c r="AY251" s="183" t="s">
        <v>176</v>
      </c>
    </row>
    <row r="252" spans="1:65" s="16" customFormat="1" ht="12">
      <c r="B252" s="190"/>
      <c r="D252" s="167" t="s">
        <v>182</v>
      </c>
      <c r="E252" s="191" t="s">
        <v>1</v>
      </c>
      <c r="F252" s="192" t="s">
        <v>193</v>
      </c>
      <c r="H252" s="193">
        <v>200.10499999999999</v>
      </c>
      <c r="I252" s="194"/>
      <c r="L252" s="190"/>
      <c r="M252" s="195"/>
      <c r="N252" s="196"/>
      <c r="O252" s="196"/>
      <c r="P252" s="196"/>
      <c r="Q252" s="196"/>
      <c r="R252" s="196"/>
      <c r="S252" s="196"/>
      <c r="T252" s="197"/>
      <c r="AT252" s="191" t="s">
        <v>182</v>
      </c>
      <c r="AU252" s="191" t="s">
        <v>87</v>
      </c>
      <c r="AV252" s="16" t="s">
        <v>106</v>
      </c>
      <c r="AW252" s="16" t="s">
        <v>30</v>
      </c>
      <c r="AX252" s="16" t="s">
        <v>79</v>
      </c>
      <c r="AY252" s="191" t="s">
        <v>176</v>
      </c>
    </row>
    <row r="253" spans="1:65" s="2" customFormat="1" ht="14.5" customHeight="1">
      <c r="A253" s="33"/>
      <c r="B253" s="151"/>
      <c r="C253" s="203" t="s">
        <v>365</v>
      </c>
      <c r="D253" s="203" t="s">
        <v>411</v>
      </c>
      <c r="E253" s="204" t="s">
        <v>791</v>
      </c>
      <c r="F253" s="205" t="s">
        <v>792</v>
      </c>
      <c r="G253" s="206" t="s">
        <v>138</v>
      </c>
      <c r="H253" s="207">
        <v>230.12100000000001</v>
      </c>
      <c r="I253" s="208"/>
      <c r="J253" s="209">
        <f>ROUND(I253*H253,2)</f>
        <v>0</v>
      </c>
      <c r="K253" s="210"/>
      <c r="L253" s="211"/>
      <c r="M253" s="212" t="s">
        <v>1</v>
      </c>
      <c r="N253" s="213" t="s">
        <v>41</v>
      </c>
      <c r="O253" s="59"/>
      <c r="P253" s="162">
        <f>O253*H253</f>
        <v>0</v>
      </c>
      <c r="Q253" s="162">
        <v>1E-4</v>
      </c>
      <c r="R253" s="162">
        <f>Q253*H253</f>
        <v>2.3012100000000001E-2</v>
      </c>
      <c r="S253" s="162">
        <v>0</v>
      </c>
      <c r="T253" s="16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615</v>
      </c>
      <c r="AT253" s="164" t="s">
        <v>411</v>
      </c>
      <c r="AU253" s="164" t="s">
        <v>87</v>
      </c>
      <c r="AY253" s="18" t="s">
        <v>176</v>
      </c>
      <c r="BE253" s="165">
        <f>IF(N253="základná",J253,0)</f>
        <v>0</v>
      </c>
      <c r="BF253" s="165">
        <f>IF(N253="znížená",J253,0)</f>
        <v>0</v>
      </c>
      <c r="BG253" s="165">
        <f>IF(N253="zákl. prenesená",J253,0)</f>
        <v>0</v>
      </c>
      <c r="BH253" s="165">
        <f>IF(N253="zníž. prenesená",J253,0)</f>
        <v>0</v>
      </c>
      <c r="BI253" s="165">
        <f>IF(N253="nulová",J253,0)</f>
        <v>0</v>
      </c>
      <c r="BJ253" s="18" t="s">
        <v>87</v>
      </c>
      <c r="BK253" s="165">
        <f>ROUND(I253*H253,2)</f>
        <v>0</v>
      </c>
      <c r="BL253" s="18" t="s">
        <v>332</v>
      </c>
      <c r="BM253" s="164" t="s">
        <v>793</v>
      </c>
    </row>
    <row r="254" spans="1:65" s="14" customFormat="1" ht="12">
      <c r="B254" s="174"/>
      <c r="D254" s="167" t="s">
        <v>182</v>
      </c>
      <c r="F254" s="176" t="s">
        <v>794</v>
      </c>
      <c r="H254" s="177">
        <v>230.12100000000001</v>
      </c>
      <c r="I254" s="178"/>
      <c r="L254" s="174"/>
      <c r="M254" s="179"/>
      <c r="N254" s="180"/>
      <c r="O254" s="180"/>
      <c r="P254" s="180"/>
      <c r="Q254" s="180"/>
      <c r="R254" s="180"/>
      <c r="S254" s="180"/>
      <c r="T254" s="181"/>
      <c r="AT254" s="175" t="s">
        <v>182</v>
      </c>
      <c r="AU254" s="175" t="s">
        <v>87</v>
      </c>
      <c r="AV254" s="14" t="s">
        <v>87</v>
      </c>
      <c r="AW254" s="14" t="s">
        <v>3</v>
      </c>
      <c r="AX254" s="14" t="s">
        <v>79</v>
      </c>
      <c r="AY254" s="175" t="s">
        <v>176</v>
      </c>
    </row>
    <row r="255" spans="1:65" s="2" customFormat="1" ht="24.25" customHeight="1">
      <c r="A255" s="33"/>
      <c r="B255" s="151"/>
      <c r="C255" s="152" t="s">
        <v>372</v>
      </c>
      <c r="D255" s="152" t="s">
        <v>178</v>
      </c>
      <c r="E255" s="153" t="s">
        <v>620</v>
      </c>
      <c r="F255" s="154" t="s">
        <v>621</v>
      </c>
      <c r="G255" s="155" t="s">
        <v>315</v>
      </c>
      <c r="H255" s="156">
        <v>9.9670000000000005</v>
      </c>
      <c r="I255" s="157"/>
      <c r="J255" s="158">
        <f>ROUND(I255*H255,2)</f>
        <v>0</v>
      </c>
      <c r="K255" s="159"/>
      <c r="L255" s="34"/>
      <c r="M255" s="160" t="s">
        <v>1</v>
      </c>
      <c r="N255" s="161" t="s">
        <v>41</v>
      </c>
      <c r="O255" s="59"/>
      <c r="P255" s="162">
        <f>O255*H255</f>
        <v>0</v>
      </c>
      <c r="Q255" s="162">
        <v>0</v>
      </c>
      <c r="R255" s="162">
        <f>Q255*H255</f>
        <v>0</v>
      </c>
      <c r="S255" s="162">
        <v>0</v>
      </c>
      <c r="T255" s="163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4" t="s">
        <v>332</v>
      </c>
      <c r="AT255" s="164" t="s">
        <v>178</v>
      </c>
      <c r="AU255" s="164" t="s">
        <v>87</v>
      </c>
      <c r="AY255" s="18" t="s">
        <v>176</v>
      </c>
      <c r="BE255" s="165">
        <f>IF(N255="základná",J255,0)</f>
        <v>0</v>
      </c>
      <c r="BF255" s="165">
        <f>IF(N255="znížená",J255,0)</f>
        <v>0</v>
      </c>
      <c r="BG255" s="165">
        <f>IF(N255="zákl. prenesená",J255,0)</f>
        <v>0</v>
      </c>
      <c r="BH255" s="165">
        <f>IF(N255="zníž. prenesená",J255,0)</f>
        <v>0</v>
      </c>
      <c r="BI255" s="165">
        <f>IF(N255="nulová",J255,0)</f>
        <v>0</v>
      </c>
      <c r="BJ255" s="18" t="s">
        <v>87</v>
      </c>
      <c r="BK255" s="165">
        <f>ROUND(I255*H255,2)</f>
        <v>0</v>
      </c>
      <c r="BL255" s="18" t="s">
        <v>332</v>
      </c>
      <c r="BM255" s="164" t="s">
        <v>795</v>
      </c>
    </row>
    <row r="256" spans="1:65" s="12" customFormat="1" ht="23" customHeight="1">
      <c r="B256" s="138"/>
      <c r="D256" s="139" t="s">
        <v>74</v>
      </c>
      <c r="E256" s="149" t="s">
        <v>796</v>
      </c>
      <c r="F256" s="149" t="s">
        <v>797</v>
      </c>
      <c r="I256" s="141"/>
      <c r="J256" s="150">
        <f>BK256</f>
        <v>0</v>
      </c>
      <c r="L256" s="138"/>
      <c r="M256" s="143"/>
      <c r="N256" s="144"/>
      <c r="O256" s="144"/>
      <c r="P256" s="145">
        <f>SUM(P257:P325)</f>
        <v>0</v>
      </c>
      <c r="Q256" s="144"/>
      <c r="R256" s="145">
        <f>SUM(R257:R325)</f>
        <v>5.7122046199999996</v>
      </c>
      <c r="S256" s="144"/>
      <c r="T256" s="146">
        <f>SUM(T257:T325)</f>
        <v>0</v>
      </c>
      <c r="AR256" s="139" t="s">
        <v>87</v>
      </c>
      <c r="AT256" s="147" t="s">
        <v>74</v>
      </c>
      <c r="AU256" s="147" t="s">
        <v>79</v>
      </c>
      <c r="AY256" s="139" t="s">
        <v>176</v>
      </c>
      <c r="BK256" s="148">
        <f>SUM(BK257:BK325)</f>
        <v>0</v>
      </c>
    </row>
    <row r="257" spans="1:65" s="2" customFormat="1" ht="24.25" customHeight="1">
      <c r="A257" s="33"/>
      <c r="B257" s="151"/>
      <c r="C257" s="152" t="s">
        <v>383</v>
      </c>
      <c r="D257" s="152" t="s">
        <v>178</v>
      </c>
      <c r="E257" s="153" t="s">
        <v>798</v>
      </c>
      <c r="F257" s="154" t="s">
        <v>799</v>
      </c>
      <c r="G257" s="155" t="s">
        <v>138</v>
      </c>
      <c r="H257" s="156">
        <v>108.277</v>
      </c>
      <c r="I257" s="157"/>
      <c r="J257" s="158">
        <f>ROUND(I257*H257,2)</f>
        <v>0</v>
      </c>
      <c r="K257" s="159"/>
      <c r="L257" s="34"/>
      <c r="M257" s="160" t="s">
        <v>1</v>
      </c>
      <c r="N257" s="161" t="s">
        <v>41</v>
      </c>
      <c r="O257" s="59"/>
      <c r="P257" s="162">
        <f>O257*H257</f>
        <v>0</v>
      </c>
      <c r="Q257" s="162">
        <v>1.06E-3</v>
      </c>
      <c r="R257" s="162">
        <f>Q257*H257</f>
        <v>0.11477361999999999</v>
      </c>
      <c r="S257" s="162">
        <v>0</v>
      </c>
      <c r="T257" s="163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4" t="s">
        <v>332</v>
      </c>
      <c r="AT257" s="164" t="s">
        <v>178</v>
      </c>
      <c r="AU257" s="164" t="s">
        <v>87</v>
      </c>
      <c r="AY257" s="18" t="s">
        <v>176</v>
      </c>
      <c r="BE257" s="165">
        <f>IF(N257="základná",J257,0)</f>
        <v>0</v>
      </c>
      <c r="BF257" s="165">
        <f>IF(N257="znížená",J257,0)</f>
        <v>0</v>
      </c>
      <c r="BG257" s="165">
        <f>IF(N257="zákl. prenesená",J257,0)</f>
        <v>0</v>
      </c>
      <c r="BH257" s="165">
        <f>IF(N257="zníž. prenesená",J257,0)</f>
        <v>0</v>
      </c>
      <c r="BI257" s="165">
        <f>IF(N257="nulová",J257,0)</f>
        <v>0</v>
      </c>
      <c r="BJ257" s="18" t="s">
        <v>87</v>
      </c>
      <c r="BK257" s="165">
        <f>ROUND(I257*H257,2)</f>
        <v>0</v>
      </c>
      <c r="BL257" s="18" t="s">
        <v>332</v>
      </c>
      <c r="BM257" s="164" t="s">
        <v>800</v>
      </c>
    </row>
    <row r="258" spans="1:65" s="13" customFormat="1" ht="12">
      <c r="B258" s="166"/>
      <c r="D258" s="167" t="s">
        <v>182</v>
      </c>
      <c r="E258" s="168" t="s">
        <v>1</v>
      </c>
      <c r="F258" s="169" t="s">
        <v>801</v>
      </c>
      <c r="H258" s="168" t="s">
        <v>1</v>
      </c>
      <c r="I258" s="170"/>
      <c r="L258" s="166"/>
      <c r="M258" s="171"/>
      <c r="N258" s="172"/>
      <c r="O258" s="172"/>
      <c r="P258" s="172"/>
      <c r="Q258" s="172"/>
      <c r="R258" s="172"/>
      <c r="S258" s="172"/>
      <c r="T258" s="173"/>
      <c r="AT258" s="168" t="s">
        <v>182</v>
      </c>
      <c r="AU258" s="168" t="s">
        <v>87</v>
      </c>
      <c r="AV258" s="13" t="s">
        <v>79</v>
      </c>
      <c r="AW258" s="13" t="s">
        <v>30</v>
      </c>
      <c r="AX258" s="13" t="s">
        <v>75</v>
      </c>
      <c r="AY258" s="168" t="s">
        <v>176</v>
      </c>
    </row>
    <row r="259" spans="1:65" s="13" customFormat="1" ht="12">
      <c r="B259" s="166"/>
      <c r="D259" s="167" t="s">
        <v>182</v>
      </c>
      <c r="E259" s="168" t="s">
        <v>1</v>
      </c>
      <c r="F259" s="169" t="s">
        <v>802</v>
      </c>
      <c r="H259" s="168" t="s">
        <v>1</v>
      </c>
      <c r="I259" s="170"/>
      <c r="L259" s="166"/>
      <c r="M259" s="171"/>
      <c r="N259" s="172"/>
      <c r="O259" s="172"/>
      <c r="P259" s="172"/>
      <c r="Q259" s="172"/>
      <c r="R259" s="172"/>
      <c r="S259" s="172"/>
      <c r="T259" s="173"/>
      <c r="AT259" s="168" t="s">
        <v>182</v>
      </c>
      <c r="AU259" s="168" t="s">
        <v>87</v>
      </c>
      <c r="AV259" s="13" t="s">
        <v>79</v>
      </c>
      <c r="AW259" s="13" t="s">
        <v>30</v>
      </c>
      <c r="AX259" s="13" t="s">
        <v>75</v>
      </c>
      <c r="AY259" s="168" t="s">
        <v>176</v>
      </c>
    </row>
    <row r="260" spans="1:65" s="13" customFormat="1" ht="12">
      <c r="B260" s="166"/>
      <c r="D260" s="167" t="s">
        <v>182</v>
      </c>
      <c r="E260" s="168" t="s">
        <v>1</v>
      </c>
      <c r="F260" s="169" t="s">
        <v>803</v>
      </c>
      <c r="H260" s="168" t="s">
        <v>1</v>
      </c>
      <c r="I260" s="170"/>
      <c r="L260" s="166"/>
      <c r="M260" s="171"/>
      <c r="N260" s="172"/>
      <c r="O260" s="172"/>
      <c r="P260" s="172"/>
      <c r="Q260" s="172"/>
      <c r="R260" s="172"/>
      <c r="S260" s="172"/>
      <c r="T260" s="173"/>
      <c r="AT260" s="168" t="s">
        <v>182</v>
      </c>
      <c r="AU260" s="168" t="s">
        <v>87</v>
      </c>
      <c r="AV260" s="13" t="s">
        <v>79</v>
      </c>
      <c r="AW260" s="13" t="s">
        <v>30</v>
      </c>
      <c r="AX260" s="13" t="s">
        <v>75</v>
      </c>
      <c r="AY260" s="168" t="s">
        <v>176</v>
      </c>
    </row>
    <row r="261" spans="1:65" s="13" customFormat="1" ht="12">
      <c r="B261" s="166"/>
      <c r="D261" s="167" t="s">
        <v>182</v>
      </c>
      <c r="E261" s="168" t="s">
        <v>1</v>
      </c>
      <c r="F261" s="169" t="s">
        <v>804</v>
      </c>
      <c r="H261" s="168" t="s">
        <v>1</v>
      </c>
      <c r="I261" s="170"/>
      <c r="L261" s="166"/>
      <c r="M261" s="171"/>
      <c r="N261" s="172"/>
      <c r="O261" s="172"/>
      <c r="P261" s="172"/>
      <c r="Q261" s="172"/>
      <c r="R261" s="172"/>
      <c r="S261" s="172"/>
      <c r="T261" s="173"/>
      <c r="AT261" s="168" t="s">
        <v>182</v>
      </c>
      <c r="AU261" s="168" t="s">
        <v>87</v>
      </c>
      <c r="AV261" s="13" t="s">
        <v>79</v>
      </c>
      <c r="AW261" s="13" t="s">
        <v>30</v>
      </c>
      <c r="AX261" s="13" t="s">
        <v>75</v>
      </c>
      <c r="AY261" s="168" t="s">
        <v>176</v>
      </c>
    </row>
    <row r="262" spans="1:65" s="13" customFormat="1" ht="12">
      <c r="B262" s="166"/>
      <c r="D262" s="167" t="s">
        <v>182</v>
      </c>
      <c r="E262" s="168" t="s">
        <v>1</v>
      </c>
      <c r="F262" s="169" t="s">
        <v>805</v>
      </c>
      <c r="H262" s="168" t="s">
        <v>1</v>
      </c>
      <c r="I262" s="170"/>
      <c r="L262" s="166"/>
      <c r="M262" s="171"/>
      <c r="N262" s="172"/>
      <c r="O262" s="172"/>
      <c r="P262" s="172"/>
      <c r="Q262" s="172"/>
      <c r="R262" s="172"/>
      <c r="S262" s="172"/>
      <c r="T262" s="173"/>
      <c r="AT262" s="168" t="s">
        <v>182</v>
      </c>
      <c r="AU262" s="168" t="s">
        <v>87</v>
      </c>
      <c r="AV262" s="13" t="s">
        <v>79</v>
      </c>
      <c r="AW262" s="13" t="s">
        <v>30</v>
      </c>
      <c r="AX262" s="13" t="s">
        <v>75</v>
      </c>
      <c r="AY262" s="168" t="s">
        <v>176</v>
      </c>
    </row>
    <row r="263" spans="1:65" s="13" customFormat="1" ht="12">
      <c r="B263" s="166"/>
      <c r="D263" s="167" t="s">
        <v>182</v>
      </c>
      <c r="E263" s="168" t="s">
        <v>1</v>
      </c>
      <c r="F263" s="169" t="s">
        <v>806</v>
      </c>
      <c r="H263" s="168" t="s">
        <v>1</v>
      </c>
      <c r="I263" s="170"/>
      <c r="L263" s="166"/>
      <c r="M263" s="171"/>
      <c r="N263" s="172"/>
      <c r="O263" s="172"/>
      <c r="P263" s="172"/>
      <c r="Q263" s="172"/>
      <c r="R263" s="172"/>
      <c r="S263" s="172"/>
      <c r="T263" s="173"/>
      <c r="AT263" s="168" t="s">
        <v>182</v>
      </c>
      <c r="AU263" s="168" t="s">
        <v>87</v>
      </c>
      <c r="AV263" s="13" t="s">
        <v>79</v>
      </c>
      <c r="AW263" s="13" t="s">
        <v>30</v>
      </c>
      <c r="AX263" s="13" t="s">
        <v>75</v>
      </c>
      <c r="AY263" s="168" t="s">
        <v>176</v>
      </c>
    </row>
    <row r="264" spans="1:65" s="13" customFormat="1" ht="12">
      <c r="B264" s="166"/>
      <c r="D264" s="167" t="s">
        <v>182</v>
      </c>
      <c r="E264" s="168" t="s">
        <v>1</v>
      </c>
      <c r="F264" s="169" t="s">
        <v>807</v>
      </c>
      <c r="H264" s="168" t="s">
        <v>1</v>
      </c>
      <c r="I264" s="170"/>
      <c r="L264" s="166"/>
      <c r="M264" s="171"/>
      <c r="N264" s="172"/>
      <c r="O264" s="172"/>
      <c r="P264" s="172"/>
      <c r="Q264" s="172"/>
      <c r="R264" s="172"/>
      <c r="S264" s="172"/>
      <c r="T264" s="173"/>
      <c r="AT264" s="168" t="s">
        <v>182</v>
      </c>
      <c r="AU264" s="168" t="s">
        <v>87</v>
      </c>
      <c r="AV264" s="13" t="s">
        <v>79</v>
      </c>
      <c r="AW264" s="13" t="s">
        <v>30</v>
      </c>
      <c r="AX264" s="13" t="s">
        <v>75</v>
      </c>
      <c r="AY264" s="168" t="s">
        <v>176</v>
      </c>
    </row>
    <row r="265" spans="1:65" s="14" customFormat="1" ht="12">
      <c r="B265" s="174"/>
      <c r="D265" s="167" t="s">
        <v>182</v>
      </c>
      <c r="E265" s="175" t="s">
        <v>1</v>
      </c>
      <c r="F265" s="176" t="s">
        <v>808</v>
      </c>
      <c r="H265" s="177">
        <v>47.573999999999998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182</v>
      </c>
      <c r="AU265" s="175" t="s">
        <v>87</v>
      </c>
      <c r="AV265" s="14" t="s">
        <v>87</v>
      </c>
      <c r="AW265" s="14" t="s">
        <v>30</v>
      </c>
      <c r="AX265" s="14" t="s">
        <v>75</v>
      </c>
      <c r="AY265" s="175" t="s">
        <v>176</v>
      </c>
    </row>
    <row r="266" spans="1:65" s="14" customFormat="1" ht="12">
      <c r="B266" s="174"/>
      <c r="D266" s="167" t="s">
        <v>182</v>
      </c>
      <c r="E266" s="175" t="s">
        <v>1</v>
      </c>
      <c r="F266" s="176" t="s">
        <v>809</v>
      </c>
      <c r="H266" s="177">
        <v>0.42599999999999999</v>
      </c>
      <c r="I266" s="178"/>
      <c r="L266" s="174"/>
      <c r="M266" s="179"/>
      <c r="N266" s="180"/>
      <c r="O266" s="180"/>
      <c r="P266" s="180"/>
      <c r="Q266" s="180"/>
      <c r="R266" s="180"/>
      <c r="S266" s="180"/>
      <c r="T266" s="181"/>
      <c r="AT266" s="175" t="s">
        <v>182</v>
      </c>
      <c r="AU266" s="175" t="s">
        <v>87</v>
      </c>
      <c r="AV266" s="14" t="s">
        <v>87</v>
      </c>
      <c r="AW266" s="14" t="s">
        <v>30</v>
      </c>
      <c r="AX266" s="14" t="s">
        <v>75</v>
      </c>
      <c r="AY266" s="175" t="s">
        <v>176</v>
      </c>
    </row>
    <row r="267" spans="1:65" s="15" customFormat="1" ht="12">
      <c r="B267" s="182"/>
      <c r="D267" s="167" t="s">
        <v>182</v>
      </c>
      <c r="E267" s="183" t="s">
        <v>660</v>
      </c>
      <c r="F267" s="184" t="s">
        <v>810</v>
      </c>
      <c r="H267" s="185">
        <v>48</v>
      </c>
      <c r="I267" s="186"/>
      <c r="L267" s="182"/>
      <c r="M267" s="187"/>
      <c r="N267" s="188"/>
      <c r="O267" s="188"/>
      <c r="P267" s="188"/>
      <c r="Q267" s="188"/>
      <c r="R267" s="188"/>
      <c r="S267" s="188"/>
      <c r="T267" s="189"/>
      <c r="AT267" s="183" t="s">
        <v>182</v>
      </c>
      <c r="AU267" s="183" t="s">
        <v>87</v>
      </c>
      <c r="AV267" s="15" t="s">
        <v>97</v>
      </c>
      <c r="AW267" s="15" t="s">
        <v>30</v>
      </c>
      <c r="AX267" s="15" t="s">
        <v>75</v>
      </c>
      <c r="AY267" s="183" t="s">
        <v>176</v>
      </c>
    </row>
    <row r="268" spans="1:65" s="13" customFormat="1" ht="12">
      <c r="B268" s="166"/>
      <c r="D268" s="167" t="s">
        <v>182</v>
      </c>
      <c r="E268" s="168" t="s">
        <v>1</v>
      </c>
      <c r="F268" s="169" t="s">
        <v>811</v>
      </c>
      <c r="H268" s="168" t="s">
        <v>1</v>
      </c>
      <c r="I268" s="170"/>
      <c r="L268" s="166"/>
      <c r="M268" s="171"/>
      <c r="N268" s="172"/>
      <c r="O268" s="172"/>
      <c r="P268" s="172"/>
      <c r="Q268" s="172"/>
      <c r="R268" s="172"/>
      <c r="S268" s="172"/>
      <c r="T268" s="173"/>
      <c r="AT268" s="168" t="s">
        <v>182</v>
      </c>
      <c r="AU268" s="168" t="s">
        <v>87</v>
      </c>
      <c r="AV268" s="13" t="s">
        <v>79</v>
      </c>
      <c r="AW268" s="13" t="s">
        <v>30</v>
      </c>
      <c r="AX268" s="13" t="s">
        <v>75</v>
      </c>
      <c r="AY268" s="168" t="s">
        <v>176</v>
      </c>
    </row>
    <row r="269" spans="1:65" s="13" customFormat="1" ht="12">
      <c r="B269" s="166"/>
      <c r="D269" s="167" t="s">
        <v>182</v>
      </c>
      <c r="E269" s="168" t="s">
        <v>1</v>
      </c>
      <c r="F269" s="169" t="s">
        <v>803</v>
      </c>
      <c r="H269" s="168" t="s">
        <v>1</v>
      </c>
      <c r="I269" s="170"/>
      <c r="L269" s="166"/>
      <c r="M269" s="171"/>
      <c r="N269" s="172"/>
      <c r="O269" s="172"/>
      <c r="P269" s="172"/>
      <c r="Q269" s="172"/>
      <c r="R269" s="172"/>
      <c r="S269" s="172"/>
      <c r="T269" s="173"/>
      <c r="AT269" s="168" t="s">
        <v>182</v>
      </c>
      <c r="AU269" s="168" t="s">
        <v>87</v>
      </c>
      <c r="AV269" s="13" t="s">
        <v>79</v>
      </c>
      <c r="AW269" s="13" t="s">
        <v>30</v>
      </c>
      <c r="AX269" s="13" t="s">
        <v>75</v>
      </c>
      <c r="AY269" s="168" t="s">
        <v>176</v>
      </c>
    </row>
    <row r="270" spans="1:65" s="13" customFormat="1" ht="12">
      <c r="B270" s="166"/>
      <c r="D270" s="167" t="s">
        <v>182</v>
      </c>
      <c r="E270" s="168" t="s">
        <v>1</v>
      </c>
      <c r="F270" s="169" t="s">
        <v>804</v>
      </c>
      <c r="H270" s="168" t="s">
        <v>1</v>
      </c>
      <c r="I270" s="170"/>
      <c r="L270" s="166"/>
      <c r="M270" s="171"/>
      <c r="N270" s="172"/>
      <c r="O270" s="172"/>
      <c r="P270" s="172"/>
      <c r="Q270" s="172"/>
      <c r="R270" s="172"/>
      <c r="S270" s="172"/>
      <c r="T270" s="173"/>
      <c r="AT270" s="168" t="s">
        <v>182</v>
      </c>
      <c r="AU270" s="168" t="s">
        <v>87</v>
      </c>
      <c r="AV270" s="13" t="s">
        <v>79</v>
      </c>
      <c r="AW270" s="13" t="s">
        <v>30</v>
      </c>
      <c r="AX270" s="13" t="s">
        <v>75</v>
      </c>
      <c r="AY270" s="168" t="s">
        <v>176</v>
      </c>
    </row>
    <row r="271" spans="1:65" s="13" customFormat="1" ht="12">
      <c r="B271" s="166"/>
      <c r="D271" s="167" t="s">
        <v>182</v>
      </c>
      <c r="E271" s="168" t="s">
        <v>1</v>
      </c>
      <c r="F271" s="169" t="s">
        <v>805</v>
      </c>
      <c r="H271" s="168" t="s">
        <v>1</v>
      </c>
      <c r="I271" s="170"/>
      <c r="L271" s="166"/>
      <c r="M271" s="171"/>
      <c r="N271" s="172"/>
      <c r="O271" s="172"/>
      <c r="P271" s="172"/>
      <c r="Q271" s="172"/>
      <c r="R271" s="172"/>
      <c r="S271" s="172"/>
      <c r="T271" s="173"/>
      <c r="AT271" s="168" t="s">
        <v>182</v>
      </c>
      <c r="AU271" s="168" t="s">
        <v>87</v>
      </c>
      <c r="AV271" s="13" t="s">
        <v>79</v>
      </c>
      <c r="AW271" s="13" t="s">
        <v>30</v>
      </c>
      <c r="AX271" s="13" t="s">
        <v>75</v>
      </c>
      <c r="AY271" s="168" t="s">
        <v>176</v>
      </c>
    </row>
    <row r="272" spans="1:65" s="13" customFormat="1" ht="24">
      <c r="B272" s="166"/>
      <c r="D272" s="167" t="s">
        <v>182</v>
      </c>
      <c r="E272" s="168" t="s">
        <v>1</v>
      </c>
      <c r="F272" s="169" t="s">
        <v>812</v>
      </c>
      <c r="H272" s="168" t="s">
        <v>1</v>
      </c>
      <c r="I272" s="170"/>
      <c r="L272" s="166"/>
      <c r="M272" s="171"/>
      <c r="N272" s="172"/>
      <c r="O272" s="172"/>
      <c r="P272" s="172"/>
      <c r="Q272" s="172"/>
      <c r="R272" s="172"/>
      <c r="S272" s="172"/>
      <c r="T272" s="173"/>
      <c r="AT272" s="168" t="s">
        <v>182</v>
      </c>
      <c r="AU272" s="168" t="s">
        <v>87</v>
      </c>
      <c r="AV272" s="13" t="s">
        <v>79</v>
      </c>
      <c r="AW272" s="13" t="s">
        <v>30</v>
      </c>
      <c r="AX272" s="13" t="s">
        <v>75</v>
      </c>
      <c r="AY272" s="168" t="s">
        <v>176</v>
      </c>
    </row>
    <row r="273" spans="1:65" s="13" customFormat="1" ht="12">
      <c r="B273" s="166"/>
      <c r="D273" s="167" t="s">
        <v>182</v>
      </c>
      <c r="E273" s="168" t="s">
        <v>1</v>
      </c>
      <c r="F273" s="169" t="s">
        <v>807</v>
      </c>
      <c r="H273" s="168" t="s">
        <v>1</v>
      </c>
      <c r="I273" s="170"/>
      <c r="L273" s="166"/>
      <c r="M273" s="171"/>
      <c r="N273" s="172"/>
      <c r="O273" s="172"/>
      <c r="P273" s="172"/>
      <c r="Q273" s="172"/>
      <c r="R273" s="172"/>
      <c r="S273" s="172"/>
      <c r="T273" s="173"/>
      <c r="AT273" s="168" t="s">
        <v>182</v>
      </c>
      <c r="AU273" s="168" t="s">
        <v>87</v>
      </c>
      <c r="AV273" s="13" t="s">
        <v>79</v>
      </c>
      <c r="AW273" s="13" t="s">
        <v>30</v>
      </c>
      <c r="AX273" s="13" t="s">
        <v>75</v>
      </c>
      <c r="AY273" s="168" t="s">
        <v>176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813</v>
      </c>
      <c r="H274" s="177">
        <v>18.234999999999999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75</v>
      </c>
      <c r="AY274" s="175" t="s">
        <v>176</v>
      </c>
    </row>
    <row r="275" spans="1:65" s="15" customFormat="1" ht="12">
      <c r="B275" s="182"/>
      <c r="D275" s="167" t="s">
        <v>182</v>
      </c>
      <c r="E275" s="183" t="s">
        <v>663</v>
      </c>
      <c r="F275" s="184" t="s">
        <v>192</v>
      </c>
      <c r="H275" s="185">
        <v>18.234999999999999</v>
      </c>
      <c r="I275" s="186"/>
      <c r="L275" s="182"/>
      <c r="M275" s="187"/>
      <c r="N275" s="188"/>
      <c r="O275" s="188"/>
      <c r="P275" s="188"/>
      <c r="Q275" s="188"/>
      <c r="R275" s="188"/>
      <c r="S275" s="188"/>
      <c r="T275" s="189"/>
      <c r="AT275" s="183" t="s">
        <v>182</v>
      </c>
      <c r="AU275" s="183" t="s">
        <v>87</v>
      </c>
      <c r="AV275" s="15" t="s">
        <v>97</v>
      </c>
      <c r="AW275" s="15" t="s">
        <v>30</v>
      </c>
      <c r="AX275" s="15" t="s">
        <v>75</v>
      </c>
      <c r="AY275" s="183" t="s">
        <v>176</v>
      </c>
    </row>
    <row r="276" spans="1:65" s="13" customFormat="1" ht="12">
      <c r="B276" s="166"/>
      <c r="D276" s="167" t="s">
        <v>182</v>
      </c>
      <c r="E276" s="168" t="s">
        <v>1</v>
      </c>
      <c r="F276" s="169" t="s">
        <v>814</v>
      </c>
      <c r="H276" s="168" t="s">
        <v>1</v>
      </c>
      <c r="I276" s="170"/>
      <c r="L276" s="166"/>
      <c r="M276" s="171"/>
      <c r="N276" s="172"/>
      <c r="O276" s="172"/>
      <c r="P276" s="172"/>
      <c r="Q276" s="172"/>
      <c r="R276" s="172"/>
      <c r="S276" s="172"/>
      <c r="T276" s="173"/>
      <c r="AT276" s="168" t="s">
        <v>182</v>
      </c>
      <c r="AU276" s="168" t="s">
        <v>87</v>
      </c>
      <c r="AV276" s="13" t="s">
        <v>79</v>
      </c>
      <c r="AW276" s="13" t="s">
        <v>30</v>
      </c>
      <c r="AX276" s="13" t="s">
        <v>75</v>
      </c>
      <c r="AY276" s="168" t="s">
        <v>176</v>
      </c>
    </row>
    <row r="277" spans="1:65" s="13" customFormat="1" ht="12">
      <c r="B277" s="166"/>
      <c r="D277" s="167" t="s">
        <v>182</v>
      </c>
      <c r="E277" s="168" t="s">
        <v>1</v>
      </c>
      <c r="F277" s="169" t="s">
        <v>803</v>
      </c>
      <c r="H277" s="168" t="s">
        <v>1</v>
      </c>
      <c r="I277" s="170"/>
      <c r="L277" s="166"/>
      <c r="M277" s="171"/>
      <c r="N277" s="172"/>
      <c r="O277" s="172"/>
      <c r="P277" s="172"/>
      <c r="Q277" s="172"/>
      <c r="R277" s="172"/>
      <c r="S277" s="172"/>
      <c r="T277" s="173"/>
      <c r="AT277" s="168" t="s">
        <v>182</v>
      </c>
      <c r="AU277" s="168" t="s">
        <v>87</v>
      </c>
      <c r="AV277" s="13" t="s">
        <v>79</v>
      </c>
      <c r="AW277" s="13" t="s">
        <v>30</v>
      </c>
      <c r="AX277" s="13" t="s">
        <v>75</v>
      </c>
      <c r="AY277" s="168" t="s">
        <v>176</v>
      </c>
    </row>
    <row r="278" spans="1:65" s="13" customFormat="1" ht="12">
      <c r="B278" s="166"/>
      <c r="D278" s="167" t="s">
        <v>182</v>
      </c>
      <c r="E278" s="168" t="s">
        <v>1</v>
      </c>
      <c r="F278" s="169" t="s">
        <v>804</v>
      </c>
      <c r="H278" s="168" t="s">
        <v>1</v>
      </c>
      <c r="I278" s="170"/>
      <c r="L278" s="166"/>
      <c r="M278" s="171"/>
      <c r="N278" s="172"/>
      <c r="O278" s="172"/>
      <c r="P278" s="172"/>
      <c r="Q278" s="172"/>
      <c r="R278" s="172"/>
      <c r="S278" s="172"/>
      <c r="T278" s="173"/>
      <c r="AT278" s="168" t="s">
        <v>182</v>
      </c>
      <c r="AU278" s="168" t="s">
        <v>87</v>
      </c>
      <c r="AV278" s="13" t="s">
        <v>79</v>
      </c>
      <c r="AW278" s="13" t="s">
        <v>30</v>
      </c>
      <c r="AX278" s="13" t="s">
        <v>75</v>
      </c>
      <c r="AY278" s="168" t="s">
        <v>176</v>
      </c>
    </row>
    <row r="279" spans="1:65" s="13" customFormat="1" ht="12">
      <c r="B279" s="166"/>
      <c r="D279" s="167" t="s">
        <v>182</v>
      </c>
      <c r="E279" s="168" t="s">
        <v>1</v>
      </c>
      <c r="F279" s="169" t="s">
        <v>805</v>
      </c>
      <c r="H279" s="168" t="s">
        <v>1</v>
      </c>
      <c r="I279" s="170"/>
      <c r="L279" s="166"/>
      <c r="M279" s="171"/>
      <c r="N279" s="172"/>
      <c r="O279" s="172"/>
      <c r="P279" s="172"/>
      <c r="Q279" s="172"/>
      <c r="R279" s="172"/>
      <c r="S279" s="172"/>
      <c r="T279" s="173"/>
      <c r="AT279" s="168" t="s">
        <v>182</v>
      </c>
      <c r="AU279" s="168" t="s">
        <v>87</v>
      </c>
      <c r="AV279" s="13" t="s">
        <v>79</v>
      </c>
      <c r="AW279" s="13" t="s">
        <v>30</v>
      </c>
      <c r="AX279" s="13" t="s">
        <v>75</v>
      </c>
      <c r="AY279" s="168" t="s">
        <v>176</v>
      </c>
    </row>
    <row r="280" spans="1:65" s="13" customFormat="1" ht="24">
      <c r="B280" s="166"/>
      <c r="D280" s="167" t="s">
        <v>182</v>
      </c>
      <c r="E280" s="168" t="s">
        <v>1</v>
      </c>
      <c r="F280" s="169" t="s">
        <v>815</v>
      </c>
      <c r="H280" s="168" t="s">
        <v>1</v>
      </c>
      <c r="I280" s="170"/>
      <c r="L280" s="166"/>
      <c r="M280" s="171"/>
      <c r="N280" s="172"/>
      <c r="O280" s="172"/>
      <c r="P280" s="172"/>
      <c r="Q280" s="172"/>
      <c r="R280" s="172"/>
      <c r="S280" s="172"/>
      <c r="T280" s="173"/>
      <c r="AT280" s="168" t="s">
        <v>182</v>
      </c>
      <c r="AU280" s="168" t="s">
        <v>87</v>
      </c>
      <c r="AV280" s="13" t="s">
        <v>79</v>
      </c>
      <c r="AW280" s="13" t="s">
        <v>30</v>
      </c>
      <c r="AX280" s="13" t="s">
        <v>75</v>
      </c>
      <c r="AY280" s="168" t="s">
        <v>176</v>
      </c>
    </row>
    <row r="281" spans="1:65" s="13" customFormat="1" ht="12">
      <c r="B281" s="166"/>
      <c r="D281" s="167" t="s">
        <v>182</v>
      </c>
      <c r="E281" s="168" t="s">
        <v>1</v>
      </c>
      <c r="F281" s="169" t="s">
        <v>807</v>
      </c>
      <c r="H281" s="168" t="s">
        <v>1</v>
      </c>
      <c r="I281" s="170"/>
      <c r="L281" s="166"/>
      <c r="M281" s="171"/>
      <c r="N281" s="172"/>
      <c r="O281" s="172"/>
      <c r="P281" s="172"/>
      <c r="Q281" s="172"/>
      <c r="R281" s="172"/>
      <c r="S281" s="172"/>
      <c r="T281" s="173"/>
      <c r="AT281" s="168" t="s">
        <v>182</v>
      </c>
      <c r="AU281" s="168" t="s">
        <v>87</v>
      </c>
      <c r="AV281" s="13" t="s">
        <v>79</v>
      </c>
      <c r="AW281" s="13" t="s">
        <v>30</v>
      </c>
      <c r="AX281" s="13" t="s">
        <v>75</v>
      </c>
      <c r="AY281" s="168" t="s">
        <v>176</v>
      </c>
    </row>
    <row r="282" spans="1:65" s="13" customFormat="1" ht="12">
      <c r="B282" s="166"/>
      <c r="D282" s="167" t="s">
        <v>182</v>
      </c>
      <c r="E282" s="168" t="s">
        <v>1</v>
      </c>
      <c r="F282" s="169" t="s">
        <v>803</v>
      </c>
      <c r="H282" s="168" t="s">
        <v>1</v>
      </c>
      <c r="I282" s="170"/>
      <c r="L282" s="166"/>
      <c r="M282" s="171"/>
      <c r="N282" s="172"/>
      <c r="O282" s="172"/>
      <c r="P282" s="172"/>
      <c r="Q282" s="172"/>
      <c r="R282" s="172"/>
      <c r="S282" s="172"/>
      <c r="T282" s="173"/>
      <c r="AT282" s="168" t="s">
        <v>182</v>
      </c>
      <c r="AU282" s="168" t="s">
        <v>87</v>
      </c>
      <c r="AV282" s="13" t="s">
        <v>79</v>
      </c>
      <c r="AW282" s="13" t="s">
        <v>30</v>
      </c>
      <c r="AX282" s="13" t="s">
        <v>75</v>
      </c>
      <c r="AY282" s="168" t="s">
        <v>176</v>
      </c>
    </row>
    <row r="283" spans="1:65" s="14" customFormat="1" ht="12">
      <c r="B283" s="174"/>
      <c r="D283" s="167" t="s">
        <v>182</v>
      </c>
      <c r="E283" s="175" t="s">
        <v>1</v>
      </c>
      <c r="F283" s="176" t="s">
        <v>816</v>
      </c>
      <c r="H283" s="177">
        <v>42.042000000000002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182</v>
      </c>
      <c r="AU283" s="175" t="s">
        <v>87</v>
      </c>
      <c r="AV283" s="14" t="s">
        <v>87</v>
      </c>
      <c r="AW283" s="14" t="s">
        <v>30</v>
      </c>
      <c r="AX283" s="14" t="s">
        <v>75</v>
      </c>
      <c r="AY283" s="175" t="s">
        <v>176</v>
      </c>
    </row>
    <row r="284" spans="1:65" s="15" customFormat="1" ht="12">
      <c r="B284" s="182"/>
      <c r="D284" s="167" t="s">
        <v>182</v>
      </c>
      <c r="E284" s="183" t="s">
        <v>666</v>
      </c>
      <c r="F284" s="184" t="s">
        <v>192</v>
      </c>
      <c r="H284" s="185">
        <v>42.042000000000002</v>
      </c>
      <c r="I284" s="186"/>
      <c r="L284" s="182"/>
      <c r="M284" s="187"/>
      <c r="N284" s="188"/>
      <c r="O284" s="188"/>
      <c r="P284" s="188"/>
      <c r="Q284" s="188"/>
      <c r="R284" s="188"/>
      <c r="S284" s="188"/>
      <c r="T284" s="189"/>
      <c r="AT284" s="183" t="s">
        <v>182</v>
      </c>
      <c r="AU284" s="183" t="s">
        <v>87</v>
      </c>
      <c r="AV284" s="15" t="s">
        <v>97</v>
      </c>
      <c r="AW284" s="15" t="s">
        <v>30</v>
      </c>
      <c r="AX284" s="15" t="s">
        <v>75</v>
      </c>
      <c r="AY284" s="183" t="s">
        <v>176</v>
      </c>
    </row>
    <row r="285" spans="1:65" s="16" customFormat="1" ht="12">
      <c r="B285" s="190"/>
      <c r="D285" s="167" t="s">
        <v>182</v>
      </c>
      <c r="E285" s="191" t="s">
        <v>1</v>
      </c>
      <c r="F285" s="192" t="s">
        <v>193</v>
      </c>
      <c r="H285" s="193">
        <v>108.277</v>
      </c>
      <c r="I285" s="194"/>
      <c r="L285" s="190"/>
      <c r="M285" s="195"/>
      <c r="N285" s="196"/>
      <c r="O285" s="196"/>
      <c r="P285" s="196"/>
      <c r="Q285" s="196"/>
      <c r="R285" s="196"/>
      <c r="S285" s="196"/>
      <c r="T285" s="197"/>
      <c r="AT285" s="191" t="s">
        <v>182</v>
      </c>
      <c r="AU285" s="191" t="s">
        <v>87</v>
      </c>
      <c r="AV285" s="16" t="s">
        <v>106</v>
      </c>
      <c r="AW285" s="16" t="s">
        <v>30</v>
      </c>
      <c r="AX285" s="16" t="s">
        <v>79</v>
      </c>
      <c r="AY285" s="191" t="s">
        <v>176</v>
      </c>
    </row>
    <row r="286" spans="1:65" s="2" customFormat="1" ht="14.5" customHeight="1">
      <c r="A286" s="33"/>
      <c r="B286" s="151"/>
      <c r="C286" s="203" t="s">
        <v>602</v>
      </c>
      <c r="D286" s="203" t="s">
        <v>411</v>
      </c>
      <c r="E286" s="204" t="s">
        <v>817</v>
      </c>
      <c r="F286" s="205" t="s">
        <v>818</v>
      </c>
      <c r="G286" s="206" t="s">
        <v>138</v>
      </c>
      <c r="H286" s="207">
        <v>119.105</v>
      </c>
      <c r="I286" s="208"/>
      <c r="J286" s="209">
        <f>ROUND(I286*H286,2)</f>
        <v>0</v>
      </c>
      <c r="K286" s="210"/>
      <c r="L286" s="211"/>
      <c r="M286" s="212" t="s">
        <v>1</v>
      </c>
      <c r="N286" s="213" t="s">
        <v>41</v>
      </c>
      <c r="O286" s="59"/>
      <c r="P286" s="162">
        <f>O286*H286</f>
        <v>0</v>
      </c>
      <c r="Q286" s="162">
        <v>1.2E-2</v>
      </c>
      <c r="R286" s="162">
        <f>Q286*H286</f>
        <v>1.42926</v>
      </c>
      <c r="S286" s="162">
        <v>0</v>
      </c>
      <c r="T286" s="16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615</v>
      </c>
      <c r="AT286" s="164" t="s">
        <v>411</v>
      </c>
      <c r="AU286" s="164" t="s">
        <v>87</v>
      </c>
      <c r="AY286" s="18" t="s">
        <v>176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8" t="s">
        <v>87</v>
      </c>
      <c r="BK286" s="165">
        <f>ROUND(I286*H286,2)</f>
        <v>0</v>
      </c>
      <c r="BL286" s="18" t="s">
        <v>332</v>
      </c>
      <c r="BM286" s="164" t="s">
        <v>819</v>
      </c>
    </row>
    <row r="287" spans="1:65" s="14" customFormat="1" ht="12">
      <c r="B287" s="174"/>
      <c r="D287" s="167" t="s">
        <v>182</v>
      </c>
      <c r="E287" s="175" t="s">
        <v>1</v>
      </c>
      <c r="F287" s="176" t="s">
        <v>820</v>
      </c>
      <c r="H287" s="177">
        <v>52.8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182</v>
      </c>
      <c r="AU287" s="175" t="s">
        <v>87</v>
      </c>
      <c r="AV287" s="14" t="s">
        <v>87</v>
      </c>
      <c r="AW287" s="14" t="s">
        <v>30</v>
      </c>
      <c r="AX287" s="14" t="s">
        <v>75</v>
      </c>
      <c r="AY287" s="175" t="s">
        <v>176</v>
      </c>
    </row>
    <row r="288" spans="1:65" s="14" customFormat="1" ht="12">
      <c r="B288" s="174"/>
      <c r="D288" s="167" t="s">
        <v>182</v>
      </c>
      <c r="E288" s="175" t="s">
        <v>1</v>
      </c>
      <c r="F288" s="176" t="s">
        <v>821</v>
      </c>
      <c r="H288" s="177">
        <v>20.059000000000001</v>
      </c>
      <c r="I288" s="178"/>
      <c r="L288" s="174"/>
      <c r="M288" s="179"/>
      <c r="N288" s="180"/>
      <c r="O288" s="180"/>
      <c r="P288" s="180"/>
      <c r="Q288" s="180"/>
      <c r="R288" s="180"/>
      <c r="S288" s="180"/>
      <c r="T288" s="181"/>
      <c r="AT288" s="175" t="s">
        <v>182</v>
      </c>
      <c r="AU288" s="175" t="s">
        <v>87</v>
      </c>
      <c r="AV288" s="14" t="s">
        <v>87</v>
      </c>
      <c r="AW288" s="14" t="s">
        <v>30</v>
      </c>
      <c r="AX288" s="14" t="s">
        <v>75</v>
      </c>
      <c r="AY288" s="175" t="s">
        <v>176</v>
      </c>
    </row>
    <row r="289" spans="1:65" s="14" customFormat="1" ht="12">
      <c r="B289" s="174"/>
      <c r="D289" s="167" t="s">
        <v>182</v>
      </c>
      <c r="E289" s="175" t="s">
        <v>1</v>
      </c>
      <c r="F289" s="176" t="s">
        <v>822</v>
      </c>
      <c r="H289" s="177">
        <v>46.246000000000002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182</v>
      </c>
      <c r="AU289" s="175" t="s">
        <v>87</v>
      </c>
      <c r="AV289" s="14" t="s">
        <v>87</v>
      </c>
      <c r="AW289" s="14" t="s">
        <v>30</v>
      </c>
      <c r="AX289" s="14" t="s">
        <v>75</v>
      </c>
      <c r="AY289" s="175" t="s">
        <v>176</v>
      </c>
    </row>
    <row r="290" spans="1:65" s="16" customFormat="1" ht="12">
      <c r="B290" s="190"/>
      <c r="D290" s="167" t="s">
        <v>182</v>
      </c>
      <c r="E290" s="191" t="s">
        <v>1</v>
      </c>
      <c r="F290" s="192" t="s">
        <v>193</v>
      </c>
      <c r="H290" s="193">
        <v>119.105</v>
      </c>
      <c r="I290" s="194"/>
      <c r="L290" s="190"/>
      <c r="M290" s="195"/>
      <c r="N290" s="196"/>
      <c r="O290" s="196"/>
      <c r="P290" s="196"/>
      <c r="Q290" s="196"/>
      <c r="R290" s="196"/>
      <c r="S290" s="196"/>
      <c r="T290" s="197"/>
      <c r="AT290" s="191" t="s">
        <v>182</v>
      </c>
      <c r="AU290" s="191" t="s">
        <v>87</v>
      </c>
      <c r="AV290" s="16" t="s">
        <v>106</v>
      </c>
      <c r="AW290" s="16" t="s">
        <v>30</v>
      </c>
      <c r="AX290" s="16" t="s">
        <v>79</v>
      </c>
      <c r="AY290" s="191" t="s">
        <v>176</v>
      </c>
    </row>
    <row r="291" spans="1:65" s="2" customFormat="1" ht="24.25" customHeight="1">
      <c r="A291" s="33"/>
      <c r="B291" s="151"/>
      <c r="C291" s="152" t="s">
        <v>612</v>
      </c>
      <c r="D291" s="152" t="s">
        <v>178</v>
      </c>
      <c r="E291" s="153" t="s">
        <v>823</v>
      </c>
      <c r="F291" s="154" t="s">
        <v>824</v>
      </c>
      <c r="G291" s="155" t="s">
        <v>138</v>
      </c>
      <c r="H291" s="156">
        <v>126</v>
      </c>
      <c r="I291" s="157"/>
      <c r="J291" s="158">
        <f>ROUND(I291*H291,2)</f>
        <v>0</v>
      </c>
      <c r="K291" s="159"/>
      <c r="L291" s="34"/>
      <c r="M291" s="160" t="s">
        <v>1</v>
      </c>
      <c r="N291" s="161" t="s">
        <v>41</v>
      </c>
      <c r="O291" s="59"/>
      <c r="P291" s="162">
        <f>O291*H291</f>
        <v>0</v>
      </c>
      <c r="Q291" s="162">
        <v>1.1599999999999999E-2</v>
      </c>
      <c r="R291" s="162">
        <f>Q291*H291</f>
        <v>1.4615999999999998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332</v>
      </c>
      <c r="AT291" s="164" t="s">
        <v>178</v>
      </c>
      <c r="AU291" s="164" t="s">
        <v>87</v>
      </c>
      <c r="AY291" s="18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87</v>
      </c>
      <c r="BK291" s="165">
        <f>ROUND(I291*H291,2)</f>
        <v>0</v>
      </c>
      <c r="BL291" s="18" t="s">
        <v>332</v>
      </c>
      <c r="BM291" s="164" t="s">
        <v>825</v>
      </c>
    </row>
    <row r="292" spans="1:65" s="13" customFormat="1" ht="12">
      <c r="B292" s="166"/>
      <c r="D292" s="167" t="s">
        <v>182</v>
      </c>
      <c r="E292" s="168" t="s">
        <v>1</v>
      </c>
      <c r="F292" s="169" t="s">
        <v>826</v>
      </c>
      <c r="H292" s="168" t="s">
        <v>1</v>
      </c>
      <c r="I292" s="170"/>
      <c r="L292" s="166"/>
      <c r="M292" s="171"/>
      <c r="N292" s="172"/>
      <c r="O292" s="172"/>
      <c r="P292" s="172"/>
      <c r="Q292" s="172"/>
      <c r="R292" s="172"/>
      <c r="S292" s="172"/>
      <c r="T292" s="173"/>
      <c r="AT292" s="168" t="s">
        <v>182</v>
      </c>
      <c r="AU292" s="168" t="s">
        <v>87</v>
      </c>
      <c r="AV292" s="13" t="s">
        <v>79</v>
      </c>
      <c r="AW292" s="13" t="s">
        <v>30</v>
      </c>
      <c r="AX292" s="13" t="s">
        <v>75</v>
      </c>
      <c r="AY292" s="168" t="s">
        <v>176</v>
      </c>
    </row>
    <row r="293" spans="1:65" s="14" customFormat="1" ht="12">
      <c r="B293" s="174"/>
      <c r="D293" s="167" t="s">
        <v>182</v>
      </c>
      <c r="E293" s="175" t="s">
        <v>1</v>
      </c>
      <c r="F293" s="176" t="s">
        <v>827</v>
      </c>
      <c r="H293" s="177">
        <v>112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182</v>
      </c>
      <c r="AU293" s="175" t="s">
        <v>87</v>
      </c>
      <c r="AV293" s="14" t="s">
        <v>87</v>
      </c>
      <c r="AW293" s="14" t="s">
        <v>30</v>
      </c>
      <c r="AX293" s="14" t="s">
        <v>75</v>
      </c>
      <c r="AY293" s="175" t="s">
        <v>176</v>
      </c>
    </row>
    <row r="294" spans="1:65" s="14" customFormat="1" ht="12">
      <c r="B294" s="174"/>
      <c r="D294" s="167" t="s">
        <v>182</v>
      </c>
      <c r="E294" s="175" t="s">
        <v>1</v>
      </c>
      <c r="F294" s="176" t="s">
        <v>828</v>
      </c>
      <c r="H294" s="177">
        <v>9.75</v>
      </c>
      <c r="I294" s="178"/>
      <c r="L294" s="174"/>
      <c r="M294" s="179"/>
      <c r="N294" s="180"/>
      <c r="O294" s="180"/>
      <c r="P294" s="180"/>
      <c r="Q294" s="180"/>
      <c r="R294" s="180"/>
      <c r="S294" s="180"/>
      <c r="T294" s="181"/>
      <c r="AT294" s="175" t="s">
        <v>182</v>
      </c>
      <c r="AU294" s="175" t="s">
        <v>87</v>
      </c>
      <c r="AV294" s="14" t="s">
        <v>87</v>
      </c>
      <c r="AW294" s="14" t="s">
        <v>30</v>
      </c>
      <c r="AX294" s="14" t="s">
        <v>75</v>
      </c>
      <c r="AY294" s="175" t="s">
        <v>176</v>
      </c>
    </row>
    <row r="295" spans="1:65" s="15" customFormat="1" ht="12">
      <c r="B295" s="182"/>
      <c r="D295" s="167" t="s">
        <v>182</v>
      </c>
      <c r="E295" s="183" t="s">
        <v>1</v>
      </c>
      <c r="F295" s="184" t="s">
        <v>829</v>
      </c>
      <c r="H295" s="185">
        <v>121.75</v>
      </c>
      <c r="I295" s="186"/>
      <c r="L295" s="182"/>
      <c r="M295" s="187"/>
      <c r="N295" s="188"/>
      <c r="O295" s="188"/>
      <c r="P295" s="188"/>
      <c r="Q295" s="188"/>
      <c r="R295" s="188"/>
      <c r="S295" s="188"/>
      <c r="T295" s="189"/>
      <c r="AT295" s="183" t="s">
        <v>182</v>
      </c>
      <c r="AU295" s="183" t="s">
        <v>87</v>
      </c>
      <c r="AV295" s="15" t="s">
        <v>97</v>
      </c>
      <c r="AW295" s="15" t="s">
        <v>30</v>
      </c>
      <c r="AX295" s="15" t="s">
        <v>75</v>
      </c>
      <c r="AY295" s="183" t="s">
        <v>176</v>
      </c>
    </row>
    <row r="296" spans="1:65" s="13" customFormat="1" ht="12">
      <c r="B296" s="166"/>
      <c r="D296" s="167" t="s">
        <v>182</v>
      </c>
      <c r="E296" s="168" t="s">
        <v>1</v>
      </c>
      <c r="F296" s="169" t="s">
        <v>830</v>
      </c>
      <c r="H296" s="168" t="s">
        <v>1</v>
      </c>
      <c r="I296" s="170"/>
      <c r="L296" s="166"/>
      <c r="M296" s="171"/>
      <c r="N296" s="172"/>
      <c r="O296" s="172"/>
      <c r="P296" s="172"/>
      <c r="Q296" s="172"/>
      <c r="R296" s="172"/>
      <c r="S296" s="172"/>
      <c r="T296" s="173"/>
      <c r="AT296" s="168" t="s">
        <v>182</v>
      </c>
      <c r="AU296" s="168" t="s">
        <v>87</v>
      </c>
      <c r="AV296" s="13" t="s">
        <v>79</v>
      </c>
      <c r="AW296" s="13" t="s">
        <v>30</v>
      </c>
      <c r="AX296" s="13" t="s">
        <v>75</v>
      </c>
      <c r="AY296" s="168" t="s">
        <v>176</v>
      </c>
    </row>
    <row r="297" spans="1:65" s="14" customFormat="1" ht="12">
      <c r="B297" s="174"/>
      <c r="D297" s="167" t="s">
        <v>182</v>
      </c>
      <c r="E297" s="175" t="s">
        <v>1</v>
      </c>
      <c r="F297" s="176" t="s">
        <v>831</v>
      </c>
      <c r="H297" s="177">
        <v>4.12</v>
      </c>
      <c r="I297" s="178"/>
      <c r="L297" s="174"/>
      <c r="M297" s="179"/>
      <c r="N297" s="180"/>
      <c r="O297" s="180"/>
      <c r="P297" s="180"/>
      <c r="Q297" s="180"/>
      <c r="R297" s="180"/>
      <c r="S297" s="180"/>
      <c r="T297" s="181"/>
      <c r="AT297" s="175" t="s">
        <v>182</v>
      </c>
      <c r="AU297" s="175" t="s">
        <v>87</v>
      </c>
      <c r="AV297" s="14" t="s">
        <v>87</v>
      </c>
      <c r="AW297" s="14" t="s">
        <v>30</v>
      </c>
      <c r="AX297" s="14" t="s">
        <v>75</v>
      </c>
      <c r="AY297" s="175" t="s">
        <v>176</v>
      </c>
    </row>
    <row r="298" spans="1:65" s="15" customFormat="1" ht="12">
      <c r="B298" s="182"/>
      <c r="D298" s="167" t="s">
        <v>182</v>
      </c>
      <c r="E298" s="183" t="s">
        <v>1</v>
      </c>
      <c r="F298" s="184" t="s">
        <v>192</v>
      </c>
      <c r="H298" s="185">
        <v>4.12</v>
      </c>
      <c r="I298" s="186"/>
      <c r="L298" s="182"/>
      <c r="M298" s="187"/>
      <c r="N298" s="188"/>
      <c r="O298" s="188"/>
      <c r="P298" s="188"/>
      <c r="Q298" s="188"/>
      <c r="R298" s="188"/>
      <c r="S298" s="188"/>
      <c r="T298" s="189"/>
      <c r="AT298" s="183" t="s">
        <v>182</v>
      </c>
      <c r="AU298" s="183" t="s">
        <v>87</v>
      </c>
      <c r="AV298" s="15" t="s">
        <v>97</v>
      </c>
      <c r="AW298" s="15" t="s">
        <v>30</v>
      </c>
      <c r="AX298" s="15" t="s">
        <v>75</v>
      </c>
      <c r="AY298" s="183" t="s">
        <v>176</v>
      </c>
    </row>
    <row r="299" spans="1:65" s="14" customFormat="1" ht="12">
      <c r="B299" s="174"/>
      <c r="D299" s="167" t="s">
        <v>182</v>
      </c>
      <c r="E299" s="175" t="s">
        <v>1</v>
      </c>
      <c r="F299" s="176" t="s">
        <v>832</v>
      </c>
      <c r="H299" s="177">
        <v>0.13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182</v>
      </c>
      <c r="AU299" s="175" t="s">
        <v>87</v>
      </c>
      <c r="AV299" s="14" t="s">
        <v>87</v>
      </c>
      <c r="AW299" s="14" t="s">
        <v>30</v>
      </c>
      <c r="AX299" s="14" t="s">
        <v>75</v>
      </c>
      <c r="AY299" s="175" t="s">
        <v>176</v>
      </c>
    </row>
    <row r="300" spans="1:65" s="16" customFormat="1" ht="12">
      <c r="B300" s="190"/>
      <c r="D300" s="167" t="s">
        <v>182</v>
      </c>
      <c r="E300" s="191" t="s">
        <v>833</v>
      </c>
      <c r="F300" s="192" t="s">
        <v>193</v>
      </c>
      <c r="H300" s="193">
        <v>126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1" t="s">
        <v>182</v>
      </c>
      <c r="AU300" s="191" t="s">
        <v>87</v>
      </c>
      <c r="AV300" s="16" t="s">
        <v>106</v>
      </c>
      <c r="AW300" s="16" t="s">
        <v>30</v>
      </c>
      <c r="AX300" s="16" t="s">
        <v>79</v>
      </c>
      <c r="AY300" s="191" t="s">
        <v>176</v>
      </c>
    </row>
    <row r="301" spans="1:65" s="2" customFormat="1" ht="24.25" customHeight="1">
      <c r="A301" s="33"/>
      <c r="B301" s="151"/>
      <c r="C301" s="152" t="s">
        <v>619</v>
      </c>
      <c r="D301" s="152" t="s">
        <v>178</v>
      </c>
      <c r="E301" s="153" t="s">
        <v>834</v>
      </c>
      <c r="F301" s="154" t="s">
        <v>835</v>
      </c>
      <c r="G301" s="155" t="s">
        <v>138</v>
      </c>
      <c r="H301" s="156">
        <v>216.554</v>
      </c>
      <c r="I301" s="157"/>
      <c r="J301" s="158">
        <f>ROUND(I301*H301,2)</f>
        <v>0</v>
      </c>
      <c r="K301" s="159"/>
      <c r="L301" s="34"/>
      <c r="M301" s="160" t="s">
        <v>1</v>
      </c>
      <c r="N301" s="161" t="s">
        <v>41</v>
      </c>
      <c r="O301" s="59"/>
      <c r="P301" s="162">
        <f>O301*H301</f>
        <v>0</v>
      </c>
      <c r="Q301" s="162">
        <v>0</v>
      </c>
      <c r="R301" s="162">
        <f>Q301*H301</f>
        <v>0</v>
      </c>
      <c r="S301" s="162">
        <v>0</v>
      </c>
      <c r="T301" s="163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332</v>
      </c>
      <c r="AT301" s="164" t="s">
        <v>178</v>
      </c>
      <c r="AU301" s="164" t="s">
        <v>87</v>
      </c>
      <c r="AY301" s="18" t="s">
        <v>176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87</v>
      </c>
      <c r="BK301" s="165">
        <f>ROUND(I301*H301,2)</f>
        <v>0</v>
      </c>
      <c r="BL301" s="18" t="s">
        <v>332</v>
      </c>
      <c r="BM301" s="164" t="s">
        <v>836</v>
      </c>
    </row>
    <row r="302" spans="1:65" s="14" customFormat="1" ht="12">
      <c r="B302" s="174"/>
      <c r="D302" s="167" t="s">
        <v>182</v>
      </c>
      <c r="E302" s="175" t="s">
        <v>1</v>
      </c>
      <c r="F302" s="176" t="s">
        <v>660</v>
      </c>
      <c r="H302" s="177">
        <v>48</v>
      </c>
      <c r="I302" s="178"/>
      <c r="L302" s="174"/>
      <c r="M302" s="179"/>
      <c r="N302" s="180"/>
      <c r="O302" s="180"/>
      <c r="P302" s="180"/>
      <c r="Q302" s="180"/>
      <c r="R302" s="180"/>
      <c r="S302" s="180"/>
      <c r="T302" s="181"/>
      <c r="AT302" s="175" t="s">
        <v>182</v>
      </c>
      <c r="AU302" s="175" t="s">
        <v>87</v>
      </c>
      <c r="AV302" s="14" t="s">
        <v>87</v>
      </c>
      <c r="AW302" s="14" t="s">
        <v>30</v>
      </c>
      <c r="AX302" s="14" t="s">
        <v>75</v>
      </c>
      <c r="AY302" s="175" t="s">
        <v>176</v>
      </c>
    </row>
    <row r="303" spans="1:65" s="14" customFormat="1" ht="12">
      <c r="B303" s="174"/>
      <c r="D303" s="167" t="s">
        <v>182</v>
      </c>
      <c r="E303" s="175" t="s">
        <v>1</v>
      </c>
      <c r="F303" s="176" t="s">
        <v>660</v>
      </c>
      <c r="H303" s="177">
        <v>48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182</v>
      </c>
      <c r="AU303" s="175" t="s">
        <v>87</v>
      </c>
      <c r="AV303" s="14" t="s">
        <v>87</v>
      </c>
      <c r="AW303" s="14" t="s">
        <v>30</v>
      </c>
      <c r="AX303" s="14" t="s">
        <v>75</v>
      </c>
      <c r="AY303" s="175" t="s">
        <v>176</v>
      </c>
    </row>
    <row r="304" spans="1:65" s="15" customFormat="1" ht="12">
      <c r="B304" s="182"/>
      <c r="D304" s="167" t="s">
        <v>182</v>
      </c>
      <c r="E304" s="183" t="s">
        <v>1</v>
      </c>
      <c r="F304" s="184" t="s">
        <v>192</v>
      </c>
      <c r="H304" s="185">
        <v>96</v>
      </c>
      <c r="I304" s="186"/>
      <c r="L304" s="182"/>
      <c r="M304" s="187"/>
      <c r="N304" s="188"/>
      <c r="O304" s="188"/>
      <c r="P304" s="188"/>
      <c r="Q304" s="188"/>
      <c r="R304" s="188"/>
      <c r="S304" s="188"/>
      <c r="T304" s="189"/>
      <c r="AT304" s="183" t="s">
        <v>182</v>
      </c>
      <c r="AU304" s="183" t="s">
        <v>87</v>
      </c>
      <c r="AV304" s="15" t="s">
        <v>97</v>
      </c>
      <c r="AW304" s="15" t="s">
        <v>30</v>
      </c>
      <c r="AX304" s="15" t="s">
        <v>75</v>
      </c>
      <c r="AY304" s="183" t="s">
        <v>176</v>
      </c>
    </row>
    <row r="305" spans="1:65" s="14" customFormat="1" ht="12">
      <c r="B305" s="174"/>
      <c r="D305" s="167" t="s">
        <v>182</v>
      </c>
      <c r="E305" s="175" t="s">
        <v>1</v>
      </c>
      <c r="F305" s="176" t="s">
        <v>663</v>
      </c>
      <c r="H305" s="177">
        <v>18.234999999999999</v>
      </c>
      <c r="I305" s="178"/>
      <c r="L305" s="174"/>
      <c r="M305" s="179"/>
      <c r="N305" s="180"/>
      <c r="O305" s="180"/>
      <c r="P305" s="180"/>
      <c r="Q305" s="180"/>
      <c r="R305" s="180"/>
      <c r="S305" s="180"/>
      <c r="T305" s="181"/>
      <c r="AT305" s="175" t="s">
        <v>182</v>
      </c>
      <c r="AU305" s="175" t="s">
        <v>87</v>
      </c>
      <c r="AV305" s="14" t="s">
        <v>87</v>
      </c>
      <c r="AW305" s="14" t="s">
        <v>30</v>
      </c>
      <c r="AX305" s="14" t="s">
        <v>75</v>
      </c>
      <c r="AY305" s="175" t="s">
        <v>176</v>
      </c>
    </row>
    <row r="306" spans="1:65" s="14" customFormat="1" ht="12">
      <c r="B306" s="174"/>
      <c r="D306" s="167" t="s">
        <v>182</v>
      </c>
      <c r="E306" s="175" t="s">
        <v>1</v>
      </c>
      <c r="F306" s="176" t="s">
        <v>663</v>
      </c>
      <c r="H306" s="177">
        <v>18.234999999999999</v>
      </c>
      <c r="I306" s="178"/>
      <c r="L306" s="174"/>
      <c r="M306" s="179"/>
      <c r="N306" s="180"/>
      <c r="O306" s="180"/>
      <c r="P306" s="180"/>
      <c r="Q306" s="180"/>
      <c r="R306" s="180"/>
      <c r="S306" s="180"/>
      <c r="T306" s="181"/>
      <c r="AT306" s="175" t="s">
        <v>182</v>
      </c>
      <c r="AU306" s="175" t="s">
        <v>87</v>
      </c>
      <c r="AV306" s="14" t="s">
        <v>87</v>
      </c>
      <c r="AW306" s="14" t="s">
        <v>30</v>
      </c>
      <c r="AX306" s="14" t="s">
        <v>75</v>
      </c>
      <c r="AY306" s="175" t="s">
        <v>176</v>
      </c>
    </row>
    <row r="307" spans="1:65" s="15" customFormat="1" ht="12">
      <c r="B307" s="182"/>
      <c r="D307" s="167" t="s">
        <v>182</v>
      </c>
      <c r="E307" s="183" t="s">
        <v>1</v>
      </c>
      <c r="F307" s="184" t="s">
        <v>192</v>
      </c>
      <c r="H307" s="185">
        <v>36.47</v>
      </c>
      <c r="I307" s="186"/>
      <c r="L307" s="182"/>
      <c r="M307" s="187"/>
      <c r="N307" s="188"/>
      <c r="O307" s="188"/>
      <c r="P307" s="188"/>
      <c r="Q307" s="188"/>
      <c r="R307" s="188"/>
      <c r="S307" s="188"/>
      <c r="T307" s="189"/>
      <c r="AT307" s="183" t="s">
        <v>182</v>
      </c>
      <c r="AU307" s="183" t="s">
        <v>87</v>
      </c>
      <c r="AV307" s="15" t="s">
        <v>97</v>
      </c>
      <c r="AW307" s="15" t="s">
        <v>30</v>
      </c>
      <c r="AX307" s="15" t="s">
        <v>75</v>
      </c>
      <c r="AY307" s="183" t="s">
        <v>176</v>
      </c>
    </row>
    <row r="308" spans="1:65" s="14" customFormat="1" ht="12">
      <c r="B308" s="174"/>
      <c r="D308" s="167" t="s">
        <v>182</v>
      </c>
      <c r="E308" s="175" t="s">
        <v>1</v>
      </c>
      <c r="F308" s="176" t="s">
        <v>666</v>
      </c>
      <c r="H308" s="177">
        <v>42.042000000000002</v>
      </c>
      <c r="I308" s="178"/>
      <c r="L308" s="174"/>
      <c r="M308" s="179"/>
      <c r="N308" s="180"/>
      <c r="O308" s="180"/>
      <c r="P308" s="180"/>
      <c r="Q308" s="180"/>
      <c r="R308" s="180"/>
      <c r="S308" s="180"/>
      <c r="T308" s="181"/>
      <c r="AT308" s="175" t="s">
        <v>182</v>
      </c>
      <c r="AU308" s="175" t="s">
        <v>87</v>
      </c>
      <c r="AV308" s="14" t="s">
        <v>87</v>
      </c>
      <c r="AW308" s="14" t="s">
        <v>30</v>
      </c>
      <c r="AX308" s="14" t="s">
        <v>75</v>
      </c>
      <c r="AY308" s="175" t="s">
        <v>176</v>
      </c>
    </row>
    <row r="309" spans="1:65" s="14" customFormat="1" ht="12">
      <c r="B309" s="174"/>
      <c r="D309" s="167" t="s">
        <v>182</v>
      </c>
      <c r="E309" s="175" t="s">
        <v>1</v>
      </c>
      <c r="F309" s="176" t="s">
        <v>666</v>
      </c>
      <c r="H309" s="177">
        <v>42.042000000000002</v>
      </c>
      <c r="I309" s="178"/>
      <c r="L309" s="174"/>
      <c r="M309" s="179"/>
      <c r="N309" s="180"/>
      <c r="O309" s="180"/>
      <c r="P309" s="180"/>
      <c r="Q309" s="180"/>
      <c r="R309" s="180"/>
      <c r="S309" s="180"/>
      <c r="T309" s="181"/>
      <c r="AT309" s="175" t="s">
        <v>182</v>
      </c>
      <c r="AU309" s="175" t="s">
        <v>87</v>
      </c>
      <c r="AV309" s="14" t="s">
        <v>87</v>
      </c>
      <c r="AW309" s="14" t="s">
        <v>30</v>
      </c>
      <c r="AX309" s="14" t="s">
        <v>75</v>
      </c>
      <c r="AY309" s="175" t="s">
        <v>176</v>
      </c>
    </row>
    <row r="310" spans="1:65" s="15" customFormat="1" ht="12">
      <c r="B310" s="182"/>
      <c r="D310" s="167" t="s">
        <v>182</v>
      </c>
      <c r="E310" s="183" t="s">
        <v>1</v>
      </c>
      <c r="F310" s="184" t="s">
        <v>192</v>
      </c>
      <c r="H310" s="185">
        <v>84.084000000000003</v>
      </c>
      <c r="I310" s="186"/>
      <c r="L310" s="182"/>
      <c r="M310" s="187"/>
      <c r="N310" s="188"/>
      <c r="O310" s="188"/>
      <c r="P310" s="188"/>
      <c r="Q310" s="188"/>
      <c r="R310" s="188"/>
      <c r="S310" s="188"/>
      <c r="T310" s="189"/>
      <c r="AT310" s="183" t="s">
        <v>182</v>
      </c>
      <c r="AU310" s="183" t="s">
        <v>87</v>
      </c>
      <c r="AV310" s="15" t="s">
        <v>97</v>
      </c>
      <c r="AW310" s="15" t="s">
        <v>30</v>
      </c>
      <c r="AX310" s="15" t="s">
        <v>75</v>
      </c>
      <c r="AY310" s="183" t="s">
        <v>176</v>
      </c>
    </row>
    <row r="311" spans="1:65" s="16" customFormat="1" ht="12">
      <c r="B311" s="190"/>
      <c r="D311" s="167" t="s">
        <v>182</v>
      </c>
      <c r="E311" s="191" t="s">
        <v>1</v>
      </c>
      <c r="F311" s="192" t="s">
        <v>193</v>
      </c>
      <c r="H311" s="193">
        <v>216.554</v>
      </c>
      <c r="I311" s="194"/>
      <c r="L311" s="190"/>
      <c r="M311" s="195"/>
      <c r="N311" s="196"/>
      <c r="O311" s="196"/>
      <c r="P311" s="196"/>
      <c r="Q311" s="196"/>
      <c r="R311" s="196"/>
      <c r="S311" s="196"/>
      <c r="T311" s="197"/>
      <c r="AT311" s="191" t="s">
        <v>182</v>
      </c>
      <c r="AU311" s="191" t="s">
        <v>87</v>
      </c>
      <c r="AV311" s="16" t="s">
        <v>106</v>
      </c>
      <c r="AW311" s="16" t="s">
        <v>30</v>
      </c>
      <c r="AX311" s="16" t="s">
        <v>79</v>
      </c>
      <c r="AY311" s="191" t="s">
        <v>176</v>
      </c>
    </row>
    <row r="312" spans="1:65" s="2" customFormat="1" ht="24.25" customHeight="1">
      <c r="A312" s="33"/>
      <c r="B312" s="151"/>
      <c r="C312" s="203" t="s">
        <v>623</v>
      </c>
      <c r="D312" s="203" t="s">
        <v>411</v>
      </c>
      <c r="E312" s="204" t="s">
        <v>837</v>
      </c>
      <c r="F312" s="205" t="s">
        <v>838</v>
      </c>
      <c r="G312" s="206" t="s">
        <v>138</v>
      </c>
      <c r="H312" s="207">
        <v>238.209</v>
      </c>
      <c r="I312" s="208"/>
      <c r="J312" s="209">
        <f>ROUND(I312*H312,2)</f>
        <v>0</v>
      </c>
      <c r="K312" s="210"/>
      <c r="L312" s="211"/>
      <c r="M312" s="212" t="s">
        <v>1</v>
      </c>
      <c r="N312" s="213" t="s">
        <v>41</v>
      </c>
      <c r="O312" s="59"/>
      <c r="P312" s="162">
        <f>O312*H312</f>
        <v>0</v>
      </c>
      <c r="Q312" s="162">
        <v>1.0999999999999999E-2</v>
      </c>
      <c r="R312" s="162">
        <f>Q312*H312</f>
        <v>2.6202989999999997</v>
      </c>
      <c r="S312" s="162">
        <v>0</v>
      </c>
      <c r="T312" s="163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4" t="s">
        <v>615</v>
      </c>
      <c r="AT312" s="164" t="s">
        <v>411</v>
      </c>
      <c r="AU312" s="164" t="s">
        <v>87</v>
      </c>
      <c r="AY312" s="18" t="s">
        <v>176</v>
      </c>
      <c r="BE312" s="165">
        <f>IF(N312="základná",J312,0)</f>
        <v>0</v>
      </c>
      <c r="BF312" s="165">
        <f>IF(N312="znížená",J312,0)</f>
        <v>0</v>
      </c>
      <c r="BG312" s="165">
        <f>IF(N312="zákl. prenesená",J312,0)</f>
        <v>0</v>
      </c>
      <c r="BH312" s="165">
        <f>IF(N312="zníž. prenesená",J312,0)</f>
        <v>0</v>
      </c>
      <c r="BI312" s="165">
        <f>IF(N312="nulová",J312,0)</f>
        <v>0</v>
      </c>
      <c r="BJ312" s="18" t="s">
        <v>87</v>
      </c>
      <c r="BK312" s="165">
        <f>ROUND(I312*H312,2)</f>
        <v>0</v>
      </c>
      <c r="BL312" s="18" t="s">
        <v>332</v>
      </c>
      <c r="BM312" s="164" t="s">
        <v>839</v>
      </c>
    </row>
    <row r="313" spans="1:65" s="14" customFormat="1" ht="12">
      <c r="B313" s="174"/>
      <c r="D313" s="167" t="s">
        <v>182</v>
      </c>
      <c r="F313" s="176" t="s">
        <v>840</v>
      </c>
      <c r="H313" s="177">
        <v>238.209</v>
      </c>
      <c r="I313" s="178"/>
      <c r="L313" s="174"/>
      <c r="M313" s="179"/>
      <c r="N313" s="180"/>
      <c r="O313" s="180"/>
      <c r="P313" s="180"/>
      <c r="Q313" s="180"/>
      <c r="R313" s="180"/>
      <c r="S313" s="180"/>
      <c r="T313" s="181"/>
      <c r="AT313" s="175" t="s">
        <v>182</v>
      </c>
      <c r="AU313" s="175" t="s">
        <v>87</v>
      </c>
      <c r="AV313" s="14" t="s">
        <v>87</v>
      </c>
      <c r="AW313" s="14" t="s">
        <v>3</v>
      </c>
      <c r="AX313" s="14" t="s">
        <v>79</v>
      </c>
      <c r="AY313" s="175" t="s">
        <v>176</v>
      </c>
    </row>
    <row r="314" spans="1:65" s="2" customFormat="1" ht="24.25" customHeight="1">
      <c r="A314" s="33"/>
      <c r="B314" s="151"/>
      <c r="C314" s="152" t="s">
        <v>628</v>
      </c>
      <c r="D314" s="152" t="s">
        <v>178</v>
      </c>
      <c r="E314" s="153" t="s">
        <v>841</v>
      </c>
      <c r="F314" s="154" t="s">
        <v>842</v>
      </c>
      <c r="G314" s="155" t="s">
        <v>362</v>
      </c>
      <c r="H314" s="156">
        <v>32</v>
      </c>
      <c r="I314" s="157"/>
      <c r="J314" s="158">
        <f>ROUND(I314*H314,2)</f>
        <v>0</v>
      </c>
      <c r="K314" s="159"/>
      <c r="L314" s="34"/>
      <c r="M314" s="160" t="s">
        <v>1</v>
      </c>
      <c r="N314" s="161" t="s">
        <v>41</v>
      </c>
      <c r="O314" s="59"/>
      <c r="P314" s="162">
        <f>O314*H314</f>
        <v>0</v>
      </c>
      <c r="Q314" s="162">
        <v>1.66E-3</v>
      </c>
      <c r="R314" s="162">
        <f>Q314*H314</f>
        <v>5.3120000000000001E-2</v>
      </c>
      <c r="S314" s="162">
        <v>0</v>
      </c>
      <c r="T314" s="163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4" t="s">
        <v>332</v>
      </c>
      <c r="AT314" s="164" t="s">
        <v>178</v>
      </c>
      <c r="AU314" s="164" t="s">
        <v>87</v>
      </c>
      <c r="AY314" s="18" t="s">
        <v>176</v>
      </c>
      <c r="BE314" s="165">
        <f>IF(N314="základná",J314,0)</f>
        <v>0</v>
      </c>
      <c r="BF314" s="165">
        <f>IF(N314="znížená",J314,0)</f>
        <v>0</v>
      </c>
      <c r="BG314" s="165">
        <f>IF(N314="zákl. prenesená",J314,0)</f>
        <v>0</v>
      </c>
      <c r="BH314" s="165">
        <f>IF(N314="zníž. prenesená",J314,0)</f>
        <v>0</v>
      </c>
      <c r="BI314" s="165">
        <f>IF(N314="nulová",J314,0)</f>
        <v>0</v>
      </c>
      <c r="BJ314" s="18" t="s">
        <v>87</v>
      </c>
      <c r="BK314" s="165">
        <f>ROUND(I314*H314,2)</f>
        <v>0</v>
      </c>
      <c r="BL314" s="18" t="s">
        <v>332</v>
      </c>
      <c r="BM314" s="164" t="s">
        <v>843</v>
      </c>
    </row>
    <row r="315" spans="1:65" s="13" customFormat="1" ht="12">
      <c r="B315" s="166"/>
      <c r="D315" s="167" t="s">
        <v>182</v>
      </c>
      <c r="E315" s="168" t="s">
        <v>1</v>
      </c>
      <c r="F315" s="169" t="s">
        <v>844</v>
      </c>
      <c r="H315" s="168" t="s">
        <v>1</v>
      </c>
      <c r="I315" s="170"/>
      <c r="L315" s="166"/>
      <c r="M315" s="171"/>
      <c r="N315" s="172"/>
      <c r="O315" s="172"/>
      <c r="P315" s="172"/>
      <c r="Q315" s="172"/>
      <c r="R315" s="172"/>
      <c r="S315" s="172"/>
      <c r="T315" s="173"/>
      <c r="AT315" s="168" t="s">
        <v>182</v>
      </c>
      <c r="AU315" s="168" t="s">
        <v>87</v>
      </c>
      <c r="AV315" s="13" t="s">
        <v>79</v>
      </c>
      <c r="AW315" s="13" t="s">
        <v>30</v>
      </c>
      <c r="AX315" s="13" t="s">
        <v>75</v>
      </c>
      <c r="AY315" s="168" t="s">
        <v>176</v>
      </c>
    </row>
    <row r="316" spans="1:65" s="14" customFormat="1" ht="12">
      <c r="B316" s="174"/>
      <c r="D316" s="167" t="s">
        <v>182</v>
      </c>
      <c r="E316" s="175" t="s">
        <v>1</v>
      </c>
      <c r="F316" s="176" t="s">
        <v>845</v>
      </c>
      <c r="H316" s="177">
        <v>4</v>
      </c>
      <c r="I316" s="178"/>
      <c r="L316" s="174"/>
      <c r="M316" s="179"/>
      <c r="N316" s="180"/>
      <c r="O316" s="180"/>
      <c r="P316" s="180"/>
      <c r="Q316" s="180"/>
      <c r="R316" s="180"/>
      <c r="S316" s="180"/>
      <c r="T316" s="181"/>
      <c r="AT316" s="175" t="s">
        <v>182</v>
      </c>
      <c r="AU316" s="175" t="s">
        <v>87</v>
      </c>
      <c r="AV316" s="14" t="s">
        <v>87</v>
      </c>
      <c r="AW316" s="14" t="s">
        <v>30</v>
      </c>
      <c r="AX316" s="14" t="s">
        <v>75</v>
      </c>
      <c r="AY316" s="175" t="s">
        <v>176</v>
      </c>
    </row>
    <row r="317" spans="1:65" s="14" customFormat="1" ht="12">
      <c r="B317" s="174"/>
      <c r="D317" s="167" t="s">
        <v>182</v>
      </c>
      <c r="E317" s="175" t="s">
        <v>1</v>
      </c>
      <c r="F317" s="176" t="s">
        <v>846</v>
      </c>
      <c r="H317" s="177">
        <v>5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182</v>
      </c>
      <c r="AU317" s="175" t="s">
        <v>87</v>
      </c>
      <c r="AV317" s="14" t="s">
        <v>87</v>
      </c>
      <c r="AW317" s="14" t="s">
        <v>30</v>
      </c>
      <c r="AX317" s="14" t="s">
        <v>75</v>
      </c>
      <c r="AY317" s="175" t="s">
        <v>176</v>
      </c>
    </row>
    <row r="318" spans="1:65" s="14" customFormat="1" ht="12">
      <c r="B318" s="174"/>
      <c r="D318" s="167" t="s">
        <v>182</v>
      </c>
      <c r="E318" s="175" t="s">
        <v>1</v>
      </c>
      <c r="F318" s="176" t="s">
        <v>847</v>
      </c>
      <c r="H318" s="177">
        <v>10</v>
      </c>
      <c r="I318" s="178"/>
      <c r="L318" s="174"/>
      <c r="M318" s="179"/>
      <c r="N318" s="180"/>
      <c r="O318" s="180"/>
      <c r="P318" s="180"/>
      <c r="Q318" s="180"/>
      <c r="R318" s="180"/>
      <c r="S318" s="180"/>
      <c r="T318" s="181"/>
      <c r="AT318" s="175" t="s">
        <v>182</v>
      </c>
      <c r="AU318" s="175" t="s">
        <v>87</v>
      </c>
      <c r="AV318" s="14" t="s">
        <v>87</v>
      </c>
      <c r="AW318" s="14" t="s">
        <v>30</v>
      </c>
      <c r="AX318" s="14" t="s">
        <v>75</v>
      </c>
      <c r="AY318" s="175" t="s">
        <v>176</v>
      </c>
    </row>
    <row r="319" spans="1:65" s="14" customFormat="1" ht="12">
      <c r="B319" s="174"/>
      <c r="D319" s="167" t="s">
        <v>182</v>
      </c>
      <c r="E319" s="175" t="s">
        <v>1</v>
      </c>
      <c r="F319" s="176" t="s">
        <v>848</v>
      </c>
      <c r="H319" s="177">
        <v>6</v>
      </c>
      <c r="I319" s="178"/>
      <c r="L319" s="174"/>
      <c r="M319" s="179"/>
      <c r="N319" s="180"/>
      <c r="O319" s="180"/>
      <c r="P319" s="180"/>
      <c r="Q319" s="180"/>
      <c r="R319" s="180"/>
      <c r="S319" s="180"/>
      <c r="T319" s="181"/>
      <c r="AT319" s="175" t="s">
        <v>182</v>
      </c>
      <c r="AU319" s="175" t="s">
        <v>87</v>
      </c>
      <c r="AV319" s="14" t="s">
        <v>87</v>
      </c>
      <c r="AW319" s="14" t="s">
        <v>30</v>
      </c>
      <c r="AX319" s="14" t="s">
        <v>75</v>
      </c>
      <c r="AY319" s="175" t="s">
        <v>176</v>
      </c>
    </row>
    <row r="320" spans="1:65" s="14" customFormat="1" ht="12">
      <c r="B320" s="174"/>
      <c r="D320" s="167" t="s">
        <v>182</v>
      </c>
      <c r="E320" s="175" t="s">
        <v>1</v>
      </c>
      <c r="F320" s="176" t="s">
        <v>849</v>
      </c>
      <c r="H320" s="177">
        <v>7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182</v>
      </c>
      <c r="AU320" s="175" t="s">
        <v>87</v>
      </c>
      <c r="AV320" s="14" t="s">
        <v>87</v>
      </c>
      <c r="AW320" s="14" t="s">
        <v>30</v>
      </c>
      <c r="AX320" s="14" t="s">
        <v>75</v>
      </c>
      <c r="AY320" s="175" t="s">
        <v>176</v>
      </c>
    </row>
    <row r="321" spans="1:65" s="15" customFormat="1" ht="12">
      <c r="B321" s="182"/>
      <c r="D321" s="167" t="s">
        <v>182</v>
      </c>
      <c r="E321" s="183" t="s">
        <v>1</v>
      </c>
      <c r="F321" s="184" t="s">
        <v>192</v>
      </c>
      <c r="H321" s="185">
        <v>32</v>
      </c>
      <c r="I321" s="186"/>
      <c r="L321" s="182"/>
      <c r="M321" s="187"/>
      <c r="N321" s="188"/>
      <c r="O321" s="188"/>
      <c r="P321" s="188"/>
      <c r="Q321" s="188"/>
      <c r="R321" s="188"/>
      <c r="S321" s="188"/>
      <c r="T321" s="189"/>
      <c r="AT321" s="183" t="s">
        <v>182</v>
      </c>
      <c r="AU321" s="183" t="s">
        <v>87</v>
      </c>
      <c r="AV321" s="15" t="s">
        <v>97</v>
      </c>
      <c r="AW321" s="15" t="s">
        <v>30</v>
      </c>
      <c r="AX321" s="15" t="s">
        <v>75</v>
      </c>
      <c r="AY321" s="183" t="s">
        <v>176</v>
      </c>
    </row>
    <row r="322" spans="1:65" s="16" customFormat="1" ht="12">
      <c r="B322" s="190"/>
      <c r="D322" s="167" t="s">
        <v>182</v>
      </c>
      <c r="E322" s="191" t="s">
        <v>1</v>
      </c>
      <c r="F322" s="192" t="s">
        <v>850</v>
      </c>
      <c r="H322" s="193">
        <v>32</v>
      </c>
      <c r="I322" s="194"/>
      <c r="L322" s="190"/>
      <c r="M322" s="195"/>
      <c r="N322" s="196"/>
      <c r="O322" s="196"/>
      <c r="P322" s="196"/>
      <c r="Q322" s="196"/>
      <c r="R322" s="196"/>
      <c r="S322" s="196"/>
      <c r="T322" s="197"/>
      <c r="AT322" s="191" t="s">
        <v>182</v>
      </c>
      <c r="AU322" s="191" t="s">
        <v>87</v>
      </c>
      <c r="AV322" s="16" t="s">
        <v>106</v>
      </c>
      <c r="AW322" s="16" t="s">
        <v>30</v>
      </c>
      <c r="AX322" s="16" t="s">
        <v>79</v>
      </c>
      <c r="AY322" s="191" t="s">
        <v>176</v>
      </c>
    </row>
    <row r="323" spans="1:65" s="2" customFormat="1" ht="14.5" customHeight="1">
      <c r="A323" s="33"/>
      <c r="B323" s="151"/>
      <c r="C323" s="203" t="s">
        <v>634</v>
      </c>
      <c r="D323" s="203" t="s">
        <v>411</v>
      </c>
      <c r="E323" s="204" t="s">
        <v>851</v>
      </c>
      <c r="F323" s="205" t="s">
        <v>852</v>
      </c>
      <c r="G323" s="206" t="s">
        <v>362</v>
      </c>
      <c r="H323" s="207">
        <v>32</v>
      </c>
      <c r="I323" s="208"/>
      <c r="J323" s="209">
        <f>ROUND(I323*H323,2)</f>
        <v>0</v>
      </c>
      <c r="K323" s="210"/>
      <c r="L323" s="211"/>
      <c r="M323" s="212" t="s">
        <v>1</v>
      </c>
      <c r="N323" s="213" t="s">
        <v>41</v>
      </c>
      <c r="O323" s="59"/>
      <c r="P323" s="162">
        <f>O323*H323</f>
        <v>0</v>
      </c>
      <c r="Q323" s="162">
        <v>1E-3</v>
      </c>
      <c r="R323" s="162">
        <f>Q323*H323</f>
        <v>3.2000000000000001E-2</v>
      </c>
      <c r="S323" s="162">
        <v>0</v>
      </c>
      <c r="T323" s="16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4" t="s">
        <v>615</v>
      </c>
      <c r="AT323" s="164" t="s">
        <v>411</v>
      </c>
      <c r="AU323" s="164" t="s">
        <v>87</v>
      </c>
      <c r="AY323" s="18" t="s">
        <v>176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8" t="s">
        <v>87</v>
      </c>
      <c r="BK323" s="165">
        <f>ROUND(I323*H323,2)</f>
        <v>0</v>
      </c>
      <c r="BL323" s="18" t="s">
        <v>332</v>
      </c>
      <c r="BM323" s="164" t="s">
        <v>853</v>
      </c>
    </row>
    <row r="324" spans="1:65" s="2" customFormat="1" ht="14.5" customHeight="1">
      <c r="A324" s="33"/>
      <c r="B324" s="151"/>
      <c r="C324" s="203" t="s">
        <v>642</v>
      </c>
      <c r="D324" s="203" t="s">
        <v>411</v>
      </c>
      <c r="E324" s="204" t="s">
        <v>854</v>
      </c>
      <c r="F324" s="205" t="s">
        <v>855</v>
      </c>
      <c r="G324" s="206" t="s">
        <v>362</v>
      </c>
      <c r="H324" s="207">
        <v>32</v>
      </c>
      <c r="I324" s="208"/>
      <c r="J324" s="209">
        <f>ROUND(I324*H324,2)</f>
        <v>0</v>
      </c>
      <c r="K324" s="210"/>
      <c r="L324" s="211"/>
      <c r="M324" s="212" t="s">
        <v>1</v>
      </c>
      <c r="N324" s="213" t="s">
        <v>41</v>
      </c>
      <c r="O324" s="59"/>
      <c r="P324" s="162">
        <f>O324*H324</f>
        <v>0</v>
      </c>
      <c r="Q324" s="162">
        <v>3.6000000000000001E-5</v>
      </c>
      <c r="R324" s="162">
        <f>Q324*H324</f>
        <v>1.152E-3</v>
      </c>
      <c r="S324" s="162">
        <v>0</v>
      </c>
      <c r="T324" s="163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4" t="s">
        <v>615</v>
      </c>
      <c r="AT324" s="164" t="s">
        <v>411</v>
      </c>
      <c r="AU324" s="164" t="s">
        <v>87</v>
      </c>
      <c r="AY324" s="18" t="s">
        <v>176</v>
      </c>
      <c r="BE324" s="165">
        <f>IF(N324="základná",J324,0)</f>
        <v>0</v>
      </c>
      <c r="BF324" s="165">
        <f>IF(N324="znížená",J324,0)</f>
        <v>0</v>
      </c>
      <c r="BG324" s="165">
        <f>IF(N324="zákl. prenesená",J324,0)</f>
        <v>0</v>
      </c>
      <c r="BH324" s="165">
        <f>IF(N324="zníž. prenesená",J324,0)</f>
        <v>0</v>
      </c>
      <c r="BI324" s="165">
        <f>IF(N324="nulová",J324,0)</f>
        <v>0</v>
      </c>
      <c r="BJ324" s="18" t="s">
        <v>87</v>
      </c>
      <c r="BK324" s="165">
        <f>ROUND(I324*H324,2)</f>
        <v>0</v>
      </c>
      <c r="BL324" s="18" t="s">
        <v>332</v>
      </c>
      <c r="BM324" s="164" t="s">
        <v>856</v>
      </c>
    </row>
    <row r="325" spans="1:65" s="2" customFormat="1" ht="14.5" customHeight="1">
      <c r="A325" s="33"/>
      <c r="B325" s="151"/>
      <c r="C325" s="152" t="s">
        <v>615</v>
      </c>
      <c r="D325" s="152" t="s">
        <v>178</v>
      </c>
      <c r="E325" s="153" t="s">
        <v>857</v>
      </c>
      <c r="F325" s="154" t="s">
        <v>858</v>
      </c>
      <c r="G325" s="155" t="s">
        <v>315</v>
      </c>
      <c r="H325" s="156">
        <v>5.7119999999999997</v>
      </c>
      <c r="I325" s="157"/>
      <c r="J325" s="158">
        <f>ROUND(I325*H325,2)</f>
        <v>0</v>
      </c>
      <c r="K325" s="159"/>
      <c r="L325" s="34"/>
      <c r="M325" s="198" t="s">
        <v>1</v>
      </c>
      <c r="N325" s="199" t="s">
        <v>41</v>
      </c>
      <c r="O325" s="200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4" t="s">
        <v>332</v>
      </c>
      <c r="AT325" s="164" t="s">
        <v>178</v>
      </c>
      <c r="AU325" s="164" t="s">
        <v>87</v>
      </c>
      <c r="AY325" s="18" t="s">
        <v>176</v>
      </c>
      <c r="BE325" s="165">
        <f>IF(N325="základná",J325,0)</f>
        <v>0</v>
      </c>
      <c r="BF325" s="165">
        <f>IF(N325="znížená",J325,0)</f>
        <v>0</v>
      </c>
      <c r="BG325" s="165">
        <f>IF(N325="zákl. prenesená",J325,0)</f>
        <v>0</v>
      </c>
      <c r="BH325" s="165">
        <f>IF(N325="zníž. prenesená",J325,0)</f>
        <v>0</v>
      </c>
      <c r="BI325" s="165">
        <f>IF(N325="nulová",J325,0)</f>
        <v>0</v>
      </c>
      <c r="BJ325" s="18" t="s">
        <v>87</v>
      </c>
      <c r="BK325" s="165">
        <f>ROUND(I325*H325,2)</f>
        <v>0</v>
      </c>
      <c r="BL325" s="18" t="s">
        <v>332</v>
      </c>
      <c r="BM325" s="164" t="s">
        <v>859</v>
      </c>
    </row>
    <row r="326" spans="1:65" s="2" customFormat="1" ht="7" customHeight="1">
      <c r="A326" s="33"/>
      <c r="B326" s="48"/>
      <c r="C326" s="49"/>
      <c r="D326" s="49"/>
      <c r="E326" s="49"/>
      <c r="F326" s="49"/>
      <c r="G326" s="49"/>
      <c r="H326" s="49"/>
      <c r="I326" s="49"/>
      <c r="J326" s="49"/>
      <c r="K326" s="49"/>
      <c r="L326" s="34"/>
      <c r="M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</row>
  </sheetData>
  <autoFilter ref="C122:K325" xr:uid="{00000000-0009-0000-0000-000003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0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102</v>
      </c>
      <c r="AZ2" s="99" t="s">
        <v>860</v>
      </c>
      <c r="BA2" s="99" t="s">
        <v>861</v>
      </c>
      <c r="BB2" s="99" t="s">
        <v>862</v>
      </c>
      <c r="BC2" s="99" t="s">
        <v>863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864</v>
      </c>
      <c r="BA3" s="99" t="s">
        <v>865</v>
      </c>
      <c r="BB3" s="99" t="s">
        <v>862</v>
      </c>
      <c r="BC3" s="99" t="s">
        <v>866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56" s="1" customFormat="1" ht="12" customHeight="1">
      <c r="B8" s="21"/>
      <c r="D8" s="28" t="s">
        <v>144</v>
      </c>
      <c r="L8" s="21"/>
    </row>
    <row r="9" spans="1:56" s="2" customFormat="1" ht="16.5" customHeight="1">
      <c r="A9" s="33"/>
      <c r="B9" s="34"/>
      <c r="C9" s="33"/>
      <c r="D9" s="33"/>
      <c r="E9" s="270" t="s">
        <v>867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28" t="s">
        <v>868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ROUND((SUM(BE126:BE203)),  2)</f>
        <v>0</v>
      </c>
      <c r="G35" s="33"/>
      <c r="H35" s="33"/>
      <c r="I35" s="107">
        <v>0.2</v>
      </c>
      <c r="J35" s="106">
        <f>ROUND(((SUM(BE126:BE203))*I35),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ROUND((SUM(BF126:BF203)),  2)</f>
        <v>0</v>
      </c>
      <c r="G36" s="33"/>
      <c r="H36" s="33"/>
      <c r="I36" s="107">
        <v>0.2</v>
      </c>
      <c r="J36" s="106">
        <f>ROUND(((SUM(BF126:BF203))*I36),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ROUND((SUM(BG126:BG203)),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ROUND((SUM(BH126:BH203)),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ROUND((SUM(BI126:BI203)),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867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28" t="str">
        <f>E11</f>
        <v>SO01.1.3 - SO01.1.3  Buracie práce ext. výplní  , odvoz a doprava sutiny ,poplatok za uloženie sutiny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J127</f>
        <v>0</v>
      </c>
      <c r="L99" s="119"/>
    </row>
    <row r="100" spans="1:47" s="10" customFormat="1" ht="20" customHeight="1">
      <c r="B100" s="123"/>
      <c r="D100" s="124" t="s">
        <v>869</v>
      </c>
      <c r="E100" s="125"/>
      <c r="F100" s="125"/>
      <c r="G100" s="125"/>
      <c r="H100" s="125"/>
      <c r="I100" s="125"/>
      <c r="J100" s="126">
        <f>J128</f>
        <v>0</v>
      </c>
      <c r="L100" s="123"/>
    </row>
    <row r="101" spans="1:47" s="10" customFormat="1" ht="20" customHeight="1">
      <c r="B101" s="123"/>
      <c r="D101" s="124" t="s">
        <v>156</v>
      </c>
      <c r="E101" s="125"/>
      <c r="F101" s="125"/>
      <c r="G101" s="125"/>
      <c r="H101" s="125"/>
      <c r="I101" s="125"/>
      <c r="J101" s="126">
        <f>J133</f>
        <v>0</v>
      </c>
      <c r="L101" s="123"/>
    </row>
    <row r="102" spans="1:47" s="10" customFormat="1" ht="20" customHeight="1">
      <c r="B102" s="123"/>
      <c r="D102" s="124" t="s">
        <v>157</v>
      </c>
      <c r="E102" s="125"/>
      <c r="F102" s="125"/>
      <c r="G102" s="125"/>
      <c r="H102" s="125"/>
      <c r="I102" s="125"/>
      <c r="J102" s="126">
        <f>J179</f>
        <v>0</v>
      </c>
      <c r="L102" s="123"/>
    </row>
    <row r="103" spans="1:47" s="10" customFormat="1" ht="20" customHeight="1">
      <c r="B103" s="123"/>
      <c r="D103" s="124" t="s">
        <v>870</v>
      </c>
      <c r="E103" s="125"/>
      <c r="F103" s="125"/>
      <c r="G103" s="125"/>
      <c r="H103" s="125"/>
      <c r="I103" s="125"/>
      <c r="J103" s="126">
        <f>J197</f>
        <v>0</v>
      </c>
      <c r="L103" s="123"/>
    </row>
    <row r="104" spans="1:47" s="10" customFormat="1" ht="20" customHeight="1">
      <c r="B104" s="123"/>
      <c r="D104" s="124" t="s">
        <v>158</v>
      </c>
      <c r="E104" s="125"/>
      <c r="F104" s="125"/>
      <c r="G104" s="125"/>
      <c r="H104" s="125"/>
      <c r="I104" s="125"/>
      <c r="J104" s="126">
        <f>J202</f>
        <v>0</v>
      </c>
      <c r="L104" s="123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7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7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5" customHeight="1">
      <c r="A111" s="33"/>
      <c r="B111" s="34"/>
      <c r="C111" s="22" t="s">
        <v>162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6.25" customHeight="1">
      <c r="A114" s="33"/>
      <c r="B114" s="34"/>
      <c r="C114" s="33"/>
      <c r="D114" s="33"/>
      <c r="E114" s="270" t="str">
        <f>E7</f>
        <v>RP  PRE ZNÍŽENIE ENERGETICKEJ NÁROČNOSTI BUDOVY MŠ Fraňa Kráľa - 19.7.2021</v>
      </c>
      <c r="F114" s="271"/>
      <c r="G114" s="271"/>
      <c r="H114" s="271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144</v>
      </c>
      <c r="L115" s="21"/>
    </row>
    <row r="116" spans="1:63" s="2" customFormat="1" ht="16.5" customHeight="1">
      <c r="A116" s="33"/>
      <c r="B116" s="34"/>
      <c r="C116" s="33"/>
      <c r="D116" s="33"/>
      <c r="E116" s="270" t="s">
        <v>867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146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30" customHeight="1">
      <c r="A118" s="33"/>
      <c r="B118" s="34"/>
      <c r="C118" s="33"/>
      <c r="D118" s="33"/>
      <c r="E118" s="228" t="str">
        <f>E11</f>
        <v>SO01.1.3 - SO01.1.3  Buracie práce ext. výplní  , odvoz a doprava sutiny ,poplatok za uloženie sutiny</v>
      </c>
      <c r="F118" s="269"/>
      <c r="G118" s="269"/>
      <c r="H118" s="269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19</v>
      </c>
      <c r="D120" s="33"/>
      <c r="E120" s="33"/>
      <c r="F120" s="26" t="str">
        <f>F14</f>
        <v>p.č.707/1 k.ú.Čadca</v>
      </c>
      <c r="G120" s="33"/>
      <c r="H120" s="33"/>
      <c r="I120" s="28" t="s">
        <v>21</v>
      </c>
      <c r="J120" s="56">
        <f>IF(J14="","",J14)</f>
        <v>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40.25" customHeight="1">
      <c r="A122" s="33"/>
      <c r="B122" s="34"/>
      <c r="C122" s="28" t="s">
        <v>22</v>
      </c>
      <c r="D122" s="33"/>
      <c r="E122" s="33"/>
      <c r="F122" s="26" t="str">
        <f>E17</f>
        <v>Mesto Čadca</v>
      </c>
      <c r="G122" s="33"/>
      <c r="H122" s="33"/>
      <c r="I122" s="28" t="s">
        <v>28</v>
      </c>
      <c r="J122" s="31" t="str">
        <f>E23</f>
        <v>MEB Consulting Ing.Arch.E.Babuliaková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5" customHeight="1">
      <c r="A123" s="33"/>
      <c r="B123" s="34"/>
      <c r="C123" s="28" t="s">
        <v>26</v>
      </c>
      <c r="D123" s="33"/>
      <c r="E123" s="33"/>
      <c r="F123" s="26" t="str">
        <f>IF(E20="","",E20)</f>
        <v>Vyplň údaj</v>
      </c>
      <c r="G123" s="33"/>
      <c r="H123" s="33"/>
      <c r="I123" s="28" t="s">
        <v>31</v>
      </c>
      <c r="J123" s="31" t="str">
        <f>E26</f>
        <v>K.Šinská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7"/>
      <c r="B125" s="128"/>
      <c r="C125" s="129" t="s">
        <v>163</v>
      </c>
      <c r="D125" s="130" t="s">
        <v>60</v>
      </c>
      <c r="E125" s="130" t="s">
        <v>56</v>
      </c>
      <c r="F125" s="130" t="s">
        <v>57</v>
      </c>
      <c r="G125" s="130" t="s">
        <v>164</v>
      </c>
      <c r="H125" s="130" t="s">
        <v>165</v>
      </c>
      <c r="I125" s="130" t="s">
        <v>166</v>
      </c>
      <c r="J125" s="131" t="s">
        <v>150</v>
      </c>
      <c r="K125" s="132" t="s">
        <v>167</v>
      </c>
      <c r="L125" s="133"/>
      <c r="M125" s="63" t="s">
        <v>1</v>
      </c>
      <c r="N125" s="64" t="s">
        <v>39</v>
      </c>
      <c r="O125" s="64" t="s">
        <v>168</v>
      </c>
      <c r="P125" s="64" t="s">
        <v>169</v>
      </c>
      <c r="Q125" s="64" t="s">
        <v>170</v>
      </c>
      <c r="R125" s="64" t="s">
        <v>171</v>
      </c>
      <c r="S125" s="64" t="s">
        <v>172</v>
      </c>
      <c r="T125" s="65" t="s">
        <v>173</v>
      </c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</row>
    <row r="126" spans="1:63" s="2" customFormat="1" ht="23" customHeight="1">
      <c r="A126" s="33"/>
      <c r="B126" s="34"/>
      <c r="C126" s="70" t="s">
        <v>151</v>
      </c>
      <c r="D126" s="33"/>
      <c r="E126" s="33"/>
      <c r="F126" s="33"/>
      <c r="G126" s="33"/>
      <c r="H126" s="33"/>
      <c r="I126" s="33"/>
      <c r="J126" s="134">
        <f>BK126</f>
        <v>0</v>
      </c>
      <c r="K126" s="33"/>
      <c r="L126" s="34"/>
      <c r="M126" s="66"/>
      <c r="N126" s="57"/>
      <c r="O126" s="67"/>
      <c r="P126" s="135">
        <f>P127</f>
        <v>0</v>
      </c>
      <c r="Q126" s="67"/>
      <c r="R126" s="135">
        <f>R127</f>
        <v>0.81950599999999996</v>
      </c>
      <c r="S126" s="67"/>
      <c r="T126" s="136">
        <f>T127</f>
        <v>26.057105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152</v>
      </c>
      <c r="BK126" s="137">
        <f>BK127</f>
        <v>0</v>
      </c>
    </row>
    <row r="127" spans="1:63" s="12" customFormat="1" ht="26" customHeight="1">
      <c r="B127" s="138"/>
      <c r="D127" s="139" t="s">
        <v>74</v>
      </c>
      <c r="E127" s="140" t="s">
        <v>174</v>
      </c>
      <c r="F127" s="140" t="s">
        <v>175</v>
      </c>
      <c r="I127" s="141"/>
      <c r="J127" s="142">
        <f>BK127</f>
        <v>0</v>
      </c>
      <c r="L127" s="138"/>
      <c r="M127" s="143"/>
      <c r="N127" s="144"/>
      <c r="O127" s="144"/>
      <c r="P127" s="145">
        <f>P128+P133+P179+P197+P202</f>
        <v>0</v>
      </c>
      <c r="Q127" s="144"/>
      <c r="R127" s="145">
        <f>R128+R133+R179+R197+R202</f>
        <v>0.81950599999999996</v>
      </c>
      <c r="S127" s="144"/>
      <c r="T127" s="146">
        <f>T128+T133+T179+T197+T202</f>
        <v>26.057105</v>
      </c>
      <c r="AR127" s="139" t="s">
        <v>79</v>
      </c>
      <c r="AT127" s="147" t="s">
        <v>74</v>
      </c>
      <c r="AU127" s="147" t="s">
        <v>75</v>
      </c>
      <c r="AY127" s="139" t="s">
        <v>176</v>
      </c>
      <c r="BK127" s="148">
        <f>BK128+BK133+BK179+BK197+BK202</f>
        <v>0</v>
      </c>
    </row>
    <row r="128" spans="1:63" s="12" customFormat="1" ht="23" customHeight="1">
      <c r="B128" s="138"/>
      <c r="D128" s="139" t="s">
        <v>74</v>
      </c>
      <c r="E128" s="149" t="s">
        <v>871</v>
      </c>
      <c r="F128" s="149" t="s">
        <v>872</v>
      </c>
      <c r="I128" s="141"/>
      <c r="J128" s="150">
        <f>BK128</f>
        <v>0</v>
      </c>
      <c r="L128" s="138"/>
      <c r="M128" s="143"/>
      <c r="N128" s="144"/>
      <c r="O128" s="144"/>
      <c r="P128" s="145">
        <f>SUM(P129:P132)</f>
        <v>0</v>
      </c>
      <c r="Q128" s="144"/>
      <c r="R128" s="145">
        <f>SUM(R129:R132)</f>
        <v>0.80007200000000001</v>
      </c>
      <c r="S128" s="144"/>
      <c r="T128" s="146">
        <f>SUM(T129:T132)</f>
        <v>0</v>
      </c>
      <c r="AR128" s="139" t="s">
        <v>79</v>
      </c>
      <c r="AT128" s="147" t="s">
        <v>74</v>
      </c>
      <c r="AU128" s="147" t="s">
        <v>79</v>
      </c>
      <c r="AY128" s="139" t="s">
        <v>176</v>
      </c>
      <c r="BK128" s="148">
        <f>SUM(BK129:BK132)</f>
        <v>0</v>
      </c>
    </row>
    <row r="129" spans="1:65" s="2" customFormat="1" ht="24.25" customHeight="1">
      <c r="A129" s="33"/>
      <c r="B129" s="151"/>
      <c r="C129" s="152" t="s">
        <v>79</v>
      </c>
      <c r="D129" s="152" t="s">
        <v>178</v>
      </c>
      <c r="E129" s="153" t="s">
        <v>873</v>
      </c>
      <c r="F129" s="154" t="s">
        <v>874</v>
      </c>
      <c r="G129" s="155" t="s">
        <v>219</v>
      </c>
      <c r="H129" s="156">
        <v>285.74</v>
      </c>
      <c r="I129" s="157"/>
      <c r="J129" s="158">
        <f>ROUND(I129*H129,2)</f>
        <v>0</v>
      </c>
      <c r="K129" s="159"/>
      <c r="L129" s="34"/>
      <c r="M129" s="160" t="s">
        <v>1</v>
      </c>
      <c r="N129" s="161" t="s">
        <v>41</v>
      </c>
      <c r="O129" s="59"/>
      <c r="P129" s="162">
        <f>O129*H129</f>
        <v>0</v>
      </c>
      <c r="Q129" s="162">
        <v>2.8E-3</v>
      </c>
      <c r="R129" s="162">
        <f>Q129*H129</f>
        <v>0.80007200000000001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106</v>
      </c>
      <c r="AT129" s="164" t="s">
        <v>178</v>
      </c>
      <c r="AU129" s="164" t="s">
        <v>87</v>
      </c>
      <c r="AY129" s="18" t="s">
        <v>176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87</v>
      </c>
      <c r="BK129" s="165">
        <f>ROUND(I129*H129,2)</f>
        <v>0</v>
      </c>
      <c r="BL129" s="18" t="s">
        <v>106</v>
      </c>
      <c r="BM129" s="164" t="s">
        <v>875</v>
      </c>
    </row>
    <row r="130" spans="1:65" s="14" customFormat="1" ht="12">
      <c r="B130" s="174"/>
      <c r="D130" s="167" t="s">
        <v>182</v>
      </c>
      <c r="E130" s="175" t="s">
        <v>1</v>
      </c>
      <c r="F130" s="176" t="s">
        <v>860</v>
      </c>
      <c r="H130" s="177">
        <v>265.51</v>
      </c>
      <c r="I130" s="178"/>
      <c r="L130" s="174"/>
      <c r="M130" s="179"/>
      <c r="N130" s="180"/>
      <c r="O130" s="180"/>
      <c r="P130" s="180"/>
      <c r="Q130" s="180"/>
      <c r="R130" s="180"/>
      <c r="S130" s="180"/>
      <c r="T130" s="181"/>
      <c r="AT130" s="175" t="s">
        <v>182</v>
      </c>
      <c r="AU130" s="175" t="s">
        <v>87</v>
      </c>
      <c r="AV130" s="14" t="s">
        <v>87</v>
      </c>
      <c r="AW130" s="14" t="s">
        <v>30</v>
      </c>
      <c r="AX130" s="14" t="s">
        <v>75</v>
      </c>
      <c r="AY130" s="175" t="s">
        <v>176</v>
      </c>
    </row>
    <row r="131" spans="1:65" s="14" customFormat="1" ht="12">
      <c r="B131" s="174"/>
      <c r="D131" s="167" t="s">
        <v>182</v>
      </c>
      <c r="E131" s="175" t="s">
        <v>1</v>
      </c>
      <c r="F131" s="176" t="s">
        <v>864</v>
      </c>
      <c r="H131" s="177">
        <v>20.23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182</v>
      </c>
      <c r="AU131" s="175" t="s">
        <v>87</v>
      </c>
      <c r="AV131" s="14" t="s">
        <v>87</v>
      </c>
      <c r="AW131" s="14" t="s">
        <v>30</v>
      </c>
      <c r="AX131" s="14" t="s">
        <v>75</v>
      </c>
      <c r="AY131" s="175" t="s">
        <v>176</v>
      </c>
    </row>
    <row r="132" spans="1:65" s="16" customFormat="1" ht="12">
      <c r="B132" s="190"/>
      <c r="D132" s="167" t="s">
        <v>182</v>
      </c>
      <c r="E132" s="191" t="s">
        <v>1</v>
      </c>
      <c r="F132" s="192" t="s">
        <v>193</v>
      </c>
      <c r="H132" s="193">
        <v>285.74</v>
      </c>
      <c r="I132" s="194"/>
      <c r="L132" s="190"/>
      <c r="M132" s="195"/>
      <c r="N132" s="196"/>
      <c r="O132" s="196"/>
      <c r="P132" s="196"/>
      <c r="Q132" s="196"/>
      <c r="R132" s="196"/>
      <c r="S132" s="196"/>
      <c r="T132" s="197"/>
      <c r="AT132" s="191" t="s">
        <v>182</v>
      </c>
      <c r="AU132" s="191" t="s">
        <v>87</v>
      </c>
      <c r="AV132" s="16" t="s">
        <v>106</v>
      </c>
      <c r="AW132" s="16" t="s">
        <v>30</v>
      </c>
      <c r="AX132" s="16" t="s">
        <v>79</v>
      </c>
      <c r="AY132" s="191" t="s">
        <v>176</v>
      </c>
    </row>
    <row r="133" spans="1:65" s="12" customFormat="1" ht="23" customHeight="1">
      <c r="B133" s="138"/>
      <c r="D133" s="139" t="s">
        <v>74</v>
      </c>
      <c r="E133" s="149" t="s">
        <v>225</v>
      </c>
      <c r="F133" s="149" t="s">
        <v>226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SUM(P134:P178)</f>
        <v>0</v>
      </c>
      <c r="Q133" s="144"/>
      <c r="R133" s="145">
        <f>SUM(R134:R178)</f>
        <v>0</v>
      </c>
      <c r="S133" s="144"/>
      <c r="T133" s="146">
        <f>SUM(T134:T178)</f>
        <v>26.057105</v>
      </c>
      <c r="AR133" s="139" t="s">
        <v>79</v>
      </c>
      <c r="AT133" s="147" t="s">
        <v>74</v>
      </c>
      <c r="AU133" s="147" t="s">
        <v>79</v>
      </c>
      <c r="AY133" s="139" t="s">
        <v>176</v>
      </c>
      <c r="BK133" s="148">
        <f>SUM(BK134:BK178)</f>
        <v>0</v>
      </c>
    </row>
    <row r="134" spans="1:65" s="2" customFormat="1" ht="24.25" customHeight="1">
      <c r="A134" s="33"/>
      <c r="B134" s="151"/>
      <c r="C134" s="152" t="s">
        <v>87</v>
      </c>
      <c r="D134" s="152" t="s">
        <v>178</v>
      </c>
      <c r="E134" s="153" t="s">
        <v>876</v>
      </c>
      <c r="F134" s="154" t="s">
        <v>877</v>
      </c>
      <c r="G134" s="155" t="s">
        <v>219</v>
      </c>
      <c r="H134" s="156">
        <v>265.51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41</v>
      </c>
      <c r="O134" s="59"/>
      <c r="P134" s="162">
        <f>O134*H134</f>
        <v>0</v>
      </c>
      <c r="Q134" s="162">
        <v>0</v>
      </c>
      <c r="R134" s="162">
        <f>Q134*H134</f>
        <v>0</v>
      </c>
      <c r="S134" s="162">
        <v>8.0000000000000002E-3</v>
      </c>
      <c r="T134" s="163">
        <f>S134*H134</f>
        <v>2.1240800000000002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106</v>
      </c>
      <c r="AT134" s="164" t="s">
        <v>178</v>
      </c>
      <c r="AU134" s="164" t="s">
        <v>87</v>
      </c>
      <c r="AY134" s="18" t="s">
        <v>176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87</v>
      </c>
      <c r="BK134" s="165">
        <f>ROUND(I134*H134,2)</f>
        <v>0</v>
      </c>
      <c r="BL134" s="18" t="s">
        <v>106</v>
      </c>
      <c r="BM134" s="164" t="s">
        <v>878</v>
      </c>
    </row>
    <row r="135" spans="1:65" s="13" customFormat="1" ht="12">
      <c r="B135" s="166"/>
      <c r="D135" s="167" t="s">
        <v>182</v>
      </c>
      <c r="E135" s="168" t="s">
        <v>1</v>
      </c>
      <c r="F135" s="169" t="s">
        <v>879</v>
      </c>
      <c r="H135" s="168" t="s">
        <v>1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68" t="s">
        <v>182</v>
      </c>
      <c r="AU135" s="168" t="s">
        <v>87</v>
      </c>
      <c r="AV135" s="13" t="s">
        <v>79</v>
      </c>
      <c r="AW135" s="13" t="s">
        <v>30</v>
      </c>
      <c r="AX135" s="13" t="s">
        <v>75</v>
      </c>
      <c r="AY135" s="168" t="s">
        <v>176</v>
      </c>
    </row>
    <row r="136" spans="1:65" s="14" customFormat="1" ht="12">
      <c r="B136" s="174"/>
      <c r="D136" s="167" t="s">
        <v>182</v>
      </c>
      <c r="E136" s="175" t="s">
        <v>1</v>
      </c>
      <c r="F136" s="176" t="s">
        <v>880</v>
      </c>
      <c r="H136" s="177">
        <v>5.16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75</v>
      </c>
      <c r="AY136" s="175" t="s">
        <v>176</v>
      </c>
    </row>
    <row r="137" spans="1:65" s="14" customFormat="1" ht="12">
      <c r="B137" s="174"/>
      <c r="D137" s="167" t="s">
        <v>182</v>
      </c>
      <c r="E137" s="175" t="s">
        <v>1</v>
      </c>
      <c r="F137" s="176" t="s">
        <v>881</v>
      </c>
      <c r="H137" s="177">
        <v>5.08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75</v>
      </c>
      <c r="AY137" s="175" t="s">
        <v>176</v>
      </c>
    </row>
    <row r="138" spans="1:65" s="14" customFormat="1" ht="12">
      <c r="B138" s="174"/>
      <c r="D138" s="167" t="s">
        <v>182</v>
      </c>
      <c r="E138" s="175" t="s">
        <v>1</v>
      </c>
      <c r="F138" s="176" t="s">
        <v>882</v>
      </c>
      <c r="H138" s="177">
        <v>6.88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182</v>
      </c>
      <c r="AU138" s="175" t="s">
        <v>87</v>
      </c>
      <c r="AV138" s="14" t="s">
        <v>87</v>
      </c>
      <c r="AW138" s="14" t="s">
        <v>30</v>
      </c>
      <c r="AX138" s="14" t="s">
        <v>75</v>
      </c>
      <c r="AY138" s="175" t="s">
        <v>176</v>
      </c>
    </row>
    <row r="139" spans="1:65" s="15" customFormat="1" ht="12">
      <c r="B139" s="182"/>
      <c r="D139" s="167" t="s">
        <v>182</v>
      </c>
      <c r="E139" s="183" t="s">
        <v>1</v>
      </c>
      <c r="F139" s="184" t="s">
        <v>883</v>
      </c>
      <c r="H139" s="185">
        <v>17.12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83" t="s">
        <v>182</v>
      </c>
      <c r="AU139" s="183" t="s">
        <v>87</v>
      </c>
      <c r="AV139" s="15" t="s">
        <v>97</v>
      </c>
      <c r="AW139" s="15" t="s">
        <v>30</v>
      </c>
      <c r="AX139" s="15" t="s">
        <v>75</v>
      </c>
      <c r="AY139" s="183" t="s">
        <v>176</v>
      </c>
    </row>
    <row r="140" spans="1:65" s="14" customFormat="1" ht="12">
      <c r="B140" s="174"/>
      <c r="D140" s="167" t="s">
        <v>182</v>
      </c>
      <c r="E140" s="175" t="s">
        <v>1</v>
      </c>
      <c r="F140" s="176" t="s">
        <v>884</v>
      </c>
      <c r="H140" s="177">
        <v>79.2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75</v>
      </c>
      <c r="AY140" s="175" t="s">
        <v>176</v>
      </c>
    </row>
    <row r="141" spans="1:65" s="14" customFormat="1" ht="12">
      <c r="B141" s="174"/>
      <c r="D141" s="167" t="s">
        <v>182</v>
      </c>
      <c r="E141" s="175" t="s">
        <v>1</v>
      </c>
      <c r="F141" s="176" t="s">
        <v>885</v>
      </c>
      <c r="H141" s="177">
        <v>19.5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182</v>
      </c>
      <c r="AU141" s="175" t="s">
        <v>87</v>
      </c>
      <c r="AV141" s="14" t="s">
        <v>87</v>
      </c>
      <c r="AW141" s="14" t="s">
        <v>30</v>
      </c>
      <c r="AX141" s="14" t="s">
        <v>75</v>
      </c>
      <c r="AY141" s="175" t="s">
        <v>176</v>
      </c>
    </row>
    <row r="142" spans="1:65" s="14" customFormat="1" ht="12">
      <c r="B142" s="174"/>
      <c r="D142" s="167" t="s">
        <v>182</v>
      </c>
      <c r="E142" s="175" t="s">
        <v>1</v>
      </c>
      <c r="F142" s="176" t="s">
        <v>886</v>
      </c>
      <c r="H142" s="177">
        <v>91.2</v>
      </c>
      <c r="I142" s="178"/>
      <c r="L142" s="174"/>
      <c r="M142" s="179"/>
      <c r="N142" s="180"/>
      <c r="O142" s="180"/>
      <c r="P142" s="180"/>
      <c r="Q142" s="180"/>
      <c r="R142" s="180"/>
      <c r="S142" s="180"/>
      <c r="T142" s="181"/>
      <c r="AT142" s="175" t="s">
        <v>182</v>
      </c>
      <c r="AU142" s="175" t="s">
        <v>87</v>
      </c>
      <c r="AV142" s="14" t="s">
        <v>87</v>
      </c>
      <c r="AW142" s="14" t="s">
        <v>30</v>
      </c>
      <c r="AX142" s="14" t="s">
        <v>75</v>
      </c>
      <c r="AY142" s="175" t="s">
        <v>176</v>
      </c>
    </row>
    <row r="143" spans="1:65" s="14" customFormat="1" ht="12">
      <c r="B143" s="174"/>
      <c r="D143" s="167" t="s">
        <v>182</v>
      </c>
      <c r="E143" s="175" t="s">
        <v>1</v>
      </c>
      <c r="F143" s="176" t="s">
        <v>887</v>
      </c>
      <c r="H143" s="177">
        <v>3.85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75</v>
      </c>
      <c r="AY143" s="175" t="s">
        <v>176</v>
      </c>
    </row>
    <row r="144" spans="1:65" s="14" customFormat="1" ht="12">
      <c r="B144" s="174"/>
      <c r="D144" s="167" t="s">
        <v>182</v>
      </c>
      <c r="E144" s="175" t="s">
        <v>1</v>
      </c>
      <c r="F144" s="176" t="s">
        <v>888</v>
      </c>
      <c r="H144" s="177">
        <v>7.15</v>
      </c>
      <c r="I144" s="178"/>
      <c r="L144" s="174"/>
      <c r="M144" s="179"/>
      <c r="N144" s="180"/>
      <c r="O144" s="180"/>
      <c r="P144" s="180"/>
      <c r="Q144" s="180"/>
      <c r="R144" s="180"/>
      <c r="S144" s="180"/>
      <c r="T144" s="181"/>
      <c r="AT144" s="175" t="s">
        <v>182</v>
      </c>
      <c r="AU144" s="175" t="s">
        <v>87</v>
      </c>
      <c r="AV144" s="14" t="s">
        <v>87</v>
      </c>
      <c r="AW144" s="14" t="s">
        <v>30</v>
      </c>
      <c r="AX144" s="14" t="s">
        <v>75</v>
      </c>
      <c r="AY144" s="175" t="s">
        <v>176</v>
      </c>
    </row>
    <row r="145" spans="1:65" s="14" customFormat="1" ht="12">
      <c r="B145" s="174"/>
      <c r="D145" s="167" t="s">
        <v>182</v>
      </c>
      <c r="E145" s="175" t="s">
        <v>1</v>
      </c>
      <c r="F145" s="176" t="s">
        <v>889</v>
      </c>
      <c r="H145" s="177">
        <v>18.899999999999999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182</v>
      </c>
      <c r="AU145" s="175" t="s">
        <v>87</v>
      </c>
      <c r="AV145" s="14" t="s">
        <v>87</v>
      </c>
      <c r="AW145" s="14" t="s">
        <v>30</v>
      </c>
      <c r="AX145" s="14" t="s">
        <v>75</v>
      </c>
      <c r="AY145" s="175" t="s">
        <v>176</v>
      </c>
    </row>
    <row r="146" spans="1:65" s="15" customFormat="1" ht="12">
      <c r="B146" s="182"/>
      <c r="D146" s="167" t="s">
        <v>182</v>
      </c>
      <c r="E146" s="183" t="s">
        <v>1</v>
      </c>
      <c r="F146" s="184" t="s">
        <v>890</v>
      </c>
      <c r="H146" s="185">
        <v>219.8</v>
      </c>
      <c r="I146" s="186"/>
      <c r="L146" s="182"/>
      <c r="M146" s="187"/>
      <c r="N146" s="188"/>
      <c r="O146" s="188"/>
      <c r="P146" s="188"/>
      <c r="Q146" s="188"/>
      <c r="R146" s="188"/>
      <c r="S146" s="188"/>
      <c r="T146" s="189"/>
      <c r="AT146" s="183" t="s">
        <v>182</v>
      </c>
      <c r="AU146" s="183" t="s">
        <v>87</v>
      </c>
      <c r="AV146" s="15" t="s">
        <v>97</v>
      </c>
      <c r="AW146" s="15" t="s">
        <v>30</v>
      </c>
      <c r="AX146" s="15" t="s">
        <v>75</v>
      </c>
      <c r="AY146" s="183" t="s">
        <v>176</v>
      </c>
    </row>
    <row r="147" spans="1:65" s="14" customFormat="1" ht="12">
      <c r="B147" s="174"/>
      <c r="D147" s="167" t="s">
        <v>182</v>
      </c>
      <c r="E147" s="175" t="s">
        <v>1</v>
      </c>
      <c r="F147" s="176" t="s">
        <v>891</v>
      </c>
      <c r="H147" s="177">
        <v>16.260000000000002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182</v>
      </c>
      <c r="AU147" s="175" t="s">
        <v>87</v>
      </c>
      <c r="AV147" s="14" t="s">
        <v>87</v>
      </c>
      <c r="AW147" s="14" t="s">
        <v>30</v>
      </c>
      <c r="AX147" s="14" t="s">
        <v>75</v>
      </c>
      <c r="AY147" s="175" t="s">
        <v>176</v>
      </c>
    </row>
    <row r="148" spans="1:65" s="14" customFormat="1" ht="12">
      <c r="B148" s="174"/>
      <c r="D148" s="167" t="s">
        <v>182</v>
      </c>
      <c r="E148" s="175" t="s">
        <v>1</v>
      </c>
      <c r="F148" s="176" t="s">
        <v>892</v>
      </c>
      <c r="H148" s="177">
        <v>6.22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182</v>
      </c>
      <c r="AU148" s="175" t="s">
        <v>87</v>
      </c>
      <c r="AV148" s="14" t="s">
        <v>87</v>
      </c>
      <c r="AW148" s="14" t="s">
        <v>30</v>
      </c>
      <c r="AX148" s="14" t="s">
        <v>75</v>
      </c>
      <c r="AY148" s="175" t="s">
        <v>176</v>
      </c>
    </row>
    <row r="149" spans="1:65" s="14" customFormat="1" ht="12">
      <c r="B149" s="174"/>
      <c r="D149" s="167" t="s">
        <v>182</v>
      </c>
      <c r="E149" s="175" t="s">
        <v>1</v>
      </c>
      <c r="F149" s="176" t="s">
        <v>893</v>
      </c>
      <c r="H149" s="177">
        <v>6.11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30</v>
      </c>
      <c r="AX149" s="14" t="s">
        <v>75</v>
      </c>
      <c r="AY149" s="175" t="s">
        <v>176</v>
      </c>
    </row>
    <row r="150" spans="1:65" s="15" customFormat="1" ht="12">
      <c r="B150" s="182"/>
      <c r="D150" s="167" t="s">
        <v>182</v>
      </c>
      <c r="E150" s="183" t="s">
        <v>1</v>
      </c>
      <c r="F150" s="184" t="s">
        <v>894</v>
      </c>
      <c r="H150" s="185">
        <v>28.59</v>
      </c>
      <c r="I150" s="186"/>
      <c r="L150" s="182"/>
      <c r="M150" s="187"/>
      <c r="N150" s="188"/>
      <c r="O150" s="188"/>
      <c r="P150" s="188"/>
      <c r="Q150" s="188"/>
      <c r="R150" s="188"/>
      <c r="S150" s="188"/>
      <c r="T150" s="189"/>
      <c r="AT150" s="183" t="s">
        <v>182</v>
      </c>
      <c r="AU150" s="183" t="s">
        <v>87</v>
      </c>
      <c r="AV150" s="15" t="s">
        <v>97</v>
      </c>
      <c r="AW150" s="15" t="s">
        <v>30</v>
      </c>
      <c r="AX150" s="15" t="s">
        <v>75</v>
      </c>
      <c r="AY150" s="183" t="s">
        <v>176</v>
      </c>
    </row>
    <row r="151" spans="1:65" s="16" customFormat="1" ht="12">
      <c r="B151" s="190"/>
      <c r="D151" s="167" t="s">
        <v>182</v>
      </c>
      <c r="E151" s="191" t="s">
        <v>860</v>
      </c>
      <c r="F151" s="192" t="s">
        <v>193</v>
      </c>
      <c r="H151" s="193">
        <v>265.51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1" t="s">
        <v>182</v>
      </c>
      <c r="AU151" s="191" t="s">
        <v>87</v>
      </c>
      <c r="AV151" s="16" t="s">
        <v>106</v>
      </c>
      <c r="AW151" s="16" t="s">
        <v>30</v>
      </c>
      <c r="AX151" s="16" t="s">
        <v>79</v>
      </c>
      <c r="AY151" s="191" t="s">
        <v>176</v>
      </c>
    </row>
    <row r="152" spans="1:65" s="2" customFormat="1" ht="38" customHeight="1">
      <c r="A152" s="33"/>
      <c r="B152" s="151"/>
      <c r="C152" s="152" t="s">
        <v>97</v>
      </c>
      <c r="D152" s="152" t="s">
        <v>178</v>
      </c>
      <c r="E152" s="153" t="s">
        <v>895</v>
      </c>
      <c r="F152" s="154" t="s">
        <v>896</v>
      </c>
      <c r="G152" s="155" t="s">
        <v>219</v>
      </c>
      <c r="H152" s="156">
        <v>20.23</v>
      </c>
      <c r="I152" s="157"/>
      <c r="J152" s="158">
        <f>ROUND(I152*H152,2)</f>
        <v>0</v>
      </c>
      <c r="K152" s="159"/>
      <c r="L152" s="34"/>
      <c r="M152" s="160" t="s">
        <v>1</v>
      </c>
      <c r="N152" s="161" t="s">
        <v>41</v>
      </c>
      <c r="O152" s="59"/>
      <c r="P152" s="162">
        <f>O152*H152</f>
        <v>0</v>
      </c>
      <c r="Q152" s="162">
        <v>0</v>
      </c>
      <c r="R152" s="162">
        <f>Q152*H152</f>
        <v>0</v>
      </c>
      <c r="S152" s="162">
        <v>1.2E-2</v>
      </c>
      <c r="T152" s="163">
        <f>S152*H152</f>
        <v>0.24276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106</v>
      </c>
      <c r="AT152" s="164" t="s">
        <v>178</v>
      </c>
      <c r="AU152" s="164" t="s">
        <v>87</v>
      </c>
      <c r="AY152" s="18" t="s">
        <v>176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87</v>
      </c>
      <c r="BK152" s="165">
        <f>ROUND(I152*H152,2)</f>
        <v>0</v>
      </c>
      <c r="BL152" s="18" t="s">
        <v>106</v>
      </c>
      <c r="BM152" s="164" t="s">
        <v>897</v>
      </c>
    </row>
    <row r="153" spans="1:65" s="13" customFormat="1" ht="12">
      <c r="B153" s="166"/>
      <c r="D153" s="167" t="s">
        <v>182</v>
      </c>
      <c r="E153" s="168" t="s">
        <v>1</v>
      </c>
      <c r="F153" s="169" t="s">
        <v>898</v>
      </c>
      <c r="H153" s="168" t="s">
        <v>1</v>
      </c>
      <c r="I153" s="170"/>
      <c r="L153" s="166"/>
      <c r="M153" s="171"/>
      <c r="N153" s="172"/>
      <c r="O153" s="172"/>
      <c r="P153" s="172"/>
      <c r="Q153" s="172"/>
      <c r="R153" s="172"/>
      <c r="S153" s="172"/>
      <c r="T153" s="173"/>
      <c r="AT153" s="168" t="s">
        <v>182</v>
      </c>
      <c r="AU153" s="168" t="s">
        <v>87</v>
      </c>
      <c r="AV153" s="13" t="s">
        <v>79</v>
      </c>
      <c r="AW153" s="13" t="s">
        <v>30</v>
      </c>
      <c r="AX153" s="13" t="s">
        <v>75</v>
      </c>
      <c r="AY153" s="168" t="s">
        <v>176</v>
      </c>
    </row>
    <row r="154" spans="1:65" s="14" customFormat="1" ht="12">
      <c r="B154" s="174"/>
      <c r="D154" s="167" t="s">
        <v>182</v>
      </c>
      <c r="E154" s="175" t="s">
        <v>1</v>
      </c>
      <c r="F154" s="176" t="s">
        <v>899</v>
      </c>
      <c r="H154" s="177">
        <v>6.95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182</v>
      </c>
      <c r="AU154" s="175" t="s">
        <v>87</v>
      </c>
      <c r="AV154" s="14" t="s">
        <v>87</v>
      </c>
      <c r="AW154" s="14" t="s">
        <v>30</v>
      </c>
      <c r="AX154" s="14" t="s">
        <v>75</v>
      </c>
      <c r="AY154" s="175" t="s">
        <v>176</v>
      </c>
    </row>
    <row r="155" spans="1:65" s="15" customFormat="1" ht="12">
      <c r="B155" s="182"/>
      <c r="D155" s="167" t="s">
        <v>182</v>
      </c>
      <c r="E155" s="183" t="s">
        <v>1</v>
      </c>
      <c r="F155" s="184" t="s">
        <v>900</v>
      </c>
      <c r="H155" s="185">
        <v>6.95</v>
      </c>
      <c r="I155" s="186"/>
      <c r="L155" s="182"/>
      <c r="M155" s="187"/>
      <c r="N155" s="188"/>
      <c r="O155" s="188"/>
      <c r="P155" s="188"/>
      <c r="Q155" s="188"/>
      <c r="R155" s="188"/>
      <c r="S155" s="188"/>
      <c r="T155" s="189"/>
      <c r="AT155" s="183" t="s">
        <v>182</v>
      </c>
      <c r="AU155" s="183" t="s">
        <v>87</v>
      </c>
      <c r="AV155" s="15" t="s">
        <v>97</v>
      </c>
      <c r="AW155" s="15" t="s">
        <v>30</v>
      </c>
      <c r="AX155" s="15" t="s">
        <v>75</v>
      </c>
      <c r="AY155" s="183" t="s">
        <v>176</v>
      </c>
    </row>
    <row r="156" spans="1:65" s="14" customFormat="1" ht="12">
      <c r="B156" s="174"/>
      <c r="D156" s="167" t="s">
        <v>182</v>
      </c>
      <c r="E156" s="175" t="s">
        <v>1</v>
      </c>
      <c r="F156" s="176" t="s">
        <v>901</v>
      </c>
      <c r="H156" s="177">
        <v>6</v>
      </c>
      <c r="I156" s="178"/>
      <c r="L156" s="174"/>
      <c r="M156" s="179"/>
      <c r="N156" s="180"/>
      <c r="O156" s="180"/>
      <c r="P156" s="180"/>
      <c r="Q156" s="180"/>
      <c r="R156" s="180"/>
      <c r="S156" s="180"/>
      <c r="T156" s="181"/>
      <c r="AT156" s="175" t="s">
        <v>182</v>
      </c>
      <c r="AU156" s="175" t="s">
        <v>87</v>
      </c>
      <c r="AV156" s="14" t="s">
        <v>87</v>
      </c>
      <c r="AW156" s="14" t="s">
        <v>30</v>
      </c>
      <c r="AX156" s="14" t="s">
        <v>75</v>
      </c>
      <c r="AY156" s="175" t="s">
        <v>176</v>
      </c>
    </row>
    <row r="157" spans="1:65" s="14" customFormat="1" ht="12">
      <c r="B157" s="174"/>
      <c r="D157" s="167" t="s">
        <v>182</v>
      </c>
      <c r="E157" s="175" t="s">
        <v>1</v>
      </c>
      <c r="F157" s="176" t="s">
        <v>902</v>
      </c>
      <c r="H157" s="177">
        <v>7.28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182</v>
      </c>
      <c r="AU157" s="175" t="s">
        <v>87</v>
      </c>
      <c r="AV157" s="14" t="s">
        <v>87</v>
      </c>
      <c r="AW157" s="14" t="s">
        <v>30</v>
      </c>
      <c r="AX157" s="14" t="s">
        <v>75</v>
      </c>
      <c r="AY157" s="175" t="s">
        <v>176</v>
      </c>
    </row>
    <row r="158" spans="1:65" s="15" customFormat="1" ht="12">
      <c r="B158" s="182"/>
      <c r="D158" s="167" t="s">
        <v>182</v>
      </c>
      <c r="E158" s="183" t="s">
        <v>1</v>
      </c>
      <c r="F158" s="184" t="s">
        <v>903</v>
      </c>
      <c r="H158" s="185">
        <v>13.28</v>
      </c>
      <c r="I158" s="186"/>
      <c r="L158" s="182"/>
      <c r="M158" s="187"/>
      <c r="N158" s="188"/>
      <c r="O158" s="188"/>
      <c r="P158" s="188"/>
      <c r="Q158" s="188"/>
      <c r="R158" s="188"/>
      <c r="S158" s="188"/>
      <c r="T158" s="189"/>
      <c r="AT158" s="183" t="s">
        <v>182</v>
      </c>
      <c r="AU158" s="183" t="s">
        <v>87</v>
      </c>
      <c r="AV158" s="15" t="s">
        <v>97</v>
      </c>
      <c r="AW158" s="15" t="s">
        <v>30</v>
      </c>
      <c r="AX158" s="15" t="s">
        <v>75</v>
      </c>
      <c r="AY158" s="183" t="s">
        <v>176</v>
      </c>
    </row>
    <row r="159" spans="1:65" s="16" customFormat="1" ht="12">
      <c r="B159" s="190"/>
      <c r="D159" s="167" t="s">
        <v>182</v>
      </c>
      <c r="E159" s="191" t="s">
        <v>864</v>
      </c>
      <c r="F159" s="192" t="s">
        <v>193</v>
      </c>
      <c r="H159" s="193">
        <v>20.23</v>
      </c>
      <c r="I159" s="194"/>
      <c r="L159" s="190"/>
      <c r="M159" s="195"/>
      <c r="N159" s="196"/>
      <c r="O159" s="196"/>
      <c r="P159" s="196"/>
      <c r="Q159" s="196"/>
      <c r="R159" s="196"/>
      <c r="S159" s="196"/>
      <c r="T159" s="197"/>
      <c r="AT159" s="191" t="s">
        <v>182</v>
      </c>
      <c r="AU159" s="191" t="s">
        <v>87</v>
      </c>
      <c r="AV159" s="16" t="s">
        <v>106</v>
      </c>
      <c r="AW159" s="16" t="s">
        <v>30</v>
      </c>
      <c r="AX159" s="16" t="s">
        <v>79</v>
      </c>
      <c r="AY159" s="191" t="s">
        <v>176</v>
      </c>
    </row>
    <row r="160" spans="1:65" s="2" customFormat="1" ht="38" customHeight="1">
      <c r="A160" s="33"/>
      <c r="B160" s="151"/>
      <c r="C160" s="152" t="s">
        <v>106</v>
      </c>
      <c r="D160" s="152" t="s">
        <v>178</v>
      </c>
      <c r="E160" s="153" t="s">
        <v>904</v>
      </c>
      <c r="F160" s="154" t="s">
        <v>905</v>
      </c>
      <c r="G160" s="155" t="s">
        <v>138</v>
      </c>
      <c r="H160" s="156">
        <v>129.45500000000001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41</v>
      </c>
      <c r="O160" s="59"/>
      <c r="P160" s="162">
        <f>O160*H160</f>
        <v>0</v>
      </c>
      <c r="Q160" s="162">
        <v>0</v>
      </c>
      <c r="R160" s="162">
        <f>Q160*H160</f>
        <v>0</v>
      </c>
      <c r="S160" s="162">
        <v>0.183</v>
      </c>
      <c r="T160" s="163">
        <f>S160*H160</f>
        <v>23.690265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106</v>
      </c>
      <c r="AT160" s="164" t="s">
        <v>178</v>
      </c>
      <c r="AU160" s="164" t="s">
        <v>87</v>
      </c>
      <c r="AY160" s="18" t="s">
        <v>176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87</v>
      </c>
      <c r="BK160" s="165">
        <f>ROUND(I160*H160,2)</f>
        <v>0</v>
      </c>
      <c r="BL160" s="18" t="s">
        <v>106</v>
      </c>
      <c r="BM160" s="164" t="s">
        <v>906</v>
      </c>
    </row>
    <row r="161" spans="2:51" s="13" customFormat="1" ht="12">
      <c r="B161" s="166"/>
      <c r="D161" s="167" t="s">
        <v>182</v>
      </c>
      <c r="E161" s="168" t="s">
        <v>1</v>
      </c>
      <c r="F161" s="169" t="s">
        <v>907</v>
      </c>
      <c r="H161" s="168" t="s">
        <v>1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68" t="s">
        <v>182</v>
      </c>
      <c r="AU161" s="168" t="s">
        <v>87</v>
      </c>
      <c r="AV161" s="13" t="s">
        <v>79</v>
      </c>
      <c r="AW161" s="13" t="s">
        <v>30</v>
      </c>
      <c r="AX161" s="13" t="s">
        <v>75</v>
      </c>
      <c r="AY161" s="168" t="s">
        <v>176</v>
      </c>
    </row>
    <row r="162" spans="2:51" s="13" customFormat="1" ht="12">
      <c r="B162" s="166"/>
      <c r="D162" s="167" t="s">
        <v>182</v>
      </c>
      <c r="E162" s="168" t="s">
        <v>1</v>
      </c>
      <c r="F162" s="169" t="s">
        <v>879</v>
      </c>
      <c r="H162" s="168" t="s">
        <v>1</v>
      </c>
      <c r="I162" s="170"/>
      <c r="L162" s="166"/>
      <c r="M162" s="171"/>
      <c r="N162" s="172"/>
      <c r="O162" s="172"/>
      <c r="P162" s="172"/>
      <c r="Q162" s="172"/>
      <c r="R162" s="172"/>
      <c r="S162" s="172"/>
      <c r="T162" s="173"/>
      <c r="AT162" s="168" t="s">
        <v>182</v>
      </c>
      <c r="AU162" s="168" t="s">
        <v>87</v>
      </c>
      <c r="AV162" s="13" t="s">
        <v>79</v>
      </c>
      <c r="AW162" s="13" t="s">
        <v>30</v>
      </c>
      <c r="AX162" s="13" t="s">
        <v>75</v>
      </c>
      <c r="AY162" s="168" t="s">
        <v>176</v>
      </c>
    </row>
    <row r="163" spans="2:51" s="14" customFormat="1" ht="12">
      <c r="B163" s="174"/>
      <c r="D163" s="167" t="s">
        <v>182</v>
      </c>
      <c r="E163" s="175" t="s">
        <v>1</v>
      </c>
      <c r="F163" s="176" t="s">
        <v>908</v>
      </c>
      <c r="H163" s="177">
        <v>2.58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182</v>
      </c>
      <c r="AU163" s="175" t="s">
        <v>87</v>
      </c>
      <c r="AV163" s="14" t="s">
        <v>87</v>
      </c>
      <c r="AW163" s="14" t="s">
        <v>30</v>
      </c>
      <c r="AX163" s="14" t="s">
        <v>75</v>
      </c>
      <c r="AY163" s="175" t="s">
        <v>176</v>
      </c>
    </row>
    <row r="164" spans="2:51" s="14" customFormat="1" ht="12">
      <c r="B164" s="174"/>
      <c r="D164" s="167" t="s">
        <v>182</v>
      </c>
      <c r="E164" s="175" t="s">
        <v>1</v>
      </c>
      <c r="F164" s="176" t="s">
        <v>909</v>
      </c>
      <c r="H164" s="177">
        <v>2.54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182</v>
      </c>
      <c r="AU164" s="175" t="s">
        <v>87</v>
      </c>
      <c r="AV164" s="14" t="s">
        <v>87</v>
      </c>
      <c r="AW164" s="14" t="s">
        <v>30</v>
      </c>
      <c r="AX164" s="14" t="s">
        <v>75</v>
      </c>
      <c r="AY164" s="175" t="s">
        <v>176</v>
      </c>
    </row>
    <row r="165" spans="2:51" s="14" customFormat="1" ht="12">
      <c r="B165" s="174"/>
      <c r="D165" s="167" t="s">
        <v>182</v>
      </c>
      <c r="E165" s="175" t="s">
        <v>1</v>
      </c>
      <c r="F165" s="176" t="s">
        <v>910</v>
      </c>
      <c r="H165" s="177">
        <v>3.44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182</v>
      </c>
      <c r="AU165" s="175" t="s">
        <v>87</v>
      </c>
      <c r="AV165" s="14" t="s">
        <v>87</v>
      </c>
      <c r="AW165" s="14" t="s">
        <v>30</v>
      </c>
      <c r="AX165" s="14" t="s">
        <v>75</v>
      </c>
      <c r="AY165" s="175" t="s">
        <v>176</v>
      </c>
    </row>
    <row r="166" spans="2:51" s="15" customFormat="1" ht="12">
      <c r="B166" s="182"/>
      <c r="D166" s="167" t="s">
        <v>182</v>
      </c>
      <c r="E166" s="183" t="s">
        <v>1</v>
      </c>
      <c r="F166" s="184" t="s">
        <v>883</v>
      </c>
      <c r="H166" s="185">
        <v>8.56</v>
      </c>
      <c r="I166" s="186"/>
      <c r="L166" s="182"/>
      <c r="M166" s="187"/>
      <c r="N166" s="188"/>
      <c r="O166" s="188"/>
      <c r="P166" s="188"/>
      <c r="Q166" s="188"/>
      <c r="R166" s="188"/>
      <c r="S166" s="188"/>
      <c r="T166" s="189"/>
      <c r="AT166" s="183" t="s">
        <v>182</v>
      </c>
      <c r="AU166" s="183" t="s">
        <v>87</v>
      </c>
      <c r="AV166" s="15" t="s">
        <v>97</v>
      </c>
      <c r="AW166" s="15" t="s">
        <v>30</v>
      </c>
      <c r="AX166" s="15" t="s">
        <v>75</v>
      </c>
      <c r="AY166" s="183" t="s">
        <v>176</v>
      </c>
    </row>
    <row r="167" spans="2:51" s="14" customFormat="1" ht="12">
      <c r="B167" s="174"/>
      <c r="D167" s="167" t="s">
        <v>182</v>
      </c>
      <c r="E167" s="175" t="s">
        <v>1</v>
      </c>
      <c r="F167" s="176" t="s">
        <v>911</v>
      </c>
      <c r="H167" s="177">
        <v>36.299999999999997</v>
      </c>
      <c r="I167" s="178"/>
      <c r="L167" s="174"/>
      <c r="M167" s="179"/>
      <c r="N167" s="180"/>
      <c r="O167" s="180"/>
      <c r="P167" s="180"/>
      <c r="Q167" s="180"/>
      <c r="R167" s="180"/>
      <c r="S167" s="180"/>
      <c r="T167" s="181"/>
      <c r="AT167" s="175" t="s">
        <v>182</v>
      </c>
      <c r="AU167" s="175" t="s">
        <v>87</v>
      </c>
      <c r="AV167" s="14" t="s">
        <v>87</v>
      </c>
      <c r="AW167" s="14" t="s">
        <v>30</v>
      </c>
      <c r="AX167" s="14" t="s">
        <v>75</v>
      </c>
      <c r="AY167" s="175" t="s">
        <v>176</v>
      </c>
    </row>
    <row r="168" spans="2:51" s="14" customFormat="1" ht="12">
      <c r="B168" s="174"/>
      <c r="D168" s="167" t="s">
        <v>182</v>
      </c>
      <c r="E168" s="175" t="s">
        <v>1</v>
      </c>
      <c r="F168" s="176" t="s">
        <v>912</v>
      </c>
      <c r="H168" s="177">
        <v>9.75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182</v>
      </c>
      <c r="AU168" s="175" t="s">
        <v>87</v>
      </c>
      <c r="AV168" s="14" t="s">
        <v>87</v>
      </c>
      <c r="AW168" s="14" t="s">
        <v>30</v>
      </c>
      <c r="AX168" s="14" t="s">
        <v>75</v>
      </c>
      <c r="AY168" s="175" t="s">
        <v>176</v>
      </c>
    </row>
    <row r="169" spans="2:51" s="14" customFormat="1" ht="12">
      <c r="B169" s="174"/>
      <c r="D169" s="167" t="s">
        <v>182</v>
      </c>
      <c r="E169" s="175" t="s">
        <v>1</v>
      </c>
      <c r="F169" s="176" t="s">
        <v>913</v>
      </c>
      <c r="H169" s="177">
        <v>45.6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182</v>
      </c>
      <c r="AU169" s="175" t="s">
        <v>87</v>
      </c>
      <c r="AV169" s="14" t="s">
        <v>87</v>
      </c>
      <c r="AW169" s="14" t="s">
        <v>30</v>
      </c>
      <c r="AX169" s="14" t="s">
        <v>75</v>
      </c>
      <c r="AY169" s="175" t="s">
        <v>176</v>
      </c>
    </row>
    <row r="170" spans="2:51" s="14" customFormat="1" ht="12">
      <c r="B170" s="174"/>
      <c r="D170" s="167" t="s">
        <v>182</v>
      </c>
      <c r="E170" s="175" t="s">
        <v>1</v>
      </c>
      <c r="F170" s="176" t="s">
        <v>914</v>
      </c>
      <c r="H170" s="177">
        <v>1.925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182</v>
      </c>
      <c r="AU170" s="175" t="s">
        <v>87</v>
      </c>
      <c r="AV170" s="14" t="s">
        <v>87</v>
      </c>
      <c r="AW170" s="14" t="s">
        <v>30</v>
      </c>
      <c r="AX170" s="14" t="s">
        <v>75</v>
      </c>
      <c r="AY170" s="175" t="s">
        <v>176</v>
      </c>
    </row>
    <row r="171" spans="2:51" s="14" customFormat="1" ht="12">
      <c r="B171" s="174"/>
      <c r="D171" s="167" t="s">
        <v>182</v>
      </c>
      <c r="E171" s="175" t="s">
        <v>1</v>
      </c>
      <c r="F171" s="176" t="s">
        <v>915</v>
      </c>
      <c r="H171" s="177">
        <v>3.5750000000000002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182</v>
      </c>
      <c r="AU171" s="175" t="s">
        <v>87</v>
      </c>
      <c r="AV171" s="14" t="s">
        <v>87</v>
      </c>
      <c r="AW171" s="14" t="s">
        <v>30</v>
      </c>
      <c r="AX171" s="14" t="s">
        <v>75</v>
      </c>
      <c r="AY171" s="175" t="s">
        <v>176</v>
      </c>
    </row>
    <row r="172" spans="2:51" s="14" customFormat="1" ht="12">
      <c r="B172" s="174"/>
      <c r="D172" s="167" t="s">
        <v>182</v>
      </c>
      <c r="E172" s="175" t="s">
        <v>1</v>
      </c>
      <c r="F172" s="176" t="s">
        <v>916</v>
      </c>
      <c r="H172" s="177">
        <v>9.4499999999999993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2:51" s="15" customFormat="1" ht="12">
      <c r="B173" s="182"/>
      <c r="D173" s="167" t="s">
        <v>182</v>
      </c>
      <c r="E173" s="183" t="s">
        <v>1</v>
      </c>
      <c r="F173" s="184" t="s">
        <v>890</v>
      </c>
      <c r="H173" s="185">
        <v>106.6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83" t="s">
        <v>182</v>
      </c>
      <c r="AU173" s="183" t="s">
        <v>87</v>
      </c>
      <c r="AV173" s="15" t="s">
        <v>97</v>
      </c>
      <c r="AW173" s="15" t="s">
        <v>30</v>
      </c>
      <c r="AX173" s="15" t="s">
        <v>75</v>
      </c>
      <c r="AY173" s="183" t="s">
        <v>176</v>
      </c>
    </row>
    <row r="174" spans="2:51" s="14" customFormat="1" ht="12">
      <c r="B174" s="174"/>
      <c r="D174" s="167" t="s">
        <v>182</v>
      </c>
      <c r="E174" s="175" t="s">
        <v>1</v>
      </c>
      <c r="F174" s="176" t="s">
        <v>917</v>
      </c>
      <c r="H174" s="177">
        <v>8.1300000000000008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182</v>
      </c>
      <c r="AU174" s="175" t="s">
        <v>87</v>
      </c>
      <c r="AV174" s="14" t="s">
        <v>87</v>
      </c>
      <c r="AW174" s="14" t="s">
        <v>30</v>
      </c>
      <c r="AX174" s="14" t="s">
        <v>75</v>
      </c>
      <c r="AY174" s="175" t="s">
        <v>176</v>
      </c>
    </row>
    <row r="175" spans="2:51" s="14" customFormat="1" ht="12">
      <c r="B175" s="174"/>
      <c r="D175" s="167" t="s">
        <v>182</v>
      </c>
      <c r="E175" s="175" t="s">
        <v>1</v>
      </c>
      <c r="F175" s="176" t="s">
        <v>918</v>
      </c>
      <c r="H175" s="177">
        <v>3.11</v>
      </c>
      <c r="I175" s="178"/>
      <c r="L175" s="174"/>
      <c r="M175" s="179"/>
      <c r="N175" s="180"/>
      <c r="O175" s="180"/>
      <c r="P175" s="180"/>
      <c r="Q175" s="180"/>
      <c r="R175" s="180"/>
      <c r="S175" s="180"/>
      <c r="T175" s="181"/>
      <c r="AT175" s="175" t="s">
        <v>182</v>
      </c>
      <c r="AU175" s="175" t="s">
        <v>87</v>
      </c>
      <c r="AV175" s="14" t="s">
        <v>87</v>
      </c>
      <c r="AW175" s="14" t="s">
        <v>30</v>
      </c>
      <c r="AX175" s="14" t="s">
        <v>75</v>
      </c>
      <c r="AY175" s="175" t="s">
        <v>176</v>
      </c>
    </row>
    <row r="176" spans="2:51" s="14" customFormat="1" ht="12">
      <c r="B176" s="174"/>
      <c r="D176" s="167" t="s">
        <v>182</v>
      </c>
      <c r="E176" s="175" t="s">
        <v>1</v>
      </c>
      <c r="F176" s="176" t="s">
        <v>919</v>
      </c>
      <c r="H176" s="177">
        <v>3.0550000000000002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30</v>
      </c>
      <c r="AX176" s="14" t="s">
        <v>75</v>
      </c>
      <c r="AY176" s="175" t="s">
        <v>176</v>
      </c>
    </row>
    <row r="177" spans="1:65" s="15" customFormat="1" ht="12">
      <c r="B177" s="182"/>
      <c r="D177" s="167" t="s">
        <v>182</v>
      </c>
      <c r="E177" s="183" t="s">
        <v>1</v>
      </c>
      <c r="F177" s="184" t="s">
        <v>894</v>
      </c>
      <c r="H177" s="185">
        <v>14.295</v>
      </c>
      <c r="I177" s="186"/>
      <c r="L177" s="182"/>
      <c r="M177" s="187"/>
      <c r="N177" s="188"/>
      <c r="O177" s="188"/>
      <c r="P177" s="188"/>
      <c r="Q177" s="188"/>
      <c r="R177" s="188"/>
      <c r="S177" s="188"/>
      <c r="T177" s="189"/>
      <c r="AT177" s="183" t="s">
        <v>182</v>
      </c>
      <c r="AU177" s="183" t="s">
        <v>87</v>
      </c>
      <c r="AV177" s="15" t="s">
        <v>97</v>
      </c>
      <c r="AW177" s="15" t="s">
        <v>30</v>
      </c>
      <c r="AX177" s="15" t="s">
        <v>75</v>
      </c>
      <c r="AY177" s="183" t="s">
        <v>176</v>
      </c>
    </row>
    <row r="178" spans="1:65" s="16" customFormat="1" ht="12">
      <c r="B178" s="190"/>
      <c r="D178" s="167" t="s">
        <v>182</v>
      </c>
      <c r="E178" s="191" t="s">
        <v>1</v>
      </c>
      <c r="F178" s="192" t="s">
        <v>193</v>
      </c>
      <c r="H178" s="193">
        <v>129.45500000000001</v>
      </c>
      <c r="I178" s="194"/>
      <c r="L178" s="190"/>
      <c r="M178" s="195"/>
      <c r="N178" s="196"/>
      <c r="O178" s="196"/>
      <c r="P178" s="196"/>
      <c r="Q178" s="196"/>
      <c r="R178" s="196"/>
      <c r="S178" s="196"/>
      <c r="T178" s="197"/>
      <c r="AT178" s="191" t="s">
        <v>182</v>
      </c>
      <c r="AU178" s="191" t="s">
        <v>87</v>
      </c>
      <c r="AV178" s="16" t="s">
        <v>106</v>
      </c>
      <c r="AW178" s="16" t="s">
        <v>30</v>
      </c>
      <c r="AX178" s="16" t="s">
        <v>79</v>
      </c>
      <c r="AY178" s="191" t="s">
        <v>176</v>
      </c>
    </row>
    <row r="179" spans="1:65" s="12" customFormat="1" ht="23" customHeight="1">
      <c r="B179" s="138"/>
      <c r="D179" s="139" t="s">
        <v>74</v>
      </c>
      <c r="E179" s="149" t="s">
        <v>301</v>
      </c>
      <c r="F179" s="149" t="s">
        <v>302</v>
      </c>
      <c r="I179" s="141"/>
      <c r="J179" s="150">
        <f>BK179</f>
        <v>0</v>
      </c>
      <c r="L179" s="138"/>
      <c r="M179" s="143"/>
      <c r="N179" s="144"/>
      <c r="O179" s="144"/>
      <c r="P179" s="145">
        <f>SUM(P180:P196)</f>
        <v>0</v>
      </c>
      <c r="Q179" s="144"/>
      <c r="R179" s="145">
        <f>SUM(R180:R196)</f>
        <v>1.9434E-2</v>
      </c>
      <c r="S179" s="144"/>
      <c r="T179" s="146">
        <f>SUM(T180:T196)</f>
        <v>0</v>
      </c>
      <c r="AR179" s="139" t="s">
        <v>79</v>
      </c>
      <c r="AT179" s="147" t="s">
        <v>74</v>
      </c>
      <c r="AU179" s="147" t="s">
        <v>79</v>
      </c>
      <c r="AY179" s="139" t="s">
        <v>176</v>
      </c>
      <c r="BK179" s="148">
        <f>SUM(BK180:BK196)</f>
        <v>0</v>
      </c>
    </row>
    <row r="180" spans="1:65" s="2" customFormat="1" ht="14.5" customHeight="1">
      <c r="A180" s="33"/>
      <c r="B180" s="151"/>
      <c r="C180" s="152" t="s">
        <v>216</v>
      </c>
      <c r="D180" s="152" t="s">
        <v>178</v>
      </c>
      <c r="E180" s="153" t="s">
        <v>303</v>
      </c>
      <c r="F180" s="154" t="s">
        <v>304</v>
      </c>
      <c r="G180" s="155" t="s">
        <v>219</v>
      </c>
      <c r="H180" s="156">
        <v>12.3</v>
      </c>
      <c r="I180" s="157"/>
      <c r="J180" s="158">
        <f>ROUND(I180*H180,2)</f>
        <v>0</v>
      </c>
      <c r="K180" s="159"/>
      <c r="L180" s="34"/>
      <c r="M180" s="160" t="s">
        <v>1</v>
      </c>
      <c r="N180" s="161" t="s">
        <v>41</v>
      </c>
      <c r="O180" s="59"/>
      <c r="P180" s="162">
        <f>O180*H180</f>
        <v>0</v>
      </c>
      <c r="Q180" s="162">
        <v>1.58E-3</v>
      </c>
      <c r="R180" s="162">
        <f>Q180*H180</f>
        <v>1.9434E-2</v>
      </c>
      <c r="S180" s="162">
        <v>0</v>
      </c>
      <c r="T180" s="16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106</v>
      </c>
      <c r="AT180" s="164" t="s">
        <v>178</v>
      </c>
      <c r="AU180" s="164" t="s">
        <v>87</v>
      </c>
      <c r="AY180" s="18" t="s">
        <v>176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87</v>
      </c>
      <c r="BK180" s="165">
        <f>ROUND(I180*H180,2)</f>
        <v>0</v>
      </c>
      <c r="BL180" s="18" t="s">
        <v>106</v>
      </c>
      <c r="BM180" s="164" t="s">
        <v>920</v>
      </c>
    </row>
    <row r="181" spans="1:65" s="13" customFormat="1" ht="12">
      <c r="B181" s="166"/>
      <c r="D181" s="167" t="s">
        <v>182</v>
      </c>
      <c r="E181" s="168" t="s">
        <v>1</v>
      </c>
      <c r="F181" s="169" t="s">
        <v>306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182</v>
      </c>
      <c r="AU181" s="168" t="s">
        <v>87</v>
      </c>
      <c r="AV181" s="13" t="s">
        <v>79</v>
      </c>
      <c r="AW181" s="13" t="s">
        <v>30</v>
      </c>
      <c r="AX181" s="13" t="s">
        <v>75</v>
      </c>
      <c r="AY181" s="168" t="s">
        <v>176</v>
      </c>
    </row>
    <row r="182" spans="1:65" s="14" customFormat="1" ht="12">
      <c r="B182" s="174"/>
      <c r="D182" s="167" t="s">
        <v>182</v>
      </c>
      <c r="E182" s="175" t="s">
        <v>1</v>
      </c>
      <c r="F182" s="176" t="s">
        <v>307</v>
      </c>
      <c r="H182" s="177">
        <v>12.3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75</v>
      </c>
      <c r="AY182" s="175" t="s">
        <v>176</v>
      </c>
    </row>
    <row r="183" spans="1:65" s="16" customFormat="1" ht="12">
      <c r="B183" s="190"/>
      <c r="D183" s="167" t="s">
        <v>182</v>
      </c>
      <c r="E183" s="191" t="s">
        <v>1</v>
      </c>
      <c r="F183" s="192" t="s">
        <v>193</v>
      </c>
      <c r="H183" s="193">
        <v>12.3</v>
      </c>
      <c r="I183" s="194"/>
      <c r="L183" s="190"/>
      <c r="M183" s="195"/>
      <c r="N183" s="196"/>
      <c r="O183" s="196"/>
      <c r="P183" s="196"/>
      <c r="Q183" s="196"/>
      <c r="R183" s="196"/>
      <c r="S183" s="196"/>
      <c r="T183" s="197"/>
      <c r="AT183" s="191" t="s">
        <v>182</v>
      </c>
      <c r="AU183" s="191" t="s">
        <v>87</v>
      </c>
      <c r="AV183" s="16" t="s">
        <v>106</v>
      </c>
      <c r="AW183" s="16" t="s">
        <v>30</v>
      </c>
      <c r="AX183" s="16" t="s">
        <v>79</v>
      </c>
      <c r="AY183" s="191" t="s">
        <v>176</v>
      </c>
    </row>
    <row r="184" spans="1:65" s="2" customFormat="1" ht="14.5" customHeight="1">
      <c r="A184" s="33"/>
      <c r="B184" s="151"/>
      <c r="C184" s="152" t="s">
        <v>227</v>
      </c>
      <c r="D184" s="152" t="s">
        <v>178</v>
      </c>
      <c r="E184" s="153" t="s">
        <v>309</v>
      </c>
      <c r="F184" s="154" t="s">
        <v>310</v>
      </c>
      <c r="G184" s="155" t="s">
        <v>219</v>
      </c>
      <c r="H184" s="156">
        <v>12.3</v>
      </c>
      <c r="I184" s="157"/>
      <c r="J184" s="158">
        <f>ROUND(I184*H184,2)</f>
        <v>0</v>
      </c>
      <c r="K184" s="159"/>
      <c r="L184" s="34"/>
      <c r="M184" s="160" t="s">
        <v>1</v>
      </c>
      <c r="N184" s="161" t="s">
        <v>41</v>
      </c>
      <c r="O184" s="59"/>
      <c r="P184" s="162">
        <f>O184*H184</f>
        <v>0</v>
      </c>
      <c r="Q184" s="162">
        <v>0</v>
      </c>
      <c r="R184" s="162">
        <f>Q184*H184</f>
        <v>0</v>
      </c>
      <c r="S184" s="162">
        <v>0</v>
      </c>
      <c r="T184" s="16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106</v>
      </c>
      <c r="AT184" s="164" t="s">
        <v>178</v>
      </c>
      <c r="AU184" s="164" t="s">
        <v>87</v>
      </c>
      <c r="AY184" s="18" t="s">
        <v>176</v>
      </c>
      <c r="BE184" s="165">
        <f>IF(N184="základná",J184,0)</f>
        <v>0</v>
      </c>
      <c r="BF184" s="165">
        <f>IF(N184="znížená",J184,0)</f>
        <v>0</v>
      </c>
      <c r="BG184" s="165">
        <f>IF(N184="zákl. prenesená",J184,0)</f>
        <v>0</v>
      </c>
      <c r="BH184" s="165">
        <f>IF(N184="zníž. prenesená",J184,0)</f>
        <v>0</v>
      </c>
      <c r="BI184" s="165">
        <f>IF(N184="nulová",J184,0)</f>
        <v>0</v>
      </c>
      <c r="BJ184" s="18" t="s">
        <v>87</v>
      </c>
      <c r="BK184" s="165">
        <f>ROUND(I184*H184,2)</f>
        <v>0</v>
      </c>
      <c r="BL184" s="18" t="s">
        <v>106</v>
      </c>
      <c r="BM184" s="164" t="s">
        <v>921</v>
      </c>
    </row>
    <row r="185" spans="1:65" s="14" customFormat="1" ht="12">
      <c r="B185" s="174"/>
      <c r="D185" s="167" t="s">
        <v>182</v>
      </c>
      <c r="E185" s="175" t="s">
        <v>1</v>
      </c>
      <c r="F185" s="176" t="s">
        <v>307</v>
      </c>
      <c r="H185" s="177">
        <v>12.3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182</v>
      </c>
      <c r="AU185" s="175" t="s">
        <v>87</v>
      </c>
      <c r="AV185" s="14" t="s">
        <v>87</v>
      </c>
      <c r="AW185" s="14" t="s">
        <v>30</v>
      </c>
      <c r="AX185" s="14" t="s">
        <v>75</v>
      </c>
      <c r="AY185" s="175" t="s">
        <v>176</v>
      </c>
    </row>
    <row r="186" spans="1:65" s="16" customFormat="1" ht="12">
      <c r="B186" s="190"/>
      <c r="D186" s="167" t="s">
        <v>182</v>
      </c>
      <c r="E186" s="191" t="s">
        <v>1</v>
      </c>
      <c r="F186" s="192" t="s">
        <v>193</v>
      </c>
      <c r="H186" s="193">
        <v>12.3</v>
      </c>
      <c r="I186" s="194"/>
      <c r="L186" s="190"/>
      <c r="M186" s="195"/>
      <c r="N186" s="196"/>
      <c r="O186" s="196"/>
      <c r="P186" s="196"/>
      <c r="Q186" s="196"/>
      <c r="R186" s="196"/>
      <c r="S186" s="196"/>
      <c r="T186" s="197"/>
      <c r="AT186" s="191" t="s">
        <v>182</v>
      </c>
      <c r="AU186" s="191" t="s">
        <v>87</v>
      </c>
      <c r="AV186" s="16" t="s">
        <v>106</v>
      </c>
      <c r="AW186" s="16" t="s">
        <v>30</v>
      </c>
      <c r="AX186" s="16" t="s">
        <v>79</v>
      </c>
      <c r="AY186" s="191" t="s">
        <v>176</v>
      </c>
    </row>
    <row r="187" spans="1:65" s="2" customFormat="1" ht="24.25" customHeight="1">
      <c r="A187" s="33"/>
      <c r="B187" s="151"/>
      <c r="C187" s="152" t="s">
        <v>276</v>
      </c>
      <c r="D187" s="152" t="s">
        <v>178</v>
      </c>
      <c r="E187" s="153" t="s">
        <v>313</v>
      </c>
      <c r="F187" s="154" t="s">
        <v>314</v>
      </c>
      <c r="G187" s="155" t="s">
        <v>315</v>
      </c>
      <c r="H187" s="156">
        <v>26.056999999999999</v>
      </c>
      <c r="I187" s="157"/>
      <c r="J187" s="158">
        <f t="shared" ref="J187:J192" si="0">ROUND(I187*H187,2)</f>
        <v>0</v>
      </c>
      <c r="K187" s="159"/>
      <c r="L187" s="34"/>
      <c r="M187" s="160" t="s">
        <v>1</v>
      </c>
      <c r="N187" s="161" t="s">
        <v>41</v>
      </c>
      <c r="O187" s="59"/>
      <c r="P187" s="162">
        <f t="shared" ref="P187:P192" si="1">O187*H187</f>
        <v>0</v>
      </c>
      <c r="Q187" s="162">
        <v>0</v>
      </c>
      <c r="R187" s="162">
        <f t="shared" ref="R187:R192" si="2">Q187*H187</f>
        <v>0</v>
      </c>
      <c r="S187" s="162">
        <v>0</v>
      </c>
      <c r="T187" s="163">
        <f t="shared" ref="T187:T192" si="3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106</v>
      </c>
      <c r="AT187" s="164" t="s">
        <v>178</v>
      </c>
      <c r="AU187" s="164" t="s">
        <v>87</v>
      </c>
      <c r="AY187" s="18" t="s">
        <v>176</v>
      </c>
      <c r="BE187" s="165">
        <f t="shared" ref="BE187:BE192" si="4">IF(N187="základná",J187,0)</f>
        <v>0</v>
      </c>
      <c r="BF187" s="165">
        <f t="shared" ref="BF187:BF192" si="5">IF(N187="znížená",J187,0)</f>
        <v>0</v>
      </c>
      <c r="BG187" s="165">
        <f t="shared" ref="BG187:BG192" si="6">IF(N187="zákl. prenesená",J187,0)</f>
        <v>0</v>
      </c>
      <c r="BH187" s="165">
        <f t="shared" ref="BH187:BH192" si="7">IF(N187="zníž. prenesená",J187,0)</f>
        <v>0</v>
      </c>
      <c r="BI187" s="165">
        <f t="shared" ref="BI187:BI192" si="8">IF(N187="nulová",J187,0)</f>
        <v>0</v>
      </c>
      <c r="BJ187" s="18" t="s">
        <v>87</v>
      </c>
      <c r="BK187" s="165">
        <f t="shared" ref="BK187:BK192" si="9">ROUND(I187*H187,2)</f>
        <v>0</v>
      </c>
      <c r="BL187" s="18" t="s">
        <v>106</v>
      </c>
      <c r="BM187" s="164" t="s">
        <v>922</v>
      </c>
    </row>
    <row r="188" spans="1:65" s="2" customFormat="1" ht="24.25" customHeight="1">
      <c r="A188" s="33"/>
      <c r="B188" s="151"/>
      <c r="C188" s="152" t="s">
        <v>296</v>
      </c>
      <c r="D188" s="152" t="s">
        <v>178</v>
      </c>
      <c r="E188" s="153" t="s">
        <v>317</v>
      </c>
      <c r="F188" s="154" t="s">
        <v>318</v>
      </c>
      <c r="G188" s="155" t="s">
        <v>315</v>
      </c>
      <c r="H188" s="156">
        <v>26.056999999999999</v>
      </c>
      <c r="I188" s="157"/>
      <c r="J188" s="158">
        <f t="shared" si="0"/>
        <v>0</v>
      </c>
      <c r="K188" s="159"/>
      <c r="L188" s="34"/>
      <c r="M188" s="160" t="s">
        <v>1</v>
      </c>
      <c r="N188" s="161" t="s">
        <v>41</v>
      </c>
      <c r="O188" s="59"/>
      <c r="P188" s="162">
        <f t="shared" si="1"/>
        <v>0</v>
      </c>
      <c r="Q188" s="162">
        <v>0</v>
      </c>
      <c r="R188" s="162">
        <f t="shared" si="2"/>
        <v>0</v>
      </c>
      <c r="S188" s="162">
        <v>0</v>
      </c>
      <c r="T188" s="163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106</v>
      </c>
      <c r="AT188" s="164" t="s">
        <v>178</v>
      </c>
      <c r="AU188" s="164" t="s">
        <v>87</v>
      </c>
      <c r="AY188" s="18" t="s">
        <v>176</v>
      </c>
      <c r="BE188" s="165">
        <f t="shared" si="4"/>
        <v>0</v>
      </c>
      <c r="BF188" s="165">
        <f t="shared" si="5"/>
        <v>0</v>
      </c>
      <c r="BG188" s="165">
        <f t="shared" si="6"/>
        <v>0</v>
      </c>
      <c r="BH188" s="165">
        <f t="shared" si="7"/>
        <v>0</v>
      </c>
      <c r="BI188" s="165">
        <f t="shared" si="8"/>
        <v>0</v>
      </c>
      <c r="BJ188" s="18" t="s">
        <v>87</v>
      </c>
      <c r="BK188" s="165">
        <f t="shared" si="9"/>
        <v>0</v>
      </c>
      <c r="BL188" s="18" t="s">
        <v>106</v>
      </c>
      <c r="BM188" s="164" t="s">
        <v>923</v>
      </c>
    </row>
    <row r="189" spans="1:65" s="2" customFormat="1" ht="14.5" customHeight="1">
      <c r="A189" s="33"/>
      <c r="B189" s="151"/>
      <c r="C189" s="152" t="s">
        <v>225</v>
      </c>
      <c r="D189" s="152" t="s">
        <v>178</v>
      </c>
      <c r="E189" s="153" t="s">
        <v>321</v>
      </c>
      <c r="F189" s="154" t="s">
        <v>322</v>
      </c>
      <c r="G189" s="155" t="s">
        <v>315</v>
      </c>
      <c r="H189" s="156">
        <v>26.056999999999999</v>
      </c>
      <c r="I189" s="157"/>
      <c r="J189" s="158">
        <f t="shared" si="0"/>
        <v>0</v>
      </c>
      <c r="K189" s="159"/>
      <c r="L189" s="34"/>
      <c r="M189" s="160" t="s">
        <v>1</v>
      </c>
      <c r="N189" s="161" t="s">
        <v>41</v>
      </c>
      <c r="O189" s="59"/>
      <c r="P189" s="162">
        <f t="shared" si="1"/>
        <v>0</v>
      </c>
      <c r="Q189" s="162">
        <v>0</v>
      </c>
      <c r="R189" s="162">
        <f t="shared" si="2"/>
        <v>0</v>
      </c>
      <c r="S189" s="162">
        <v>0</v>
      </c>
      <c r="T189" s="163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106</v>
      </c>
      <c r="AT189" s="164" t="s">
        <v>178</v>
      </c>
      <c r="AU189" s="164" t="s">
        <v>87</v>
      </c>
      <c r="AY189" s="18" t="s">
        <v>176</v>
      </c>
      <c r="BE189" s="165">
        <f t="shared" si="4"/>
        <v>0</v>
      </c>
      <c r="BF189" s="165">
        <f t="shared" si="5"/>
        <v>0</v>
      </c>
      <c r="BG189" s="165">
        <f t="shared" si="6"/>
        <v>0</v>
      </c>
      <c r="BH189" s="165">
        <f t="shared" si="7"/>
        <v>0</v>
      </c>
      <c r="BI189" s="165">
        <f t="shared" si="8"/>
        <v>0</v>
      </c>
      <c r="BJ189" s="18" t="s">
        <v>87</v>
      </c>
      <c r="BK189" s="165">
        <f t="shared" si="9"/>
        <v>0</v>
      </c>
      <c r="BL189" s="18" t="s">
        <v>106</v>
      </c>
      <c r="BM189" s="164" t="s">
        <v>924</v>
      </c>
    </row>
    <row r="190" spans="1:65" s="2" customFormat="1" ht="14.5" customHeight="1">
      <c r="A190" s="33"/>
      <c r="B190" s="151"/>
      <c r="C190" s="152" t="s">
        <v>308</v>
      </c>
      <c r="D190" s="152" t="s">
        <v>178</v>
      </c>
      <c r="E190" s="153" t="s">
        <v>325</v>
      </c>
      <c r="F190" s="154" t="s">
        <v>326</v>
      </c>
      <c r="G190" s="155" t="s">
        <v>315</v>
      </c>
      <c r="H190" s="156">
        <v>26.056999999999999</v>
      </c>
      <c r="I190" s="157"/>
      <c r="J190" s="158">
        <f t="shared" si="0"/>
        <v>0</v>
      </c>
      <c r="K190" s="159"/>
      <c r="L190" s="34"/>
      <c r="M190" s="160" t="s">
        <v>1</v>
      </c>
      <c r="N190" s="161" t="s">
        <v>41</v>
      </c>
      <c r="O190" s="59"/>
      <c r="P190" s="162">
        <f t="shared" si="1"/>
        <v>0</v>
      </c>
      <c r="Q190" s="162">
        <v>0</v>
      </c>
      <c r="R190" s="162">
        <f t="shared" si="2"/>
        <v>0</v>
      </c>
      <c r="S190" s="162">
        <v>0</v>
      </c>
      <c r="T190" s="163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106</v>
      </c>
      <c r="AT190" s="164" t="s">
        <v>178</v>
      </c>
      <c r="AU190" s="164" t="s">
        <v>87</v>
      </c>
      <c r="AY190" s="18" t="s">
        <v>176</v>
      </c>
      <c r="BE190" s="165">
        <f t="shared" si="4"/>
        <v>0</v>
      </c>
      <c r="BF190" s="165">
        <f t="shared" si="5"/>
        <v>0</v>
      </c>
      <c r="BG190" s="165">
        <f t="shared" si="6"/>
        <v>0</v>
      </c>
      <c r="BH190" s="165">
        <f t="shared" si="7"/>
        <v>0</v>
      </c>
      <c r="BI190" s="165">
        <f t="shared" si="8"/>
        <v>0</v>
      </c>
      <c r="BJ190" s="18" t="s">
        <v>87</v>
      </c>
      <c r="BK190" s="165">
        <f t="shared" si="9"/>
        <v>0</v>
      </c>
      <c r="BL190" s="18" t="s">
        <v>106</v>
      </c>
      <c r="BM190" s="164" t="s">
        <v>925</v>
      </c>
    </row>
    <row r="191" spans="1:65" s="2" customFormat="1" ht="24.25" customHeight="1">
      <c r="A191" s="33"/>
      <c r="B191" s="151"/>
      <c r="C191" s="152" t="s">
        <v>312</v>
      </c>
      <c r="D191" s="152" t="s">
        <v>178</v>
      </c>
      <c r="E191" s="153" t="s">
        <v>329</v>
      </c>
      <c r="F191" s="154" t="s">
        <v>330</v>
      </c>
      <c r="G191" s="155" t="s">
        <v>315</v>
      </c>
      <c r="H191" s="156">
        <v>26.056999999999999</v>
      </c>
      <c r="I191" s="157"/>
      <c r="J191" s="158">
        <f t="shared" si="0"/>
        <v>0</v>
      </c>
      <c r="K191" s="159"/>
      <c r="L191" s="34"/>
      <c r="M191" s="160" t="s">
        <v>1</v>
      </c>
      <c r="N191" s="161" t="s">
        <v>41</v>
      </c>
      <c r="O191" s="59"/>
      <c r="P191" s="162">
        <f t="shared" si="1"/>
        <v>0</v>
      </c>
      <c r="Q191" s="162">
        <v>0</v>
      </c>
      <c r="R191" s="162">
        <f t="shared" si="2"/>
        <v>0</v>
      </c>
      <c r="S191" s="162">
        <v>0</v>
      </c>
      <c r="T191" s="163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106</v>
      </c>
      <c r="AT191" s="164" t="s">
        <v>178</v>
      </c>
      <c r="AU191" s="164" t="s">
        <v>87</v>
      </c>
      <c r="AY191" s="18" t="s">
        <v>176</v>
      </c>
      <c r="BE191" s="165">
        <f t="shared" si="4"/>
        <v>0</v>
      </c>
      <c r="BF191" s="165">
        <f t="shared" si="5"/>
        <v>0</v>
      </c>
      <c r="BG191" s="165">
        <f t="shared" si="6"/>
        <v>0</v>
      </c>
      <c r="BH191" s="165">
        <f t="shared" si="7"/>
        <v>0</v>
      </c>
      <c r="BI191" s="165">
        <f t="shared" si="8"/>
        <v>0</v>
      </c>
      <c r="BJ191" s="18" t="s">
        <v>87</v>
      </c>
      <c r="BK191" s="165">
        <f t="shared" si="9"/>
        <v>0</v>
      </c>
      <c r="BL191" s="18" t="s">
        <v>106</v>
      </c>
      <c r="BM191" s="164" t="s">
        <v>926</v>
      </c>
    </row>
    <row r="192" spans="1:65" s="2" customFormat="1" ht="24.25" customHeight="1">
      <c r="A192" s="33"/>
      <c r="B192" s="151"/>
      <c r="C192" s="152" t="s">
        <v>139</v>
      </c>
      <c r="D192" s="152" t="s">
        <v>178</v>
      </c>
      <c r="E192" s="153" t="s">
        <v>333</v>
      </c>
      <c r="F192" s="154" t="s">
        <v>334</v>
      </c>
      <c r="G192" s="155" t="s">
        <v>315</v>
      </c>
      <c r="H192" s="156">
        <v>78.171000000000006</v>
      </c>
      <c r="I192" s="157"/>
      <c r="J192" s="158">
        <f t="shared" si="0"/>
        <v>0</v>
      </c>
      <c r="K192" s="159"/>
      <c r="L192" s="34"/>
      <c r="M192" s="160" t="s">
        <v>1</v>
      </c>
      <c r="N192" s="161" t="s">
        <v>41</v>
      </c>
      <c r="O192" s="59"/>
      <c r="P192" s="162">
        <f t="shared" si="1"/>
        <v>0</v>
      </c>
      <c r="Q192" s="162">
        <v>0</v>
      </c>
      <c r="R192" s="162">
        <f t="shared" si="2"/>
        <v>0</v>
      </c>
      <c r="S192" s="162">
        <v>0</v>
      </c>
      <c r="T192" s="163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106</v>
      </c>
      <c r="AT192" s="164" t="s">
        <v>178</v>
      </c>
      <c r="AU192" s="164" t="s">
        <v>87</v>
      </c>
      <c r="AY192" s="18" t="s">
        <v>176</v>
      </c>
      <c r="BE192" s="165">
        <f t="shared" si="4"/>
        <v>0</v>
      </c>
      <c r="BF192" s="165">
        <f t="shared" si="5"/>
        <v>0</v>
      </c>
      <c r="BG192" s="165">
        <f t="shared" si="6"/>
        <v>0</v>
      </c>
      <c r="BH192" s="165">
        <f t="shared" si="7"/>
        <v>0</v>
      </c>
      <c r="BI192" s="165">
        <f t="shared" si="8"/>
        <v>0</v>
      </c>
      <c r="BJ192" s="18" t="s">
        <v>87</v>
      </c>
      <c r="BK192" s="165">
        <f t="shared" si="9"/>
        <v>0</v>
      </c>
      <c r="BL192" s="18" t="s">
        <v>106</v>
      </c>
      <c r="BM192" s="164" t="s">
        <v>927</v>
      </c>
    </row>
    <row r="193" spans="1:65" s="14" customFormat="1" ht="12">
      <c r="B193" s="174"/>
      <c r="D193" s="167" t="s">
        <v>182</v>
      </c>
      <c r="F193" s="176" t="s">
        <v>928</v>
      </c>
      <c r="H193" s="177">
        <v>78.171000000000006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182</v>
      </c>
      <c r="AU193" s="175" t="s">
        <v>87</v>
      </c>
      <c r="AV193" s="14" t="s">
        <v>87</v>
      </c>
      <c r="AW193" s="14" t="s">
        <v>3</v>
      </c>
      <c r="AX193" s="14" t="s">
        <v>79</v>
      </c>
      <c r="AY193" s="175" t="s">
        <v>176</v>
      </c>
    </row>
    <row r="194" spans="1:65" s="2" customFormat="1" ht="14.5" customHeight="1">
      <c r="A194" s="33"/>
      <c r="B194" s="151"/>
      <c r="C194" s="152" t="s">
        <v>320</v>
      </c>
      <c r="D194" s="152" t="s">
        <v>178</v>
      </c>
      <c r="E194" s="153" t="s">
        <v>338</v>
      </c>
      <c r="F194" s="154" t="s">
        <v>339</v>
      </c>
      <c r="G194" s="155" t="s">
        <v>315</v>
      </c>
      <c r="H194" s="156">
        <v>26.056999999999999</v>
      </c>
      <c r="I194" s="157"/>
      <c r="J194" s="158">
        <f>ROUND(I194*H194,2)</f>
        <v>0</v>
      </c>
      <c r="K194" s="159"/>
      <c r="L194" s="34"/>
      <c r="M194" s="160" t="s">
        <v>1</v>
      </c>
      <c r="N194" s="161" t="s">
        <v>41</v>
      </c>
      <c r="O194" s="59"/>
      <c r="P194" s="162">
        <f>O194*H194</f>
        <v>0</v>
      </c>
      <c r="Q194" s="162">
        <v>0</v>
      </c>
      <c r="R194" s="162">
        <f>Q194*H194</f>
        <v>0</v>
      </c>
      <c r="S194" s="162">
        <v>0</v>
      </c>
      <c r="T194" s="16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106</v>
      </c>
      <c r="AT194" s="164" t="s">
        <v>178</v>
      </c>
      <c r="AU194" s="164" t="s">
        <v>87</v>
      </c>
      <c r="AY194" s="18" t="s">
        <v>176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8" t="s">
        <v>87</v>
      </c>
      <c r="BK194" s="165">
        <f>ROUND(I194*H194,2)</f>
        <v>0</v>
      </c>
      <c r="BL194" s="18" t="s">
        <v>106</v>
      </c>
      <c r="BM194" s="164" t="s">
        <v>929</v>
      </c>
    </row>
    <row r="195" spans="1:65" s="2" customFormat="1" ht="24.25" customHeight="1">
      <c r="A195" s="33"/>
      <c r="B195" s="151"/>
      <c r="C195" s="152" t="s">
        <v>324</v>
      </c>
      <c r="D195" s="152" t="s">
        <v>178</v>
      </c>
      <c r="E195" s="153" t="s">
        <v>342</v>
      </c>
      <c r="F195" s="154" t="s">
        <v>343</v>
      </c>
      <c r="G195" s="155" t="s">
        <v>315</v>
      </c>
      <c r="H195" s="156">
        <v>260.57</v>
      </c>
      <c r="I195" s="157"/>
      <c r="J195" s="158">
        <f>ROUND(I195*H195,2)</f>
        <v>0</v>
      </c>
      <c r="K195" s="159"/>
      <c r="L195" s="34"/>
      <c r="M195" s="160" t="s">
        <v>1</v>
      </c>
      <c r="N195" s="161" t="s">
        <v>41</v>
      </c>
      <c r="O195" s="59"/>
      <c r="P195" s="162">
        <f>O195*H195</f>
        <v>0</v>
      </c>
      <c r="Q195" s="162">
        <v>0</v>
      </c>
      <c r="R195" s="162">
        <f>Q195*H195</f>
        <v>0</v>
      </c>
      <c r="S195" s="162">
        <v>0</v>
      </c>
      <c r="T195" s="163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106</v>
      </c>
      <c r="AT195" s="164" t="s">
        <v>178</v>
      </c>
      <c r="AU195" s="164" t="s">
        <v>87</v>
      </c>
      <c r="AY195" s="18" t="s">
        <v>176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87</v>
      </c>
      <c r="BK195" s="165">
        <f>ROUND(I195*H195,2)</f>
        <v>0</v>
      </c>
      <c r="BL195" s="18" t="s">
        <v>106</v>
      </c>
      <c r="BM195" s="164" t="s">
        <v>930</v>
      </c>
    </row>
    <row r="196" spans="1:65" s="14" customFormat="1" ht="12">
      <c r="B196" s="174"/>
      <c r="D196" s="167" t="s">
        <v>182</v>
      </c>
      <c r="F196" s="176" t="s">
        <v>931</v>
      </c>
      <c r="H196" s="177">
        <v>260.57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</v>
      </c>
      <c r="AX196" s="14" t="s">
        <v>79</v>
      </c>
      <c r="AY196" s="175" t="s">
        <v>176</v>
      </c>
    </row>
    <row r="197" spans="1:65" s="12" customFormat="1" ht="23" customHeight="1">
      <c r="B197" s="138"/>
      <c r="D197" s="139" t="s">
        <v>74</v>
      </c>
      <c r="E197" s="149" t="s">
        <v>932</v>
      </c>
      <c r="F197" s="149" t="s">
        <v>933</v>
      </c>
      <c r="I197" s="141"/>
      <c r="J197" s="150">
        <f>BK197</f>
        <v>0</v>
      </c>
      <c r="L197" s="138"/>
      <c r="M197" s="143"/>
      <c r="N197" s="144"/>
      <c r="O197" s="144"/>
      <c r="P197" s="145">
        <f>SUM(P198:P201)</f>
        <v>0</v>
      </c>
      <c r="Q197" s="144"/>
      <c r="R197" s="145">
        <f>SUM(R198:R201)</f>
        <v>0</v>
      </c>
      <c r="S197" s="144"/>
      <c r="T197" s="146">
        <f>SUM(T198:T201)</f>
        <v>0</v>
      </c>
      <c r="AR197" s="139" t="s">
        <v>79</v>
      </c>
      <c r="AT197" s="147" t="s">
        <v>74</v>
      </c>
      <c r="AU197" s="147" t="s">
        <v>79</v>
      </c>
      <c r="AY197" s="139" t="s">
        <v>176</v>
      </c>
      <c r="BK197" s="148">
        <f>SUM(BK198:BK201)</f>
        <v>0</v>
      </c>
    </row>
    <row r="198" spans="1:65" s="2" customFormat="1" ht="14.5" customHeight="1">
      <c r="A198" s="33"/>
      <c r="B198" s="151"/>
      <c r="C198" s="152" t="s">
        <v>328</v>
      </c>
      <c r="D198" s="152" t="s">
        <v>178</v>
      </c>
      <c r="E198" s="153" t="s">
        <v>934</v>
      </c>
      <c r="F198" s="154" t="s">
        <v>935</v>
      </c>
      <c r="G198" s="155" t="s">
        <v>362</v>
      </c>
      <c r="H198" s="156">
        <v>1</v>
      </c>
      <c r="I198" s="157"/>
      <c r="J198" s="158">
        <f>ROUND(I198*H198,2)</f>
        <v>0</v>
      </c>
      <c r="K198" s="159"/>
      <c r="L198" s="34"/>
      <c r="M198" s="160" t="s">
        <v>1</v>
      </c>
      <c r="N198" s="161" t="s">
        <v>41</v>
      </c>
      <c r="O198" s="59"/>
      <c r="P198" s="162">
        <f>O198*H198</f>
        <v>0</v>
      </c>
      <c r="Q198" s="162">
        <v>0</v>
      </c>
      <c r="R198" s="162">
        <f>Q198*H198</f>
        <v>0</v>
      </c>
      <c r="S198" s="162">
        <v>0</v>
      </c>
      <c r="T198" s="163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106</v>
      </c>
      <c r="AT198" s="164" t="s">
        <v>178</v>
      </c>
      <c r="AU198" s="164" t="s">
        <v>87</v>
      </c>
      <c r="AY198" s="18" t="s">
        <v>176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8" t="s">
        <v>87</v>
      </c>
      <c r="BK198" s="165">
        <f>ROUND(I198*H198,2)</f>
        <v>0</v>
      </c>
      <c r="BL198" s="18" t="s">
        <v>106</v>
      </c>
      <c r="BM198" s="164" t="s">
        <v>936</v>
      </c>
    </row>
    <row r="199" spans="1:65" s="13" customFormat="1" ht="12">
      <c r="B199" s="166"/>
      <c r="D199" s="167" t="s">
        <v>182</v>
      </c>
      <c r="E199" s="168" t="s">
        <v>1</v>
      </c>
      <c r="F199" s="169" t="s">
        <v>937</v>
      </c>
      <c r="H199" s="168" t="s">
        <v>1</v>
      </c>
      <c r="I199" s="170"/>
      <c r="L199" s="166"/>
      <c r="M199" s="171"/>
      <c r="N199" s="172"/>
      <c r="O199" s="172"/>
      <c r="P199" s="172"/>
      <c r="Q199" s="172"/>
      <c r="R199" s="172"/>
      <c r="S199" s="172"/>
      <c r="T199" s="173"/>
      <c r="AT199" s="168" t="s">
        <v>182</v>
      </c>
      <c r="AU199" s="168" t="s">
        <v>87</v>
      </c>
      <c r="AV199" s="13" t="s">
        <v>79</v>
      </c>
      <c r="AW199" s="13" t="s">
        <v>30</v>
      </c>
      <c r="AX199" s="13" t="s">
        <v>75</v>
      </c>
      <c r="AY199" s="168" t="s">
        <v>176</v>
      </c>
    </row>
    <row r="200" spans="1:65" s="14" customFormat="1" ht="12">
      <c r="B200" s="174"/>
      <c r="D200" s="167" t="s">
        <v>182</v>
      </c>
      <c r="E200" s="175" t="s">
        <v>1</v>
      </c>
      <c r="F200" s="176" t="s">
        <v>79</v>
      </c>
      <c r="H200" s="177">
        <v>1</v>
      </c>
      <c r="I200" s="178"/>
      <c r="L200" s="174"/>
      <c r="M200" s="179"/>
      <c r="N200" s="180"/>
      <c r="O200" s="180"/>
      <c r="P200" s="180"/>
      <c r="Q200" s="180"/>
      <c r="R200" s="180"/>
      <c r="S200" s="180"/>
      <c r="T200" s="181"/>
      <c r="AT200" s="175" t="s">
        <v>182</v>
      </c>
      <c r="AU200" s="175" t="s">
        <v>87</v>
      </c>
      <c r="AV200" s="14" t="s">
        <v>87</v>
      </c>
      <c r="AW200" s="14" t="s">
        <v>30</v>
      </c>
      <c r="AX200" s="14" t="s">
        <v>79</v>
      </c>
      <c r="AY200" s="175" t="s">
        <v>176</v>
      </c>
    </row>
    <row r="201" spans="1:65" s="16" customFormat="1" ht="12">
      <c r="B201" s="190"/>
      <c r="D201" s="167" t="s">
        <v>182</v>
      </c>
      <c r="E201" s="191" t="s">
        <v>1</v>
      </c>
      <c r="F201" s="192" t="s">
        <v>193</v>
      </c>
      <c r="H201" s="193">
        <v>1</v>
      </c>
      <c r="I201" s="194"/>
      <c r="L201" s="190"/>
      <c r="M201" s="195"/>
      <c r="N201" s="196"/>
      <c r="O201" s="196"/>
      <c r="P201" s="196"/>
      <c r="Q201" s="196"/>
      <c r="R201" s="196"/>
      <c r="S201" s="196"/>
      <c r="T201" s="197"/>
      <c r="AT201" s="191" t="s">
        <v>182</v>
      </c>
      <c r="AU201" s="191" t="s">
        <v>87</v>
      </c>
      <c r="AV201" s="16" t="s">
        <v>106</v>
      </c>
      <c r="AW201" s="16" t="s">
        <v>30</v>
      </c>
      <c r="AX201" s="16" t="s">
        <v>75</v>
      </c>
      <c r="AY201" s="191" t="s">
        <v>176</v>
      </c>
    </row>
    <row r="202" spans="1:65" s="12" customFormat="1" ht="23" customHeight="1">
      <c r="B202" s="138"/>
      <c r="D202" s="139" t="s">
        <v>74</v>
      </c>
      <c r="E202" s="149" t="s">
        <v>350</v>
      </c>
      <c r="F202" s="149" t="s">
        <v>351</v>
      </c>
      <c r="I202" s="141"/>
      <c r="J202" s="150">
        <f>BK202</f>
        <v>0</v>
      </c>
      <c r="L202" s="138"/>
      <c r="M202" s="143"/>
      <c r="N202" s="144"/>
      <c r="O202" s="144"/>
      <c r="P202" s="145">
        <f>P203</f>
        <v>0</v>
      </c>
      <c r="Q202" s="144"/>
      <c r="R202" s="145">
        <f>R203</f>
        <v>0</v>
      </c>
      <c r="S202" s="144"/>
      <c r="T202" s="146">
        <f>T203</f>
        <v>0</v>
      </c>
      <c r="AR202" s="139" t="s">
        <v>79</v>
      </c>
      <c r="AT202" s="147" t="s">
        <v>74</v>
      </c>
      <c r="AU202" s="147" t="s">
        <v>79</v>
      </c>
      <c r="AY202" s="139" t="s">
        <v>176</v>
      </c>
      <c r="BK202" s="148">
        <f>BK203</f>
        <v>0</v>
      </c>
    </row>
    <row r="203" spans="1:65" s="2" customFormat="1" ht="24.25" customHeight="1">
      <c r="A203" s="33"/>
      <c r="B203" s="151"/>
      <c r="C203" s="152" t="s">
        <v>332</v>
      </c>
      <c r="D203" s="152" t="s">
        <v>178</v>
      </c>
      <c r="E203" s="153" t="s">
        <v>352</v>
      </c>
      <c r="F203" s="154" t="s">
        <v>353</v>
      </c>
      <c r="G203" s="155" t="s">
        <v>315</v>
      </c>
      <c r="H203" s="156">
        <v>0.82</v>
      </c>
      <c r="I203" s="157"/>
      <c r="J203" s="158">
        <f>ROUND(I203*H203,2)</f>
        <v>0</v>
      </c>
      <c r="K203" s="159"/>
      <c r="L203" s="34"/>
      <c r="M203" s="198" t="s">
        <v>1</v>
      </c>
      <c r="N203" s="199" t="s">
        <v>41</v>
      </c>
      <c r="O203" s="200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106</v>
      </c>
      <c r="AT203" s="164" t="s">
        <v>178</v>
      </c>
      <c r="AU203" s="164" t="s">
        <v>87</v>
      </c>
      <c r="AY203" s="18" t="s">
        <v>176</v>
      </c>
      <c r="BE203" s="165">
        <f>IF(N203="základná",J203,0)</f>
        <v>0</v>
      </c>
      <c r="BF203" s="165">
        <f>IF(N203="znížená",J203,0)</f>
        <v>0</v>
      </c>
      <c r="BG203" s="165">
        <f>IF(N203="zákl. prenesená",J203,0)</f>
        <v>0</v>
      </c>
      <c r="BH203" s="165">
        <f>IF(N203="zníž. prenesená",J203,0)</f>
        <v>0</v>
      </c>
      <c r="BI203" s="165">
        <f>IF(N203="nulová",J203,0)</f>
        <v>0</v>
      </c>
      <c r="BJ203" s="18" t="s">
        <v>87</v>
      </c>
      <c r="BK203" s="165">
        <f>ROUND(I203*H203,2)</f>
        <v>0</v>
      </c>
      <c r="BL203" s="18" t="s">
        <v>106</v>
      </c>
      <c r="BM203" s="164" t="s">
        <v>938</v>
      </c>
    </row>
    <row r="204" spans="1:65" s="2" customFormat="1" ht="7" customHeight="1">
      <c r="A204" s="33"/>
      <c r="B204" s="48"/>
      <c r="C204" s="49"/>
      <c r="D204" s="49"/>
      <c r="E204" s="49"/>
      <c r="F204" s="49"/>
      <c r="G204" s="49"/>
      <c r="H204" s="49"/>
      <c r="I204" s="49"/>
      <c r="J204" s="49"/>
      <c r="K204" s="49"/>
      <c r="L204" s="34"/>
      <c r="M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</row>
  </sheetData>
  <autoFilter ref="C125:K203" xr:uid="{00000000-0009-0000-0000-000004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01"/>
  <sheetViews>
    <sheetView showGridLines="0" topLeftCell="A157" workbookViewId="0">
      <selection activeCell="V183" sqref="V183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105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867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30" customHeight="1">
      <c r="A11" s="33"/>
      <c r="B11" s="34"/>
      <c r="C11" s="33"/>
      <c r="D11" s="33"/>
      <c r="E11" s="228" t="s">
        <v>939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ROUND((SUM(BE123:BE300)),  2)</f>
        <v>0</v>
      </c>
      <c r="G35" s="33"/>
      <c r="H35" s="33"/>
      <c r="I35" s="107">
        <v>0.2</v>
      </c>
      <c r="J35" s="106">
        <f>ROUND(((SUM(BE123:BE300))*I35),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ROUND((SUM(BF123:BF300)),  2)</f>
        <v>0</v>
      </c>
      <c r="G36" s="33"/>
      <c r="H36" s="33"/>
      <c r="I36" s="107">
        <v>0.2</v>
      </c>
      <c r="J36" s="106">
        <f>ROUND(((SUM(BF123:BF300))*I36),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ROUND((SUM(BG123:BG300)),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ROUND((SUM(BH123:BH300)),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ROUND((SUM(BI123:BI300)),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867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28" t="str">
        <f>E11</f>
        <v>SO01.2C - SO01.2C Výmena  exterierových  otvorov   100,907m2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159</v>
      </c>
      <c r="E99" s="121"/>
      <c r="F99" s="121"/>
      <c r="G99" s="121"/>
      <c r="H99" s="121"/>
      <c r="I99" s="121"/>
      <c r="J99" s="122">
        <f>J124</f>
        <v>0</v>
      </c>
      <c r="L99" s="119"/>
    </row>
    <row r="100" spans="1:47" s="10" customFormat="1" ht="20" customHeight="1">
      <c r="B100" s="123"/>
      <c r="D100" s="124" t="s">
        <v>940</v>
      </c>
      <c r="E100" s="125"/>
      <c r="F100" s="125"/>
      <c r="G100" s="125"/>
      <c r="H100" s="125"/>
      <c r="I100" s="125"/>
      <c r="J100" s="126">
        <f>J126</f>
        <v>0</v>
      </c>
      <c r="L100" s="123"/>
    </row>
    <row r="101" spans="1:47" s="10" customFormat="1" ht="20" customHeight="1">
      <c r="B101" s="123"/>
      <c r="D101" s="124" t="s">
        <v>941</v>
      </c>
      <c r="E101" s="125"/>
      <c r="F101" s="125"/>
      <c r="G101" s="125"/>
      <c r="H101" s="125"/>
      <c r="I101" s="125"/>
      <c r="J101" s="126">
        <f>J285</f>
        <v>0</v>
      </c>
      <c r="L101" s="123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5" customHeight="1">
      <c r="A108" s="33"/>
      <c r="B108" s="34"/>
      <c r="C108" s="22" t="s">
        <v>162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6.25" customHeight="1">
      <c r="A111" s="33"/>
      <c r="B111" s="34"/>
      <c r="C111" s="33"/>
      <c r="D111" s="33"/>
      <c r="E111" s="270" t="str">
        <f>E7</f>
        <v>RP  PRE ZNÍŽENIE ENERGETICKEJ NÁROČNOSTI BUDOVY MŠ Fraňa Kráľa - 19.7.2021</v>
      </c>
      <c r="F111" s="271"/>
      <c r="G111" s="271"/>
      <c r="H111" s="271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144</v>
      </c>
      <c r="L112" s="21"/>
    </row>
    <row r="113" spans="1:65" s="2" customFormat="1" ht="16.5" customHeight="1">
      <c r="A113" s="33"/>
      <c r="B113" s="34"/>
      <c r="C113" s="33"/>
      <c r="D113" s="33"/>
      <c r="E113" s="270" t="s">
        <v>867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30" customHeight="1">
      <c r="A115" s="33"/>
      <c r="B115" s="34"/>
      <c r="C115" s="33"/>
      <c r="D115" s="33"/>
      <c r="E115" s="228" t="str">
        <f>E11</f>
        <v>SO01.2C - SO01.2C Výmena  exterierových  otvorov   100,907m2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p.č.707/1 k.ú.Čadca</v>
      </c>
      <c r="G117" s="33"/>
      <c r="H117" s="33"/>
      <c r="I117" s="28" t="s">
        <v>21</v>
      </c>
      <c r="J117" s="56">
        <f>IF(J14="","",J14)</f>
        <v>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40.25" customHeight="1">
      <c r="A119" s="33"/>
      <c r="B119" s="34"/>
      <c r="C119" s="28" t="s">
        <v>22</v>
      </c>
      <c r="D119" s="33"/>
      <c r="E119" s="33"/>
      <c r="F119" s="26" t="str">
        <f>E17</f>
        <v>Mesto Čadca</v>
      </c>
      <c r="G119" s="33"/>
      <c r="H119" s="33"/>
      <c r="I119" s="28" t="s">
        <v>28</v>
      </c>
      <c r="J119" s="31" t="str">
        <f>E23</f>
        <v>MEB Consulting Ing.Arch.E.Babuliaková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5" customHeight="1">
      <c r="A120" s="33"/>
      <c r="B120" s="34"/>
      <c r="C120" s="28" t="s">
        <v>26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>K.Šinská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163</v>
      </c>
      <c r="D122" s="130" t="s">
        <v>60</v>
      </c>
      <c r="E122" s="130" t="s">
        <v>56</v>
      </c>
      <c r="F122" s="130" t="s">
        <v>57</v>
      </c>
      <c r="G122" s="130" t="s">
        <v>164</v>
      </c>
      <c r="H122" s="130" t="s">
        <v>165</v>
      </c>
      <c r="I122" s="130" t="s">
        <v>166</v>
      </c>
      <c r="J122" s="131" t="s">
        <v>150</v>
      </c>
      <c r="K122" s="132" t="s">
        <v>167</v>
      </c>
      <c r="L122" s="133"/>
      <c r="M122" s="63" t="s">
        <v>1</v>
      </c>
      <c r="N122" s="64" t="s">
        <v>39</v>
      </c>
      <c r="O122" s="64" t="s">
        <v>168</v>
      </c>
      <c r="P122" s="64" t="s">
        <v>169</v>
      </c>
      <c r="Q122" s="64" t="s">
        <v>170</v>
      </c>
      <c r="R122" s="64" t="s">
        <v>171</v>
      </c>
      <c r="S122" s="64" t="s">
        <v>172</v>
      </c>
      <c r="T122" s="65" t="s">
        <v>173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3" customHeight="1">
      <c r="A123" s="33"/>
      <c r="B123" s="34"/>
      <c r="C123" s="70" t="s">
        <v>151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6"/>
      <c r="N123" s="57"/>
      <c r="O123" s="67"/>
      <c r="P123" s="135">
        <f>P124</f>
        <v>0</v>
      </c>
      <c r="Q123" s="67"/>
      <c r="R123" s="135">
        <f>R124</f>
        <v>6.0505442</v>
      </c>
      <c r="S123" s="67"/>
      <c r="T123" s="136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152</v>
      </c>
      <c r="BK123" s="137">
        <f>BK124</f>
        <v>0</v>
      </c>
    </row>
    <row r="124" spans="1:65" s="12" customFormat="1" ht="26" customHeight="1">
      <c r="B124" s="138"/>
      <c r="D124" s="139" t="s">
        <v>74</v>
      </c>
      <c r="E124" s="140" t="s">
        <v>355</v>
      </c>
      <c r="F124" s="140" t="s">
        <v>356</v>
      </c>
      <c r="I124" s="141"/>
      <c r="J124" s="142">
        <f>BK124</f>
        <v>0</v>
      </c>
      <c r="L124" s="138"/>
      <c r="M124" s="143"/>
      <c r="N124" s="144"/>
      <c r="O124" s="144"/>
      <c r="P124" s="145">
        <f>P125+P126+P285</f>
        <v>0</v>
      </c>
      <c r="Q124" s="144"/>
      <c r="R124" s="145">
        <f>R125+R126+R285</f>
        <v>6.0505442</v>
      </c>
      <c r="S124" s="144"/>
      <c r="T124" s="146">
        <f>T125+T126+T285</f>
        <v>0</v>
      </c>
      <c r="AR124" s="139" t="s">
        <v>87</v>
      </c>
      <c r="AT124" s="147" t="s">
        <v>74</v>
      </c>
      <c r="AU124" s="147" t="s">
        <v>75</v>
      </c>
      <c r="AY124" s="139" t="s">
        <v>176</v>
      </c>
      <c r="BK124" s="148">
        <f>BK125+BK126+BK285</f>
        <v>0</v>
      </c>
    </row>
    <row r="125" spans="1:65" s="2" customFormat="1" ht="62.75" customHeight="1">
      <c r="A125" s="33"/>
      <c r="B125" s="151"/>
      <c r="C125" s="203" t="s">
        <v>79</v>
      </c>
      <c r="D125" s="203" t="s">
        <v>411</v>
      </c>
      <c r="E125" s="204" t="s">
        <v>412</v>
      </c>
      <c r="F125" s="205" t="s">
        <v>942</v>
      </c>
      <c r="G125" s="206" t="s">
        <v>1</v>
      </c>
      <c r="H125" s="207">
        <v>0</v>
      </c>
      <c r="I125" s="208"/>
      <c r="J125" s="209">
        <f>ROUND(I125*H125,2)</f>
        <v>0</v>
      </c>
      <c r="K125" s="210"/>
      <c r="L125" s="211"/>
      <c r="M125" s="212" t="s">
        <v>1</v>
      </c>
      <c r="N125" s="213" t="s">
        <v>41</v>
      </c>
      <c r="O125" s="59"/>
      <c r="P125" s="162">
        <f>O125*H125</f>
        <v>0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414</v>
      </c>
      <c r="AT125" s="164" t="s">
        <v>411</v>
      </c>
      <c r="AU125" s="164" t="s">
        <v>79</v>
      </c>
      <c r="AY125" s="18" t="s">
        <v>176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87</v>
      </c>
      <c r="BK125" s="165">
        <f>ROUND(I125*H125,2)</f>
        <v>0</v>
      </c>
      <c r="BL125" s="18" t="s">
        <v>387</v>
      </c>
      <c r="BM125" s="164" t="s">
        <v>943</v>
      </c>
    </row>
    <row r="126" spans="1:65" s="12" customFormat="1" ht="23" customHeight="1">
      <c r="B126" s="138"/>
      <c r="D126" s="139" t="s">
        <v>74</v>
      </c>
      <c r="E126" s="149" t="s">
        <v>944</v>
      </c>
      <c r="F126" s="149" t="s">
        <v>945</v>
      </c>
      <c r="I126" s="141"/>
      <c r="J126" s="150">
        <f>BK126</f>
        <v>0</v>
      </c>
      <c r="L126" s="138"/>
      <c r="M126" s="143"/>
      <c r="N126" s="144"/>
      <c r="O126" s="144"/>
      <c r="P126" s="145">
        <f>SUM(P127:P284)</f>
        <v>0</v>
      </c>
      <c r="Q126" s="144"/>
      <c r="R126" s="145">
        <f>SUM(R127:R284)</f>
        <v>5.5284241999999999</v>
      </c>
      <c r="S126" s="144"/>
      <c r="T126" s="146">
        <f>SUM(T127:T284)</f>
        <v>0</v>
      </c>
      <c r="AR126" s="139" t="s">
        <v>87</v>
      </c>
      <c r="AT126" s="147" t="s">
        <v>74</v>
      </c>
      <c r="AU126" s="147" t="s">
        <v>79</v>
      </c>
      <c r="AY126" s="139" t="s">
        <v>176</v>
      </c>
      <c r="BK126" s="148">
        <f>SUM(BK127:BK284)</f>
        <v>0</v>
      </c>
    </row>
    <row r="127" spans="1:65" s="2" customFormat="1" ht="14.5" customHeight="1">
      <c r="A127" s="33"/>
      <c r="B127" s="151"/>
      <c r="C127" s="152" t="s">
        <v>87</v>
      </c>
      <c r="D127" s="152" t="s">
        <v>178</v>
      </c>
      <c r="E127" s="153" t="s">
        <v>946</v>
      </c>
      <c r="F127" s="154" t="s">
        <v>947</v>
      </c>
      <c r="G127" s="155" t="s">
        <v>138</v>
      </c>
      <c r="H127" s="156">
        <v>100.907</v>
      </c>
      <c r="I127" s="157"/>
      <c r="J127" s="158">
        <f>ROUND(I127*H127,2)</f>
        <v>0</v>
      </c>
      <c r="K127" s="159"/>
      <c r="L127" s="34"/>
      <c r="M127" s="160" t="s">
        <v>1</v>
      </c>
      <c r="N127" s="161" t="s">
        <v>41</v>
      </c>
      <c r="O127" s="59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332</v>
      </c>
      <c r="AT127" s="164" t="s">
        <v>178</v>
      </c>
      <c r="AU127" s="164" t="s">
        <v>87</v>
      </c>
      <c r="AY127" s="18" t="s">
        <v>176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87</v>
      </c>
      <c r="BK127" s="165">
        <f>ROUND(I127*H127,2)</f>
        <v>0</v>
      </c>
      <c r="BL127" s="18" t="s">
        <v>332</v>
      </c>
      <c r="BM127" s="164" t="s">
        <v>948</v>
      </c>
    </row>
    <row r="128" spans="1:65" s="13" customFormat="1" ht="12">
      <c r="B128" s="166"/>
      <c r="D128" s="167" t="s">
        <v>182</v>
      </c>
      <c r="E128" s="168" t="s">
        <v>1</v>
      </c>
      <c r="F128" s="169" t="s">
        <v>949</v>
      </c>
      <c r="H128" s="168" t="s">
        <v>1</v>
      </c>
      <c r="I128" s="170"/>
      <c r="L128" s="166"/>
      <c r="M128" s="171"/>
      <c r="N128" s="172"/>
      <c r="O128" s="172"/>
      <c r="P128" s="172"/>
      <c r="Q128" s="172"/>
      <c r="R128" s="172"/>
      <c r="S128" s="172"/>
      <c r="T128" s="173"/>
      <c r="AT128" s="168" t="s">
        <v>182</v>
      </c>
      <c r="AU128" s="168" t="s">
        <v>87</v>
      </c>
      <c r="AV128" s="13" t="s">
        <v>79</v>
      </c>
      <c r="AW128" s="13" t="s">
        <v>30</v>
      </c>
      <c r="AX128" s="13" t="s">
        <v>75</v>
      </c>
      <c r="AY128" s="168" t="s">
        <v>176</v>
      </c>
    </row>
    <row r="129" spans="2:51" s="14" customFormat="1" ht="12">
      <c r="B129" s="174"/>
      <c r="D129" s="167" t="s">
        <v>182</v>
      </c>
      <c r="E129" s="175" t="s">
        <v>1</v>
      </c>
      <c r="F129" s="176" t="s">
        <v>950</v>
      </c>
      <c r="H129" s="177">
        <v>20.010000000000002</v>
      </c>
      <c r="I129" s="178"/>
      <c r="L129" s="174"/>
      <c r="M129" s="179"/>
      <c r="N129" s="180"/>
      <c r="O129" s="180"/>
      <c r="P129" s="180"/>
      <c r="Q129" s="180"/>
      <c r="R129" s="180"/>
      <c r="S129" s="180"/>
      <c r="T129" s="181"/>
      <c r="AT129" s="175" t="s">
        <v>182</v>
      </c>
      <c r="AU129" s="175" t="s">
        <v>87</v>
      </c>
      <c r="AV129" s="14" t="s">
        <v>87</v>
      </c>
      <c r="AW129" s="14" t="s">
        <v>30</v>
      </c>
      <c r="AX129" s="14" t="s">
        <v>75</v>
      </c>
      <c r="AY129" s="175" t="s">
        <v>176</v>
      </c>
    </row>
    <row r="130" spans="2:51" s="14" customFormat="1" ht="12">
      <c r="B130" s="174"/>
      <c r="D130" s="167" t="s">
        <v>182</v>
      </c>
      <c r="E130" s="175" t="s">
        <v>1</v>
      </c>
      <c r="F130" s="176" t="s">
        <v>951</v>
      </c>
      <c r="H130" s="177">
        <v>20.010000000000002</v>
      </c>
      <c r="I130" s="178"/>
      <c r="L130" s="174"/>
      <c r="M130" s="179"/>
      <c r="N130" s="180"/>
      <c r="O130" s="180"/>
      <c r="P130" s="180"/>
      <c r="Q130" s="180"/>
      <c r="R130" s="180"/>
      <c r="S130" s="180"/>
      <c r="T130" s="181"/>
      <c r="AT130" s="175" t="s">
        <v>182</v>
      </c>
      <c r="AU130" s="175" t="s">
        <v>87</v>
      </c>
      <c r="AV130" s="14" t="s">
        <v>87</v>
      </c>
      <c r="AW130" s="14" t="s">
        <v>30</v>
      </c>
      <c r="AX130" s="14" t="s">
        <v>75</v>
      </c>
      <c r="AY130" s="175" t="s">
        <v>176</v>
      </c>
    </row>
    <row r="131" spans="2:51" s="14" customFormat="1" ht="12">
      <c r="B131" s="174"/>
      <c r="D131" s="167" t="s">
        <v>182</v>
      </c>
      <c r="E131" s="175" t="s">
        <v>1</v>
      </c>
      <c r="F131" s="176" t="s">
        <v>952</v>
      </c>
      <c r="H131" s="177">
        <v>11.31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182</v>
      </c>
      <c r="AU131" s="175" t="s">
        <v>87</v>
      </c>
      <c r="AV131" s="14" t="s">
        <v>87</v>
      </c>
      <c r="AW131" s="14" t="s">
        <v>30</v>
      </c>
      <c r="AX131" s="14" t="s">
        <v>75</v>
      </c>
      <c r="AY131" s="175" t="s">
        <v>176</v>
      </c>
    </row>
    <row r="132" spans="2:51" s="14" customFormat="1" ht="12">
      <c r="B132" s="174"/>
      <c r="D132" s="167" t="s">
        <v>182</v>
      </c>
      <c r="E132" s="175" t="s">
        <v>1</v>
      </c>
      <c r="F132" s="176" t="s">
        <v>953</v>
      </c>
      <c r="H132" s="177">
        <v>15</v>
      </c>
      <c r="I132" s="178"/>
      <c r="L132" s="174"/>
      <c r="M132" s="179"/>
      <c r="N132" s="180"/>
      <c r="O132" s="180"/>
      <c r="P132" s="180"/>
      <c r="Q132" s="180"/>
      <c r="R132" s="180"/>
      <c r="S132" s="180"/>
      <c r="T132" s="181"/>
      <c r="AT132" s="175" t="s">
        <v>182</v>
      </c>
      <c r="AU132" s="175" t="s">
        <v>87</v>
      </c>
      <c r="AV132" s="14" t="s">
        <v>87</v>
      </c>
      <c r="AW132" s="14" t="s">
        <v>30</v>
      </c>
      <c r="AX132" s="14" t="s">
        <v>75</v>
      </c>
      <c r="AY132" s="175" t="s">
        <v>176</v>
      </c>
    </row>
    <row r="133" spans="2:51" s="14" customFormat="1" ht="12">
      <c r="B133" s="174"/>
      <c r="D133" s="167" t="s">
        <v>182</v>
      </c>
      <c r="E133" s="175" t="s">
        <v>1</v>
      </c>
      <c r="F133" s="176" t="s">
        <v>954</v>
      </c>
      <c r="H133" s="177">
        <v>12.5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182</v>
      </c>
      <c r="AU133" s="175" t="s">
        <v>87</v>
      </c>
      <c r="AV133" s="14" t="s">
        <v>87</v>
      </c>
      <c r="AW133" s="14" t="s">
        <v>30</v>
      </c>
      <c r="AX133" s="14" t="s">
        <v>75</v>
      </c>
      <c r="AY133" s="175" t="s">
        <v>176</v>
      </c>
    </row>
    <row r="134" spans="2:51" s="14" customFormat="1" ht="12">
      <c r="B134" s="174"/>
      <c r="D134" s="167" t="s">
        <v>182</v>
      </c>
      <c r="E134" s="175" t="s">
        <v>1</v>
      </c>
      <c r="F134" s="176" t="s">
        <v>955</v>
      </c>
      <c r="H134" s="177">
        <v>6.9379999999999997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182</v>
      </c>
      <c r="AU134" s="175" t="s">
        <v>87</v>
      </c>
      <c r="AV134" s="14" t="s">
        <v>87</v>
      </c>
      <c r="AW134" s="14" t="s">
        <v>30</v>
      </c>
      <c r="AX134" s="14" t="s">
        <v>75</v>
      </c>
      <c r="AY134" s="175" t="s">
        <v>176</v>
      </c>
    </row>
    <row r="135" spans="2:51" s="14" customFormat="1" ht="12">
      <c r="B135" s="174"/>
      <c r="D135" s="167" t="s">
        <v>182</v>
      </c>
      <c r="E135" s="175" t="s">
        <v>1</v>
      </c>
      <c r="F135" s="176" t="s">
        <v>956</v>
      </c>
      <c r="H135" s="177">
        <v>1.04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182</v>
      </c>
      <c r="AU135" s="175" t="s">
        <v>87</v>
      </c>
      <c r="AV135" s="14" t="s">
        <v>87</v>
      </c>
      <c r="AW135" s="14" t="s">
        <v>30</v>
      </c>
      <c r="AX135" s="14" t="s">
        <v>75</v>
      </c>
      <c r="AY135" s="175" t="s">
        <v>176</v>
      </c>
    </row>
    <row r="136" spans="2:51" s="14" customFormat="1" ht="12">
      <c r="B136" s="174"/>
      <c r="D136" s="167" t="s">
        <v>182</v>
      </c>
      <c r="E136" s="175" t="s">
        <v>1</v>
      </c>
      <c r="F136" s="176" t="s">
        <v>957</v>
      </c>
      <c r="H136" s="177">
        <v>5.1749999999999998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182</v>
      </c>
      <c r="AU136" s="175" t="s">
        <v>87</v>
      </c>
      <c r="AV136" s="14" t="s">
        <v>87</v>
      </c>
      <c r="AW136" s="14" t="s">
        <v>30</v>
      </c>
      <c r="AX136" s="14" t="s">
        <v>75</v>
      </c>
      <c r="AY136" s="175" t="s">
        <v>176</v>
      </c>
    </row>
    <row r="137" spans="2:51" s="14" customFormat="1" ht="12">
      <c r="B137" s="174"/>
      <c r="D137" s="167" t="s">
        <v>182</v>
      </c>
      <c r="E137" s="175" t="s">
        <v>1</v>
      </c>
      <c r="F137" s="176" t="s">
        <v>958</v>
      </c>
      <c r="H137" s="177">
        <v>1.716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75</v>
      </c>
      <c r="AY137" s="175" t="s">
        <v>176</v>
      </c>
    </row>
    <row r="138" spans="2:51" s="14" customFormat="1" ht="12">
      <c r="B138" s="174"/>
      <c r="D138" s="167" t="s">
        <v>182</v>
      </c>
      <c r="E138" s="175" t="s">
        <v>1</v>
      </c>
      <c r="F138" s="176" t="s">
        <v>959</v>
      </c>
      <c r="H138" s="177">
        <v>1.716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182</v>
      </c>
      <c r="AU138" s="175" t="s">
        <v>87</v>
      </c>
      <c r="AV138" s="14" t="s">
        <v>87</v>
      </c>
      <c r="AW138" s="14" t="s">
        <v>30</v>
      </c>
      <c r="AX138" s="14" t="s">
        <v>75</v>
      </c>
      <c r="AY138" s="175" t="s">
        <v>176</v>
      </c>
    </row>
    <row r="139" spans="2:51" s="14" customFormat="1" ht="12">
      <c r="B139" s="174"/>
      <c r="D139" s="167" t="s">
        <v>182</v>
      </c>
      <c r="E139" s="175" t="s">
        <v>1</v>
      </c>
      <c r="F139" s="176" t="s">
        <v>960</v>
      </c>
      <c r="H139" s="177">
        <v>1.254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182</v>
      </c>
      <c r="AU139" s="175" t="s">
        <v>87</v>
      </c>
      <c r="AV139" s="14" t="s">
        <v>87</v>
      </c>
      <c r="AW139" s="14" t="s">
        <v>30</v>
      </c>
      <c r="AX139" s="14" t="s">
        <v>75</v>
      </c>
      <c r="AY139" s="175" t="s">
        <v>176</v>
      </c>
    </row>
    <row r="140" spans="2:51" s="14" customFormat="1" ht="12">
      <c r="B140" s="174"/>
      <c r="D140" s="167" t="s">
        <v>182</v>
      </c>
      <c r="E140" s="175" t="s">
        <v>1</v>
      </c>
      <c r="F140" s="176" t="s">
        <v>961</v>
      </c>
      <c r="H140" s="177">
        <v>1.3440000000000001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75</v>
      </c>
      <c r="AY140" s="175" t="s">
        <v>176</v>
      </c>
    </row>
    <row r="141" spans="2:51" s="15" customFormat="1" ht="12">
      <c r="B141" s="182"/>
      <c r="D141" s="167" t="s">
        <v>182</v>
      </c>
      <c r="E141" s="183" t="s">
        <v>1</v>
      </c>
      <c r="F141" s="184" t="s">
        <v>192</v>
      </c>
      <c r="H141" s="185">
        <v>98.013000000000005</v>
      </c>
      <c r="I141" s="186"/>
      <c r="L141" s="182"/>
      <c r="M141" s="187"/>
      <c r="N141" s="188"/>
      <c r="O141" s="188"/>
      <c r="P141" s="188"/>
      <c r="Q141" s="188"/>
      <c r="R141" s="188"/>
      <c r="S141" s="188"/>
      <c r="T141" s="189"/>
      <c r="AT141" s="183" t="s">
        <v>182</v>
      </c>
      <c r="AU141" s="183" t="s">
        <v>87</v>
      </c>
      <c r="AV141" s="15" t="s">
        <v>97</v>
      </c>
      <c r="AW141" s="15" t="s">
        <v>30</v>
      </c>
      <c r="AX141" s="15" t="s">
        <v>75</v>
      </c>
      <c r="AY141" s="183" t="s">
        <v>176</v>
      </c>
    </row>
    <row r="142" spans="2:51" s="13" customFormat="1" ht="12">
      <c r="B142" s="166"/>
      <c r="D142" s="167" t="s">
        <v>182</v>
      </c>
      <c r="E142" s="168" t="s">
        <v>1</v>
      </c>
      <c r="F142" s="169" t="s">
        <v>962</v>
      </c>
      <c r="H142" s="168" t="s">
        <v>1</v>
      </c>
      <c r="I142" s="170"/>
      <c r="L142" s="166"/>
      <c r="M142" s="171"/>
      <c r="N142" s="172"/>
      <c r="O142" s="172"/>
      <c r="P142" s="172"/>
      <c r="Q142" s="172"/>
      <c r="R142" s="172"/>
      <c r="S142" s="172"/>
      <c r="T142" s="173"/>
      <c r="AT142" s="168" t="s">
        <v>182</v>
      </c>
      <c r="AU142" s="168" t="s">
        <v>87</v>
      </c>
      <c r="AV142" s="13" t="s">
        <v>79</v>
      </c>
      <c r="AW142" s="13" t="s">
        <v>30</v>
      </c>
      <c r="AX142" s="13" t="s">
        <v>75</v>
      </c>
      <c r="AY142" s="168" t="s">
        <v>176</v>
      </c>
    </row>
    <row r="143" spans="2:51" s="14" customFormat="1" ht="12">
      <c r="B143" s="174"/>
      <c r="D143" s="167" t="s">
        <v>182</v>
      </c>
      <c r="E143" s="175" t="s">
        <v>1</v>
      </c>
      <c r="F143" s="176" t="s">
        <v>963</v>
      </c>
      <c r="H143" s="177">
        <v>2.8940000000000001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75</v>
      </c>
      <c r="AY143" s="175" t="s">
        <v>176</v>
      </c>
    </row>
    <row r="144" spans="2:51" s="15" customFormat="1" ht="12">
      <c r="B144" s="182"/>
      <c r="D144" s="167" t="s">
        <v>182</v>
      </c>
      <c r="E144" s="183" t="s">
        <v>1</v>
      </c>
      <c r="F144" s="184" t="s">
        <v>192</v>
      </c>
      <c r="H144" s="185">
        <v>2.8940000000000001</v>
      </c>
      <c r="I144" s="186"/>
      <c r="L144" s="182"/>
      <c r="M144" s="187"/>
      <c r="N144" s="188"/>
      <c r="O144" s="188"/>
      <c r="P144" s="188"/>
      <c r="Q144" s="188"/>
      <c r="R144" s="188"/>
      <c r="S144" s="188"/>
      <c r="T144" s="189"/>
      <c r="AT144" s="183" t="s">
        <v>182</v>
      </c>
      <c r="AU144" s="183" t="s">
        <v>87</v>
      </c>
      <c r="AV144" s="15" t="s">
        <v>97</v>
      </c>
      <c r="AW144" s="15" t="s">
        <v>30</v>
      </c>
      <c r="AX144" s="15" t="s">
        <v>75</v>
      </c>
      <c r="AY144" s="183" t="s">
        <v>176</v>
      </c>
    </row>
    <row r="145" spans="1:65" s="16" customFormat="1" ht="12">
      <c r="B145" s="190"/>
      <c r="D145" s="167" t="s">
        <v>182</v>
      </c>
      <c r="E145" s="191" t="s">
        <v>1</v>
      </c>
      <c r="F145" s="192" t="s">
        <v>521</v>
      </c>
      <c r="H145" s="193">
        <v>100.90700000000001</v>
      </c>
      <c r="I145" s="194"/>
      <c r="L145" s="190"/>
      <c r="M145" s="195"/>
      <c r="N145" s="196"/>
      <c r="O145" s="196"/>
      <c r="P145" s="196"/>
      <c r="Q145" s="196"/>
      <c r="R145" s="196"/>
      <c r="S145" s="196"/>
      <c r="T145" s="197"/>
      <c r="AT145" s="191" t="s">
        <v>182</v>
      </c>
      <c r="AU145" s="191" t="s">
        <v>87</v>
      </c>
      <c r="AV145" s="16" t="s">
        <v>106</v>
      </c>
      <c r="AW145" s="16" t="s">
        <v>30</v>
      </c>
      <c r="AX145" s="16" t="s">
        <v>79</v>
      </c>
      <c r="AY145" s="191" t="s">
        <v>176</v>
      </c>
    </row>
    <row r="146" spans="1:65" s="2" customFormat="1" ht="24.25" customHeight="1">
      <c r="A146" s="33"/>
      <c r="B146" s="151"/>
      <c r="C146" s="152" t="s">
        <v>97</v>
      </c>
      <c r="D146" s="152" t="s">
        <v>178</v>
      </c>
      <c r="E146" s="153" t="s">
        <v>964</v>
      </c>
      <c r="F146" s="154" t="s">
        <v>965</v>
      </c>
      <c r="G146" s="155" t="s">
        <v>219</v>
      </c>
      <c r="H146" s="156">
        <v>263.69</v>
      </c>
      <c r="I146" s="157"/>
      <c r="J146" s="158">
        <f>ROUND(I146*H146,2)</f>
        <v>0</v>
      </c>
      <c r="K146" s="159"/>
      <c r="L146" s="34"/>
      <c r="M146" s="160" t="s">
        <v>1</v>
      </c>
      <c r="N146" s="161" t="s">
        <v>41</v>
      </c>
      <c r="O146" s="59"/>
      <c r="P146" s="162">
        <f>O146*H146</f>
        <v>0</v>
      </c>
      <c r="Q146" s="162">
        <v>2.1000000000000001E-4</v>
      </c>
      <c r="R146" s="162">
        <f>Q146*H146</f>
        <v>5.5374900000000005E-2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332</v>
      </c>
      <c r="AT146" s="164" t="s">
        <v>178</v>
      </c>
      <c r="AU146" s="164" t="s">
        <v>87</v>
      </c>
      <c r="AY146" s="18" t="s">
        <v>176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87</v>
      </c>
      <c r="BK146" s="165">
        <f>ROUND(I146*H146,2)</f>
        <v>0</v>
      </c>
      <c r="BL146" s="18" t="s">
        <v>332</v>
      </c>
      <c r="BM146" s="164" t="s">
        <v>966</v>
      </c>
    </row>
    <row r="147" spans="1:65" s="13" customFormat="1" ht="12">
      <c r="B147" s="166"/>
      <c r="D147" s="167" t="s">
        <v>182</v>
      </c>
      <c r="E147" s="168" t="s">
        <v>1</v>
      </c>
      <c r="F147" s="169" t="s">
        <v>967</v>
      </c>
      <c r="H147" s="168" t="s">
        <v>1</v>
      </c>
      <c r="I147" s="170"/>
      <c r="L147" s="166"/>
      <c r="M147" s="171"/>
      <c r="N147" s="172"/>
      <c r="O147" s="172"/>
      <c r="P147" s="172"/>
      <c r="Q147" s="172"/>
      <c r="R147" s="172"/>
      <c r="S147" s="172"/>
      <c r="T147" s="173"/>
      <c r="AT147" s="168" t="s">
        <v>182</v>
      </c>
      <c r="AU147" s="168" t="s">
        <v>87</v>
      </c>
      <c r="AV147" s="13" t="s">
        <v>79</v>
      </c>
      <c r="AW147" s="13" t="s">
        <v>30</v>
      </c>
      <c r="AX147" s="13" t="s">
        <v>75</v>
      </c>
      <c r="AY147" s="168" t="s">
        <v>176</v>
      </c>
    </row>
    <row r="148" spans="1:65" s="13" customFormat="1" ht="24">
      <c r="B148" s="166"/>
      <c r="D148" s="167" t="s">
        <v>182</v>
      </c>
      <c r="E148" s="168" t="s">
        <v>1</v>
      </c>
      <c r="F148" s="169" t="s">
        <v>968</v>
      </c>
      <c r="H148" s="168" t="s">
        <v>1</v>
      </c>
      <c r="I148" s="170"/>
      <c r="L148" s="166"/>
      <c r="M148" s="171"/>
      <c r="N148" s="172"/>
      <c r="O148" s="172"/>
      <c r="P148" s="172"/>
      <c r="Q148" s="172"/>
      <c r="R148" s="172"/>
      <c r="S148" s="172"/>
      <c r="T148" s="173"/>
      <c r="AT148" s="168" t="s">
        <v>182</v>
      </c>
      <c r="AU148" s="168" t="s">
        <v>87</v>
      </c>
      <c r="AV148" s="13" t="s">
        <v>79</v>
      </c>
      <c r="AW148" s="13" t="s">
        <v>30</v>
      </c>
      <c r="AX148" s="13" t="s">
        <v>75</v>
      </c>
      <c r="AY148" s="168" t="s">
        <v>176</v>
      </c>
    </row>
    <row r="149" spans="1:65" s="13" customFormat="1" ht="24">
      <c r="B149" s="166"/>
      <c r="D149" s="167" t="s">
        <v>182</v>
      </c>
      <c r="E149" s="168" t="s">
        <v>1</v>
      </c>
      <c r="F149" s="169" t="s">
        <v>969</v>
      </c>
      <c r="H149" s="168" t="s">
        <v>1</v>
      </c>
      <c r="I149" s="170"/>
      <c r="L149" s="166"/>
      <c r="M149" s="171"/>
      <c r="N149" s="172"/>
      <c r="O149" s="172"/>
      <c r="P149" s="172"/>
      <c r="Q149" s="172"/>
      <c r="R149" s="172"/>
      <c r="S149" s="172"/>
      <c r="T149" s="173"/>
      <c r="AT149" s="168" t="s">
        <v>182</v>
      </c>
      <c r="AU149" s="168" t="s">
        <v>87</v>
      </c>
      <c r="AV149" s="13" t="s">
        <v>79</v>
      </c>
      <c r="AW149" s="13" t="s">
        <v>30</v>
      </c>
      <c r="AX149" s="13" t="s">
        <v>75</v>
      </c>
      <c r="AY149" s="168" t="s">
        <v>176</v>
      </c>
    </row>
    <row r="150" spans="1:65" s="13" customFormat="1" ht="36">
      <c r="B150" s="166"/>
      <c r="D150" s="167" t="s">
        <v>182</v>
      </c>
      <c r="E150" s="168" t="s">
        <v>1</v>
      </c>
      <c r="F150" s="169" t="s">
        <v>970</v>
      </c>
      <c r="H150" s="168" t="s">
        <v>1</v>
      </c>
      <c r="I150" s="170"/>
      <c r="L150" s="166"/>
      <c r="M150" s="171"/>
      <c r="N150" s="172"/>
      <c r="O150" s="172"/>
      <c r="P150" s="172"/>
      <c r="Q150" s="172"/>
      <c r="R150" s="172"/>
      <c r="S150" s="172"/>
      <c r="T150" s="173"/>
      <c r="AT150" s="168" t="s">
        <v>182</v>
      </c>
      <c r="AU150" s="168" t="s">
        <v>87</v>
      </c>
      <c r="AV150" s="13" t="s">
        <v>79</v>
      </c>
      <c r="AW150" s="13" t="s">
        <v>30</v>
      </c>
      <c r="AX150" s="13" t="s">
        <v>75</v>
      </c>
      <c r="AY150" s="168" t="s">
        <v>176</v>
      </c>
    </row>
    <row r="151" spans="1:65" s="13" customFormat="1" ht="12">
      <c r="B151" s="166"/>
      <c r="D151" s="167" t="s">
        <v>182</v>
      </c>
      <c r="E151" s="168" t="s">
        <v>1</v>
      </c>
      <c r="F151" s="169" t="s">
        <v>971</v>
      </c>
      <c r="H151" s="168" t="s">
        <v>1</v>
      </c>
      <c r="I151" s="170"/>
      <c r="L151" s="166"/>
      <c r="M151" s="171"/>
      <c r="N151" s="172"/>
      <c r="O151" s="172"/>
      <c r="P151" s="172"/>
      <c r="Q151" s="172"/>
      <c r="R151" s="172"/>
      <c r="S151" s="172"/>
      <c r="T151" s="173"/>
      <c r="AT151" s="168" t="s">
        <v>182</v>
      </c>
      <c r="AU151" s="168" t="s">
        <v>87</v>
      </c>
      <c r="AV151" s="13" t="s">
        <v>79</v>
      </c>
      <c r="AW151" s="13" t="s">
        <v>30</v>
      </c>
      <c r="AX151" s="13" t="s">
        <v>75</v>
      </c>
      <c r="AY151" s="168" t="s">
        <v>176</v>
      </c>
    </row>
    <row r="152" spans="1:65" s="13" customFormat="1" ht="24">
      <c r="B152" s="166"/>
      <c r="D152" s="167" t="s">
        <v>182</v>
      </c>
      <c r="E152" s="168" t="s">
        <v>1</v>
      </c>
      <c r="F152" s="169" t="s">
        <v>972</v>
      </c>
      <c r="H152" s="168" t="s">
        <v>1</v>
      </c>
      <c r="I152" s="170"/>
      <c r="L152" s="166"/>
      <c r="M152" s="171"/>
      <c r="N152" s="172"/>
      <c r="O152" s="172"/>
      <c r="P152" s="172"/>
      <c r="Q152" s="172"/>
      <c r="R152" s="172"/>
      <c r="S152" s="172"/>
      <c r="T152" s="173"/>
      <c r="AT152" s="168" t="s">
        <v>182</v>
      </c>
      <c r="AU152" s="168" t="s">
        <v>87</v>
      </c>
      <c r="AV152" s="13" t="s">
        <v>79</v>
      </c>
      <c r="AW152" s="13" t="s">
        <v>30</v>
      </c>
      <c r="AX152" s="13" t="s">
        <v>75</v>
      </c>
      <c r="AY152" s="168" t="s">
        <v>176</v>
      </c>
    </row>
    <row r="153" spans="1:65" s="13" customFormat="1" ht="24">
      <c r="B153" s="166"/>
      <c r="D153" s="167" t="s">
        <v>182</v>
      </c>
      <c r="E153" s="168" t="s">
        <v>1</v>
      </c>
      <c r="F153" s="169" t="s">
        <v>973</v>
      </c>
      <c r="H153" s="168" t="s">
        <v>1</v>
      </c>
      <c r="I153" s="170"/>
      <c r="L153" s="166"/>
      <c r="M153" s="171"/>
      <c r="N153" s="172"/>
      <c r="O153" s="172"/>
      <c r="P153" s="172"/>
      <c r="Q153" s="172"/>
      <c r="R153" s="172"/>
      <c r="S153" s="172"/>
      <c r="T153" s="173"/>
      <c r="AT153" s="168" t="s">
        <v>182</v>
      </c>
      <c r="AU153" s="168" t="s">
        <v>87</v>
      </c>
      <c r="AV153" s="13" t="s">
        <v>79</v>
      </c>
      <c r="AW153" s="13" t="s">
        <v>30</v>
      </c>
      <c r="AX153" s="13" t="s">
        <v>75</v>
      </c>
      <c r="AY153" s="168" t="s">
        <v>176</v>
      </c>
    </row>
    <row r="154" spans="1:65" s="13" customFormat="1" ht="12">
      <c r="B154" s="166"/>
      <c r="D154" s="167" t="s">
        <v>182</v>
      </c>
      <c r="E154" s="168" t="s">
        <v>1</v>
      </c>
      <c r="F154" s="169" t="s">
        <v>974</v>
      </c>
      <c r="H154" s="168" t="s">
        <v>1</v>
      </c>
      <c r="I154" s="170"/>
      <c r="L154" s="166"/>
      <c r="M154" s="171"/>
      <c r="N154" s="172"/>
      <c r="O154" s="172"/>
      <c r="P154" s="172"/>
      <c r="Q154" s="172"/>
      <c r="R154" s="172"/>
      <c r="S154" s="172"/>
      <c r="T154" s="173"/>
      <c r="AT154" s="168" t="s">
        <v>182</v>
      </c>
      <c r="AU154" s="168" t="s">
        <v>87</v>
      </c>
      <c r="AV154" s="13" t="s">
        <v>79</v>
      </c>
      <c r="AW154" s="13" t="s">
        <v>30</v>
      </c>
      <c r="AX154" s="13" t="s">
        <v>75</v>
      </c>
      <c r="AY154" s="168" t="s">
        <v>176</v>
      </c>
    </row>
    <row r="155" spans="1:65" s="13" customFormat="1" ht="24">
      <c r="B155" s="166"/>
      <c r="D155" s="167" t="s">
        <v>182</v>
      </c>
      <c r="E155" s="168" t="s">
        <v>1</v>
      </c>
      <c r="F155" s="169" t="s">
        <v>975</v>
      </c>
      <c r="H155" s="168" t="s">
        <v>1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68" t="s">
        <v>182</v>
      </c>
      <c r="AU155" s="168" t="s">
        <v>87</v>
      </c>
      <c r="AV155" s="13" t="s">
        <v>79</v>
      </c>
      <c r="AW155" s="13" t="s">
        <v>30</v>
      </c>
      <c r="AX155" s="13" t="s">
        <v>75</v>
      </c>
      <c r="AY155" s="168" t="s">
        <v>176</v>
      </c>
    </row>
    <row r="156" spans="1:65" s="13" customFormat="1" ht="24">
      <c r="B156" s="166"/>
      <c r="D156" s="167" t="s">
        <v>182</v>
      </c>
      <c r="E156" s="168" t="s">
        <v>1</v>
      </c>
      <c r="F156" s="169" t="s">
        <v>976</v>
      </c>
      <c r="H156" s="168" t="s">
        <v>1</v>
      </c>
      <c r="I156" s="170"/>
      <c r="L156" s="166"/>
      <c r="M156" s="171"/>
      <c r="N156" s="172"/>
      <c r="O156" s="172"/>
      <c r="P156" s="172"/>
      <c r="Q156" s="172"/>
      <c r="R156" s="172"/>
      <c r="S156" s="172"/>
      <c r="T156" s="173"/>
      <c r="AT156" s="168" t="s">
        <v>182</v>
      </c>
      <c r="AU156" s="168" t="s">
        <v>87</v>
      </c>
      <c r="AV156" s="13" t="s">
        <v>79</v>
      </c>
      <c r="AW156" s="13" t="s">
        <v>30</v>
      </c>
      <c r="AX156" s="13" t="s">
        <v>75</v>
      </c>
      <c r="AY156" s="168" t="s">
        <v>176</v>
      </c>
    </row>
    <row r="157" spans="1:65" s="13" customFormat="1" ht="24">
      <c r="B157" s="166"/>
      <c r="D157" s="167" t="s">
        <v>182</v>
      </c>
      <c r="E157" s="168" t="s">
        <v>1</v>
      </c>
      <c r="F157" s="169" t="s">
        <v>977</v>
      </c>
      <c r="H157" s="168" t="s">
        <v>1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68" t="s">
        <v>182</v>
      </c>
      <c r="AU157" s="168" t="s">
        <v>87</v>
      </c>
      <c r="AV157" s="13" t="s">
        <v>79</v>
      </c>
      <c r="AW157" s="13" t="s">
        <v>30</v>
      </c>
      <c r="AX157" s="13" t="s">
        <v>75</v>
      </c>
      <c r="AY157" s="168" t="s">
        <v>176</v>
      </c>
    </row>
    <row r="158" spans="1:65" s="13" customFormat="1" ht="12">
      <c r="B158" s="166"/>
      <c r="D158" s="167" t="s">
        <v>182</v>
      </c>
      <c r="E158" s="168" t="s">
        <v>1</v>
      </c>
      <c r="F158" s="169" t="s">
        <v>949</v>
      </c>
      <c r="H158" s="168" t="s">
        <v>1</v>
      </c>
      <c r="I158" s="170"/>
      <c r="L158" s="166"/>
      <c r="M158" s="171"/>
      <c r="N158" s="172"/>
      <c r="O158" s="172"/>
      <c r="P158" s="172"/>
      <c r="Q158" s="172"/>
      <c r="R158" s="172"/>
      <c r="S158" s="172"/>
      <c r="T158" s="173"/>
      <c r="AT158" s="168" t="s">
        <v>182</v>
      </c>
      <c r="AU158" s="168" t="s">
        <v>87</v>
      </c>
      <c r="AV158" s="13" t="s">
        <v>79</v>
      </c>
      <c r="AW158" s="13" t="s">
        <v>30</v>
      </c>
      <c r="AX158" s="13" t="s">
        <v>75</v>
      </c>
      <c r="AY158" s="168" t="s">
        <v>176</v>
      </c>
    </row>
    <row r="159" spans="1:65" s="14" customFormat="1" ht="12">
      <c r="B159" s="174"/>
      <c r="D159" s="167" t="s">
        <v>182</v>
      </c>
      <c r="E159" s="175" t="s">
        <v>1</v>
      </c>
      <c r="F159" s="176" t="s">
        <v>978</v>
      </c>
      <c r="H159" s="177">
        <v>45</v>
      </c>
      <c r="I159" s="178"/>
      <c r="L159" s="174"/>
      <c r="M159" s="179"/>
      <c r="N159" s="180"/>
      <c r="O159" s="180"/>
      <c r="P159" s="180"/>
      <c r="Q159" s="180"/>
      <c r="R159" s="180"/>
      <c r="S159" s="180"/>
      <c r="T159" s="181"/>
      <c r="AT159" s="175" t="s">
        <v>182</v>
      </c>
      <c r="AU159" s="175" t="s">
        <v>87</v>
      </c>
      <c r="AV159" s="14" t="s">
        <v>87</v>
      </c>
      <c r="AW159" s="14" t="s">
        <v>30</v>
      </c>
      <c r="AX159" s="14" t="s">
        <v>75</v>
      </c>
      <c r="AY159" s="175" t="s">
        <v>176</v>
      </c>
    </row>
    <row r="160" spans="1:65" s="14" customFormat="1" ht="12">
      <c r="B160" s="174"/>
      <c r="D160" s="167" t="s">
        <v>182</v>
      </c>
      <c r="E160" s="175" t="s">
        <v>1</v>
      </c>
      <c r="F160" s="176" t="s">
        <v>979</v>
      </c>
      <c r="H160" s="177">
        <v>45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182</v>
      </c>
      <c r="AU160" s="175" t="s">
        <v>87</v>
      </c>
      <c r="AV160" s="14" t="s">
        <v>87</v>
      </c>
      <c r="AW160" s="14" t="s">
        <v>30</v>
      </c>
      <c r="AX160" s="14" t="s">
        <v>75</v>
      </c>
      <c r="AY160" s="175" t="s">
        <v>176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980</v>
      </c>
      <c r="H161" s="177">
        <v>26.81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75</v>
      </c>
      <c r="AY161" s="175" t="s">
        <v>176</v>
      </c>
    </row>
    <row r="162" spans="1:65" s="14" customFormat="1" ht="12">
      <c r="B162" s="174"/>
      <c r="D162" s="167" t="s">
        <v>182</v>
      </c>
      <c r="E162" s="175" t="s">
        <v>1</v>
      </c>
      <c r="F162" s="176" t="s">
        <v>981</v>
      </c>
      <c r="H162" s="177">
        <v>39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182</v>
      </c>
      <c r="AU162" s="175" t="s">
        <v>87</v>
      </c>
      <c r="AV162" s="14" t="s">
        <v>87</v>
      </c>
      <c r="AW162" s="14" t="s">
        <v>30</v>
      </c>
      <c r="AX162" s="14" t="s">
        <v>75</v>
      </c>
      <c r="AY162" s="175" t="s">
        <v>176</v>
      </c>
    </row>
    <row r="163" spans="1:65" s="14" customFormat="1" ht="12">
      <c r="B163" s="174"/>
      <c r="D163" s="167" t="s">
        <v>182</v>
      </c>
      <c r="E163" s="175" t="s">
        <v>1</v>
      </c>
      <c r="F163" s="176" t="s">
        <v>982</v>
      </c>
      <c r="H163" s="177">
        <v>32.5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182</v>
      </c>
      <c r="AU163" s="175" t="s">
        <v>87</v>
      </c>
      <c r="AV163" s="14" t="s">
        <v>87</v>
      </c>
      <c r="AW163" s="14" t="s">
        <v>30</v>
      </c>
      <c r="AX163" s="14" t="s">
        <v>75</v>
      </c>
      <c r="AY163" s="175" t="s">
        <v>176</v>
      </c>
    </row>
    <row r="164" spans="1:65" s="14" customFormat="1" ht="12">
      <c r="B164" s="174"/>
      <c r="D164" s="167" t="s">
        <v>182</v>
      </c>
      <c r="E164" s="175" t="s">
        <v>1</v>
      </c>
      <c r="F164" s="176" t="s">
        <v>983</v>
      </c>
      <c r="H164" s="177">
        <v>18.600000000000001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182</v>
      </c>
      <c r="AU164" s="175" t="s">
        <v>87</v>
      </c>
      <c r="AV164" s="14" t="s">
        <v>87</v>
      </c>
      <c r="AW164" s="14" t="s">
        <v>30</v>
      </c>
      <c r="AX164" s="14" t="s">
        <v>75</v>
      </c>
      <c r="AY164" s="175" t="s">
        <v>176</v>
      </c>
    </row>
    <row r="165" spans="1:65" s="14" customFormat="1" ht="12">
      <c r="B165" s="174"/>
      <c r="D165" s="167" t="s">
        <v>182</v>
      </c>
      <c r="E165" s="175" t="s">
        <v>1</v>
      </c>
      <c r="F165" s="176" t="s">
        <v>984</v>
      </c>
      <c r="H165" s="177">
        <v>5.48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182</v>
      </c>
      <c r="AU165" s="175" t="s">
        <v>87</v>
      </c>
      <c r="AV165" s="14" t="s">
        <v>87</v>
      </c>
      <c r="AW165" s="14" t="s">
        <v>30</v>
      </c>
      <c r="AX165" s="14" t="s">
        <v>75</v>
      </c>
      <c r="AY165" s="175" t="s">
        <v>176</v>
      </c>
    </row>
    <row r="166" spans="1:65" s="14" customFormat="1" ht="12">
      <c r="B166" s="174"/>
      <c r="D166" s="167" t="s">
        <v>182</v>
      </c>
      <c r="E166" s="175" t="s">
        <v>1</v>
      </c>
      <c r="F166" s="176" t="s">
        <v>985</v>
      </c>
      <c r="H166" s="177">
        <v>15.78</v>
      </c>
      <c r="I166" s="178"/>
      <c r="L166" s="174"/>
      <c r="M166" s="179"/>
      <c r="N166" s="180"/>
      <c r="O166" s="180"/>
      <c r="P166" s="180"/>
      <c r="Q166" s="180"/>
      <c r="R166" s="180"/>
      <c r="S166" s="180"/>
      <c r="T166" s="181"/>
      <c r="AT166" s="175" t="s">
        <v>182</v>
      </c>
      <c r="AU166" s="175" t="s">
        <v>87</v>
      </c>
      <c r="AV166" s="14" t="s">
        <v>87</v>
      </c>
      <c r="AW166" s="14" t="s">
        <v>30</v>
      </c>
      <c r="AX166" s="14" t="s">
        <v>75</v>
      </c>
      <c r="AY166" s="175" t="s">
        <v>176</v>
      </c>
    </row>
    <row r="167" spans="1:65" s="14" customFormat="1" ht="12">
      <c r="B167" s="174"/>
      <c r="D167" s="167" t="s">
        <v>182</v>
      </c>
      <c r="E167" s="175" t="s">
        <v>1</v>
      </c>
      <c r="F167" s="176" t="s">
        <v>986</v>
      </c>
      <c r="H167" s="177">
        <v>9.5399999999999991</v>
      </c>
      <c r="I167" s="178"/>
      <c r="L167" s="174"/>
      <c r="M167" s="179"/>
      <c r="N167" s="180"/>
      <c r="O167" s="180"/>
      <c r="P167" s="180"/>
      <c r="Q167" s="180"/>
      <c r="R167" s="180"/>
      <c r="S167" s="180"/>
      <c r="T167" s="181"/>
      <c r="AT167" s="175" t="s">
        <v>182</v>
      </c>
      <c r="AU167" s="175" t="s">
        <v>87</v>
      </c>
      <c r="AV167" s="14" t="s">
        <v>87</v>
      </c>
      <c r="AW167" s="14" t="s">
        <v>30</v>
      </c>
      <c r="AX167" s="14" t="s">
        <v>75</v>
      </c>
      <c r="AY167" s="175" t="s">
        <v>176</v>
      </c>
    </row>
    <row r="168" spans="1:65" s="14" customFormat="1" ht="12">
      <c r="B168" s="174"/>
      <c r="D168" s="167" t="s">
        <v>182</v>
      </c>
      <c r="E168" s="175" t="s">
        <v>1</v>
      </c>
      <c r="F168" s="176" t="s">
        <v>987</v>
      </c>
      <c r="H168" s="177">
        <v>9.5399999999999991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182</v>
      </c>
      <c r="AU168" s="175" t="s">
        <v>87</v>
      </c>
      <c r="AV168" s="14" t="s">
        <v>87</v>
      </c>
      <c r="AW168" s="14" t="s">
        <v>30</v>
      </c>
      <c r="AX168" s="14" t="s">
        <v>75</v>
      </c>
      <c r="AY168" s="175" t="s">
        <v>176</v>
      </c>
    </row>
    <row r="169" spans="1:65" s="14" customFormat="1" ht="12">
      <c r="B169" s="174"/>
      <c r="D169" s="167" t="s">
        <v>182</v>
      </c>
      <c r="E169" s="175" t="s">
        <v>1</v>
      </c>
      <c r="F169" s="176" t="s">
        <v>988</v>
      </c>
      <c r="H169" s="177">
        <v>6.68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182</v>
      </c>
      <c r="AU169" s="175" t="s">
        <v>87</v>
      </c>
      <c r="AV169" s="14" t="s">
        <v>87</v>
      </c>
      <c r="AW169" s="14" t="s">
        <v>30</v>
      </c>
      <c r="AX169" s="14" t="s">
        <v>75</v>
      </c>
      <c r="AY169" s="175" t="s">
        <v>176</v>
      </c>
    </row>
    <row r="170" spans="1:65" s="14" customFormat="1" ht="12">
      <c r="B170" s="174"/>
      <c r="D170" s="167" t="s">
        <v>182</v>
      </c>
      <c r="E170" s="175" t="s">
        <v>1</v>
      </c>
      <c r="F170" s="176" t="s">
        <v>989</v>
      </c>
      <c r="H170" s="177">
        <v>9.76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182</v>
      </c>
      <c r="AU170" s="175" t="s">
        <v>87</v>
      </c>
      <c r="AV170" s="14" t="s">
        <v>87</v>
      </c>
      <c r="AW170" s="14" t="s">
        <v>30</v>
      </c>
      <c r="AX170" s="14" t="s">
        <v>75</v>
      </c>
      <c r="AY170" s="175" t="s">
        <v>176</v>
      </c>
    </row>
    <row r="171" spans="1:65" s="15" customFormat="1" ht="12">
      <c r="B171" s="182"/>
      <c r="D171" s="167" t="s">
        <v>182</v>
      </c>
      <c r="E171" s="183" t="s">
        <v>1</v>
      </c>
      <c r="F171" s="184" t="s">
        <v>192</v>
      </c>
      <c r="H171" s="185">
        <v>263.69</v>
      </c>
      <c r="I171" s="186"/>
      <c r="L171" s="182"/>
      <c r="M171" s="187"/>
      <c r="N171" s="188"/>
      <c r="O171" s="188"/>
      <c r="P171" s="188"/>
      <c r="Q171" s="188"/>
      <c r="R171" s="188"/>
      <c r="S171" s="188"/>
      <c r="T171" s="189"/>
      <c r="AT171" s="183" t="s">
        <v>182</v>
      </c>
      <c r="AU171" s="183" t="s">
        <v>87</v>
      </c>
      <c r="AV171" s="15" t="s">
        <v>97</v>
      </c>
      <c r="AW171" s="15" t="s">
        <v>30</v>
      </c>
      <c r="AX171" s="15" t="s">
        <v>75</v>
      </c>
      <c r="AY171" s="183" t="s">
        <v>176</v>
      </c>
    </row>
    <row r="172" spans="1:65" s="16" customFormat="1" ht="12">
      <c r="B172" s="190"/>
      <c r="D172" s="167" t="s">
        <v>182</v>
      </c>
      <c r="E172" s="191" t="s">
        <v>1</v>
      </c>
      <c r="F172" s="192" t="s">
        <v>521</v>
      </c>
      <c r="H172" s="193">
        <v>263.69</v>
      </c>
      <c r="I172" s="194"/>
      <c r="L172" s="190"/>
      <c r="M172" s="195"/>
      <c r="N172" s="196"/>
      <c r="O172" s="196"/>
      <c r="P172" s="196"/>
      <c r="Q172" s="196"/>
      <c r="R172" s="196"/>
      <c r="S172" s="196"/>
      <c r="T172" s="197"/>
      <c r="AT172" s="191" t="s">
        <v>182</v>
      </c>
      <c r="AU172" s="191" t="s">
        <v>87</v>
      </c>
      <c r="AV172" s="16" t="s">
        <v>106</v>
      </c>
      <c r="AW172" s="16" t="s">
        <v>30</v>
      </c>
      <c r="AX172" s="16" t="s">
        <v>79</v>
      </c>
      <c r="AY172" s="191" t="s">
        <v>176</v>
      </c>
    </row>
    <row r="173" spans="1:65" s="2" customFormat="1" ht="38" customHeight="1">
      <c r="A173" s="33"/>
      <c r="B173" s="151"/>
      <c r="C173" s="203" t="s">
        <v>106</v>
      </c>
      <c r="D173" s="203" t="s">
        <v>411</v>
      </c>
      <c r="E173" s="204" t="s">
        <v>990</v>
      </c>
      <c r="F173" s="205" t="s">
        <v>991</v>
      </c>
      <c r="G173" s="206" t="s">
        <v>219</v>
      </c>
      <c r="H173" s="207">
        <v>276.875</v>
      </c>
      <c r="I173" s="208"/>
      <c r="J173" s="209">
        <f>ROUND(I173*H173,2)</f>
        <v>0</v>
      </c>
      <c r="K173" s="210"/>
      <c r="L173" s="211"/>
      <c r="M173" s="212" t="s">
        <v>1</v>
      </c>
      <c r="N173" s="213" t="s">
        <v>41</v>
      </c>
      <c r="O173" s="59"/>
      <c r="P173" s="162">
        <f>O173*H173</f>
        <v>0</v>
      </c>
      <c r="Q173" s="162">
        <v>1E-4</v>
      </c>
      <c r="R173" s="162">
        <f>Q173*H173</f>
        <v>2.76875E-2</v>
      </c>
      <c r="S173" s="162">
        <v>0</v>
      </c>
      <c r="T173" s="16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615</v>
      </c>
      <c r="AT173" s="164" t="s">
        <v>411</v>
      </c>
      <c r="AU173" s="164" t="s">
        <v>87</v>
      </c>
      <c r="AY173" s="18" t="s">
        <v>176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8" t="s">
        <v>87</v>
      </c>
      <c r="BK173" s="165">
        <f>ROUND(I173*H173,2)</f>
        <v>0</v>
      </c>
      <c r="BL173" s="18" t="s">
        <v>332</v>
      </c>
      <c r="BM173" s="164" t="s">
        <v>992</v>
      </c>
    </row>
    <row r="174" spans="1:65" s="14" customFormat="1" ht="12">
      <c r="B174" s="174"/>
      <c r="D174" s="167" t="s">
        <v>182</v>
      </c>
      <c r="F174" s="176" t="s">
        <v>993</v>
      </c>
      <c r="H174" s="177">
        <v>276.875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182</v>
      </c>
      <c r="AU174" s="175" t="s">
        <v>87</v>
      </c>
      <c r="AV174" s="14" t="s">
        <v>87</v>
      </c>
      <c r="AW174" s="14" t="s">
        <v>3</v>
      </c>
      <c r="AX174" s="14" t="s">
        <v>79</v>
      </c>
      <c r="AY174" s="175" t="s">
        <v>176</v>
      </c>
    </row>
    <row r="175" spans="1:65" s="2" customFormat="1" ht="38" customHeight="1">
      <c r="A175" s="33"/>
      <c r="B175" s="151"/>
      <c r="C175" s="203" t="s">
        <v>216</v>
      </c>
      <c r="D175" s="203" t="s">
        <v>411</v>
      </c>
      <c r="E175" s="204" t="s">
        <v>994</v>
      </c>
      <c r="F175" s="205" t="s">
        <v>995</v>
      </c>
      <c r="G175" s="206" t="s">
        <v>219</v>
      </c>
      <c r="H175" s="207">
        <v>276.875</v>
      </c>
      <c r="I175" s="208"/>
      <c r="J175" s="209">
        <f>ROUND(I175*H175,2)</f>
        <v>0</v>
      </c>
      <c r="K175" s="210"/>
      <c r="L175" s="211"/>
      <c r="M175" s="212" t="s">
        <v>1</v>
      </c>
      <c r="N175" s="213" t="s">
        <v>41</v>
      </c>
      <c r="O175" s="59"/>
      <c r="P175" s="162">
        <f>O175*H175</f>
        <v>0</v>
      </c>
      <c r="Q175" s="162">
        <v>1E-4</v>
      </c>
      <c r="R175" s="162">
        <f>Q175*H175</f>
        <v>2.76875E-2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615</v>
      </c>
      <c r="AT175" s="164" t="s">
        <v>411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332</v>
      </c>
      <c r="BM175" s="164" t="s">
        <v>996</v>
      </c>
    </row>
    <row r="176" spans="1:65" s="14" customFormat="1" ht="12">
      <c r="B176" s="174"/>
      <c r="D176" s="167" t="s">
        <v>182</v>
      </c>
      <c r="F176" s="176" t="s">
        <v>993</v>
      </c>
      <c r="H176" s="177">
        <v>276.875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</v>
      </c>
      <c r="AX176" s="14" t="s">
        <v>79</v>
      </c>
      <c r="AY176" s="175" t="s">
        <v>176</v>
      </c>
    </row>
    <row r="177" spans="1:65" s="2" customFormat="1" ht="24.25" customHeight="1">
      <c r="A177" s="33"/>
      <c r="B177" s="151"/>
      <c r="C177" s="203" t="s">
        <v>227</v>
      </c>
      <c r="D177" s="203" t="s">
        <v>411</v>
      </c>
      <c r="E177" s="204" t="s">
        <v>997</v>
      </c>
      <c r="F177" s="205" t="s">
        <v>998</v>
      </c>
      <c r="G177" s="206" t="s">
        <v>362</v>
      </c>
      <c r="H177" s="207">
        <v>6</v>
      </c>
      <c r="I177" s="208"/>
      <c r="J177" s="209">
        <f>ROUND(I177*H177,2)</f>
        <v>0</v>
      </c>
      <c r="K177" s="210"/>
      <c r="L177" s="211"/>
      <c r="M177" s="212" t="s">
        <v>1</v>
      </c>
      <c r="N177" s="213" t="s">
        <v>41</v>
      </c>
      <c r="O177" s="59"/>
      <c r="P177" s="162">
        <f>O177*H177</f>
        <v>0</v>
      </c>
      <c r="Q177" s="162">
        <v>0.108</v>
      </c>
      <c r="R177" s="162">
        <f>Q177*H177</f>
        <v>0.64800000000000002</v>
      </c>
      <c r="S177" s="162">
        <v>0</v>
      </c>
      <c r="T177" s="16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615</v>
      </c>
      <c r="AT177" s="164" t="s">
        <v>411</v>
      </c>
      <c r="AU177" s="164" t="s">
        <v>87</v>
      </c>
      <c r="AY177" s="18" t="s">
        <v>176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8" t="s">
        <v>87</v>
      </c>
      <c r="BK177" s="165">
        <f>ROUND(I177*H177,2)</f>
        <v>0</v>
      </c>
      <c r="BL177" s="18" t="s">
        <v>332</v>
      </c>
      <c r="BM177" s="164" t="s">
        <v>999</v>
      </c>
    </row>
    <row r="178" spans="1:65" s="14" customFormat="1" ht="12">
      <c r="B178" s="174"/>
      <c r="D178" s="167" t="s">
        <v>182</v>
      </c>
      <c r="E178" s="175" t="s">
        <v>1</v>
      </c>
      <c r="F178" s="176" t="s">
        <v>1000</v>
      </c>
      <c r="H178" s="177">
        <v>6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182</v>
      </c>
      <c r="AU178" s="175" t="s">
        <v>87</v>
      </c>
      <c r="AV178" s="14" t="s">
        <v>87</v>
      </c>
      <c r="AW178" s="14" t="s">
        <v>30</v>
      </c>
      <c r="AX178" s="14" t="s">
        <v>75</v>
      </c>
      <c r="AY178" s="175" t="s">
        <v>176</v>
      </c>
    </row>
    <row r="179" spans="1:65" s="16" customFormat="1" ht="12">
      <c r="B179" s="190"/>
      <c r="D179" s="167" t="s">
        <v>182</v>
      </c>
      <c r="E179" s="191" t="s">
        <v>1</v>
      </c>
      <c r="F179" s="192" t="s">
        <v>193</v>
      </c>
      <c r="H179" s="193">
        <v>6</v>
      </c>
      <c r="I179" s="194"/>
      <c r="L179" s="190"/>
      <c r="M179" s="195"/>
      <c r="N179" s="196"/>
      <c r="O179" s="196"/>
      <c r="P179" s="196"/>
      <c r="Q179" s="196"/>
      <c r="R179" s="196"/>
      <c r="S179" s="196"/>
      <c r="T179" s="197"/>
      <c r="AT179" s="191" t="s">
        <v>182</v>
      </c>
      <c r="AU179" s="191" t="s">
        <v>87</v>
      </c>
      <c r="AV179" s="16" t="s">
        <v>106</v>
      </c>
      <c r="AW179" s="16" t="s">
        <v>30</v>
      </c>
      <c r="AX179" s="16" t="s">
        <v>79</v>
      </c>
      <c r="AY179" s="191" t="s">
        <v>176</v>
      </c>
    </row>
    <row r="180" spans="1:65" s="2" customFormat="1" ht="24.25" customHeight="1">
      <c r="A180" s="33"/>
      <c r="B180" s="151"/>
      <c r="C180" s="203" t="s">
        <v>276</v>
      </c>
      <c r="D180" s="203" t="s">
        <v>411</v>
      </c>
      <c r="E180" s="204" t="s">
        <v>1001</v>
      </c>
      <c r="F180" s="205" t="s">
        <v>1002</v>
      </c>
      <c r="G180" s="206" t="s">
        <v>362</v>
      </c>
      <c r="H180" s="207">
        <v>6</v>
      </c>
      <c r="I180" s="208"/>
      <c r="J180" s="209">
        <f>ROUND(I180*H180,2)</f>
        <v>0</v>
      </c>
      <c r="K180" s="210"/>
      <c r="L180" s="211"/>
      <c r="M180" s="212" t="s">
        <v>1</v>
      </c>
      <c r="N180" s="213" t="s">
        <v>41</v>
      </c>
      <c r="O180" s="59"/>
      <c r="P180" s="162">
        <f>O180*H180</f>
        <v>0</v>
      </c>
      <c r="Q180" s="162">
        <v>0.108</v>
      </c>
      <c r="R180" s="162">
        <f>Q180*H180</f>
        <v>0.64800000000000002</v>
      </c>
      <c r="S180" s="162">
        <v>0</v>
      </c>
      <c r="T180" s="16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615</v>
      </c>
      <c r="AT180" s="164" t="s">
        <v>411</v>
      </c>
      <c r="AU180" s="164" t="s">
        <v>87</v>
      </c>
      <c r="AY180" s="18" t="s">
        <v>176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87</v>
      </c>
      <c r="BK180" s="165">
        <f>ROUND(I180*H180,2)</f>
        <v>0</v>
      </c>
      <c r="BL180" s="18" t="s">
        <v>332</v>
      </c>
      <c r="BM180" s="164" t="s">
        <v>1003</v>
      </c>
    </row>
    <row r="181" spans="1:65" s="14" customFormat="1" ht="12">
      <c r="B181" s="174"/>
      <c r="D181" s="167" t="s">
        <v>182</v>
      </c>
      <c r="E181" s="175" t="s">
        <v>1</v>
      </c>
      <c r="F181" s="176" t="s">
        <v>1004</v>
      </c>
      <c r="H181" s="177">
        <v>6</v>
      </c>
      <c r="I181" s="178"/>
      <c r="L181" s="174"/>
      <c r="M181" s="179"/>
      <c r="N181" s="180"/>
      <c r="O181" s="180"/>
      <c r="P181" s="180"/>
      <c r="Q181" s="180"/>
      <c r="R181" s="180"/>
      <c r="S181" s="180"/>
      <c r="T181" s="181"/>
      <c r="AT181" s="175" t="s">
        <v>182</v>
      </c>
      <c r="AU181" s="175" t="s">
        <v>87</v>
      </c>
      <c r="AV181" s="14" t="s">
        <v>87</v>
      </c>
      <c r="AW181" s="14" t="s">
        <v>30</v>
      </c>
      <c r="AX181" s="14" t="s">
        <v>75</v>
      </c>
      <c r="AY181" s="175" t="s">
        <v>176</v>
      </c>
    </row>
    <row r="182" spans="1:65" s="16" customFormat="1" ht="12">
      <c r="B182" s="190"/>
      <c r="D182" s="167" t="s">
        <v>182</v>
      </c>
      <c r="E182" s="191" t="s">
        <v>1</v>
      </c>
      <c r="F182" s="192" t="s">
        <v>193</v>
      </c>
      <c r="H182" s="193">
        <v>6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1" t="s">
        <v>182</v>
      </c>
      <c r="AU182" s="191" t="s">
        <v>87</v>
      </c>
      <c r="AV182" s="16" t="s">
        <v>106</v>
      </c>
      <c r="AW182" s="16" t="s">
        <v>30</v>
      </c>
      <c r="AX182" s="16" t="s">
        <v>79</v>
      </c>
      <c r="AY182" s="191" t="s">
        <v>176</v>
      </c>
    </row>
    <row r="183" spans="1:65" s="2" customFormat="1" ht="24.25" customHeight="1">
      <c r="A183" s="33"/>
      <c r="B183" s="151"/>
      <c r="C183" s="203" t="s">
        <v>296</v>
      </c>
      <c r="D183" s="203" t="s">
        <v>411</v>
      </c>
      <c r="E183" s="204" t="s">
        <v>1005</v>
      </c>
      <c r="F183" s="205" t="s">
        <v>3597</v>
      </c>
      <c r="G183" s="206" t="s">
        <v>362</v>
      </c>
      <c r="H183" s="207">
        <v>4</v>
      </c>
      <c r="I183" s="208"/>
      <c r="J183" s="209">
        <f>ROUND(I183*H183,2)</f>
        <v>0</v>
      </c>
      <c r="K183" s="210"/>
      <c r="L183" s="211"/>
      <c r="M183" s="212" t="s">
        <v>1</v>
      </c>
      <c r="N183" s="213" t="s">
        <v>41</v>
      </c>
      <c r="O183" s="59"/>
      <c r="P183" s="162">
        <f>O183*H183</f>
        <v>0</v>
      </c>
      <c r="Q183" s="162">
        <v>0.108</v>
      </c>
      <c r="R183" s="162">
        <f>Q183*H183</f>
        <v>0.432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615</v>
      </c>
      <c r="AT183" s="164" t="s">
        <v>411</v>
      </c>
      <c r="AU183" s="164" t="s">
        <v>87</v>
      </c>
      <c r="AY183" s="18" t="s">
        <v>176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87</v>
      </c>
      <c r="BK183" s="165">
        <f>ROUND(I183*H183,2)</f>
        <v>0</v>
      </c>
      <c r="BL183" s="18" t="s">
        <v>332</v>
      </c>
      <c r="BM183" s="164" t="s">
        <v>1006</v>
      </c>
    </row>
    <row r="184" spans="1:65" s="14" customFormat="1" ht="12">
      <c r="B184" s="174"/>
      <c r="D184" s="167" t="s">
        <v>182</v>
      </c>
      <c r="E184" s="175" t="s">
        <v>1</v>
      </c>
      <c r="F184" s="176" t="s">
        <v>1007</v>
      </c>
      <c r="H184" s="177">
        <v>4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182</v>
      </c>
      <c r="AU184" s="175" t="s">
        <v>87</v>
      </c>
      <c r="AV184" s="14" t="s">
        <v>87</v>
      </c>
      <c r="AW184" s="14" t="s">
        <v>30</v>
      </c>
      <c r="AX184" s="14" t="s">
        <v>75</v>
      </c>
      <c r="AY184" s="175" t="s">
        <v>176</v>
      </c>
    </row>
    <row r="185" spans="1:65" s="16" customFormat="1" ht="12">
      <c r="B185" s="190"/>
      <c r="D185" s="167" t="s">
        <v>182</v>
      </c>
      <c r="E185" s="191" t="s">
        <v>1</v>
      </c>
      <c r="F185" s="192" t="s">
        <v>193</v>
      </c>
      <c r="H185" s="193">
        <v>4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1" t="s">
        <v>182</v>
      </c>
      <c r="AU185" s="191" t="s">
        <v>87</v>
      </c>
      <c r="AV185" s="16" t="s">
        <v>106</v>
      </c>
      <c r="AW185" s="16" t="s">
        <v>30</v>
      </c>
      <c r="AX185" s="16" t="s">
        <v>79</v>
      </c>
      <c r="AY185" s="191" t="s">
        <v>176</v>
      </c>
    </row>
    <row r="186" spans="1:65" s="2" customFormat="1" ht="24.25" customHeight="1">
      <c r="A186" s="33"/>
      <c r="B186" s="151"/>
      <c r="C186" s="203" t="s">
        <v>225</v>
      </c>
      <c r="D186" s="203" t="s">
        <v>411</v>
      </c>
      <c r="E186" s="204" t="s">
        <v>1008</v>
      </c>
      <c r="F186" s="205" t="s">
        <v>1009</v>
      </c>
      <c r="G186" s="206" t="s">
        <v>362</v>
      </c>
      <c r="H186" s="207">
        <v>6</v>
      </c>
      <c r="I186" s="208"/>
      <c r="J186" s="209">
        <f>ROUND(I186*H186,2)</f>
        <v>0</v>
      </c>
      <c r="K186" s="210"/>
      <c r="L186" s="211"/>
      <c r="M186" s="212" t="s">
        <v>1</v>
      </c>
      <c r="N186" s="213" t="s">
        <v>41</v>
      </c>
      <c r="O186" s="59"/>
      <c r="P186" s="162">
        <f>O186*H186</f>
        <v>0</v>
      </c>
      <c r="Q186" s="162">
        <v>0.108</v>
      </c>
      <c r="R186" s="162">
        <f>Q186*H186</f>
        <v>0.64800000000000002</v>
      </c>
      <c r="S186" s="162">
        <v>0</v>
      </c>
      <c r="T186" s="16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615</v>
      </c>
      <c r="AT186" s="164" t="s">
        <v>411</v>
      </c>
      <c r="AU186" s="164" t="s">
        <v>87</v>
      </c>
      <c r="AY186" s="18" t="s">
        <v>176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8" t="s">
        <v>87</v>
      </c>
      <c r="BK186" s="165">
        <f>ROUND(I186*H186,2)</f>
        <v>0</v>
      </c>
      <c r="BL186" s="18" t="s">
        <v>332</v>
      </c>
      <c r="BM186" s="164" t="s">
        <v>1010</v>
      </c>
    </row>
    <row r="187" spans="1:65" s="14" customFormat="1" ht="12">
      <c r="B187" s="174"/>
      <c r="D187" s="167" t="s">
        <v>182</v>
      </c>
      <c r="E187" s="175" t="s">
        <v>1</v>
      </c>
      <c r="F187" s="176" t="s">
        <v>1004</v>
      </c>
      <c r="H187" s="177">
        <v>6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182</v>
      </c>
      <c r="AU187" s="175" t="s">
        <v>87</v>
      </c>
      <c r="AV187" s="14" t="s">
        <v>87</v>
      </c>
      <c r="AW187" s="14" t="s">
        <v>30</v>
      </c>
      <c r="AX187" s="14" t="s">
        <v>75</v>
      </c>
      <c r="AY187" s="175" t="s">
        <v>176</v>
      </c>
    </row>
    <row r="188" spans="1:65" s="16" customFormat="1" ht="12">
      <c r="B188" s="190"/>
      <c r="D188" s="167" t="s">
        <v>182</v>
      </c>
      <c r="E188" s="191" t="s">
        <v>1</v>
      </c>
      <c r="F188" s="192" t="s">
        <v>193</v>
      </c>
      <c r="H188" s="193">
        <v>6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1" t="s">
        <v>182</v>
      </c>
      <c r="AU188" s="191" t="s">
        <v>87</v>
      </c>
      <c r="AV188" s="16" t="s">
        <v>106</v>
      </c>
      <c r="AW188" s="16" t="s">
        <v>30</v>
      </c>
      <c r="AX188" s="16" t="s">
        <v>79</v>
      </c>
      <c r="AY188" s="191" t="s">
        <v>176</v>
      </c>
    </row>
    <row r="189" spans="1:65" s="2" customFormat="1" ht="24.25" customHeight="1">
      <c r="A189" s="33"/>
      <c r="B189" s="151"/>
      <c r="C189" s="203" t="s">
        <v>308</v>
      </c>
      <c r="D189" s="203" t="s">
        <v>411</v>
      </c>
      <c r="E189" s="204" t="s">
        <v>1011</v>
      </c>
      <c r="F189" s="205" t="s">
        <v>1012</v>
      </c>
      <c r="G189" s="206" t="s">
        <v>362</v>
      </c>
      <c r="H189" s="207">
        <v>5</v>
      </c>
      <c r="I189" s="208"/>
      <c r="J189" s="209">
        <f>ROUND(I189*H189,2)</f>
        <v>0</v>
      </c>
      <c r="K189" s="210"/>
      <c r="L189" s="211"/>
      <c r="M189" s="212" t="s">
        <v>1</v>
      </c>
      <c r="N189" s="213" t="s">
        <v>41</v>
      </c>
      <c r="O189" s="59"/>
      <c r="P189" s="162">
        <f>O189*H189</f>
        <v>0</v>
      </c>
      <c r="Q189" s="162">
        <v>0.108</v>
      </c>
      <c r="R189" s="162">
        <f>Q189*H189</f>
        <v>0.54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615</v>
      </c>
      <c r="AT189" s="164" t="s">
        <v>411</v>
      </c>
      <c r="AU189" s="164" t="s">
        <v>87</v>
      </c>
      <c r="AY189" s="18" t="s">
        <v>176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87</v>
      </c>
      <c r="BK189" s="165">
        <f>ROUND(I189*H189,2)</f>
        <v>0</v>
      </c>
      <c r="BL189" s="18" t="s">
        <v>332</v>
      </c>
      <c r="BM189" s="164" t="s">
        <v>1013</v>
      </c>
    </row>
    <row r="190" spans="1:65" s="14" customFormat="1" ht="12">
      <c r="B190" s="174"/>
      <c r="D190" s="167" t="s">
        <v>182</v>
      </c>
      <c r="E190" s="175" t="s">
        <v>1</v>
      </c>
      <c r="F190" s="176" t="s">
        <v>1014</v>
      </c>
      <c r="H190" s="177">
        <v>5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182</v>
      </c>
      <c r="AU190" s="175" t="s">
        <v>87</v>
      </c>
      <c r="AV190" s="14" t="s">
        <v>87</v>
      </c>
      <c r="AW190" s="14" t="s">
        <v>30</v>
      </c>
      <c r="AX190" s="14" t="s">
        <v>75</v>
      </c>
      <c r="AY190" s="175" t="s">
        <v>176</v>
      </c>
    </row>
    <row r="191" spans="1:65" s="16" customFormat="1" ht="12">
      <c r="B191" s="190"/>
      <c r="D191" s="167" t="s">
        <v>182</v>
      </c>
      <c r="E191" s="191" t="s">
        <v>1</v>
      </c>
      <c r="F191" s="192" t="s">
        <v>193</v>
      </c>
      <c r="H191" s="193">
        <v>5</v>
      </c>
      <c r="I191" s="194"/>
      <c r="L191" s="190"/>
      <c r="M191" s="195"/>
      <c r="N191" s="196"/>
      <c r="O191" s="196"/>
      <c r="P191" s="196"/>
      <c r="Q191" s="196"/>
      <c r="R191" s="196"/>
      <c r="S191" s="196"/>
      <c r="T191" s="197"/>
      <c r="AT191" s="191" t="s">
        <v>182</v>
      </c>
      <c r="AU191" s="191" t="s">
        <v>87</v>
      </c>
      <c r="AV191" s="16" t="s">
        <v>106</v>
      </c>
      <c r="AW191" s="16" t="s">
        <v>30</v>
      </c>
      <c r="AX191" s="16" t="s">
        <v>79</v>
      </c>
      <c r="AY191" s="191" t="s">
        <v>176</v>
      </c>
    </row>
    <row r="192" spans="1:65" s="2" customFormat="1" ht="24.25" customHeight="1">
      <c r="A192" s="33"/>
      <c r="B192" s="151"/>
      <c r="C192" s="203" t="s">
        <v>312</v>
      </c>
      <c r="D192" s="203" t="s">
        <v>411</v>
      </c>
      <c r="E192" s="204" t="s">
        <v>1015</v>
      </c>
      <c r="F192" s="205" t="s">
        <v>1016</v>
      </c>
      <c r="G192" s="206" t="s">
        <v>362</v>
      </c>
      <c r="H192" s="207">
        <v>3</v>
      </c>
      <c r="I192" s="208"/>
      <c r="J192" s="209">
        <f>ROUND(I192*H192,2)</f>
        <v>0</v>
      </c>
      <c r="K192" s="210"/>
      <c r="L192" s="211"/>
      <c r="M192" s="212" t="s">
        <v>1</v>
      </c>
      <c r="N192" s="213" t="s">
        <v>41</v>
      </c>
      <c r="O192" s="59"/>
      <c r="P192" s="162">
        <f>O192*H192</f>
        <v>0</v>
      </c>
      <c r="Q192" s="162">
        <v>0.108</v>
      </c>
      <c r="R192" s="162">
        <f>Q192*H192</f>
        <v>0.32400000000000001</v>
      </c>
      <c r="S192" s="162">
        <v>0</v>
      </c>
      <c r="T192" s="163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615</v>
      </c>
      <c r="AT192" s="164" t="s">
        <v>411</v>
      </c>
      <c r="AU192" s="164" t="s">
        <v>87</v>
      </c>
      <c r="AY192" s="18" t="s">
        <v>176</v>
      </c>
      <c r="BE192" s="165">
        <f>IF(N192="základná",J192,0)</f>
        <v>0</v>
      </c>
      <c r="BF192" s="165">
        <f>IF(N192="znížená",J192,0)</f>
        <v>0</v>
      </c>
      <c r="BG192" s="165">
        <f>IF(N192="zákl. prenesená",J192,0)</f>
        <v>0</v>
      </c>
      <c r="BH192" s="165">
        <f>IF(N192="zníž. prenesená",J192,0)</f>
        <v>0</v>
      </c>
      <c r="BI192" s="165">
        <f>IF(N192="nulová",J192,0)</f>
        <v>0</v>
      </c>
      <c r="BJ192" s="18" t="s">
        <v>87</v>
      </c>
      <c r="BK192" s="165">
        <f>ROUND(I192*H192,2)</f>
        <v>0</v>
      </c>
      <c r="BL192" s="18" t="s">
        <v>332</v>
      </c>
      <c r="BM192" s="164" t="s">
        <v>1017</v>
      </c>
    </row>
    <row r="193" spans="1:65" s="14" customFormat="1" ht="12">
      <c r="B193" s="174"/>
      <c r="D193" s="167" t="s">
        <v>182</v>
      </c>
      <c r="E193" s="175" t="s">
        <v>1</v>
      </c>
      <c r="F193" s="176" t="s">
        <v>1018</v>
      </c>
      <c r="H193" s="177">
        <v>3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182</v>
      </c>
      <c r="AU193" s="175" t="s">
        <v>87</v>
      </c>
      <c r="AV193" s="14" t="s">
        <v>87</v>
      </c>
      <c r="AW193" s="14" t="s">
        <v>30</v>
      </c>
      <c r="AX193" s="14" t="s">
        <v>75</v>
      </c>
      <c r="AY193" s="175" t="s">
        <v>176</v>
      </c>
    </row>
    <row r="194" spans="1:65" s="16" customFormat="1" ht="12">
      <c r="B194" s="190"/>
      <c r="D194" s="167" t="s">
        <v>182</v>
      </c>
      <c r="E194" s="191" t="s">
        <v>1</v>
      </c>
      <c r="F194" s="192" t="s">
        <v>193</v>
      </c>
      <c r="H194" s="193">
        <v>3</v>
      </c>
      <c r="I194" s="194"/>
      <c r="L194" s="190"/>
      <c r="M194" s="195"/>
      <c r="N194" s="196"/>
      <c r="O194" s="196"/>
      <c r="P194" s="196"/>
      <c r="Q194" s="196"/>
      <c r="R194" s="196"/>
      <c r="S194" s="196"/>
      <c r="T194" s="197"/>
      <c r="AT194" s="191" t="s">
        <v>182</v>
      </c>
      <c r="AU194" s="191" t="s">
        <v>87</v>
      </c>
      <c r="AV194" s="16" t="s">
        <v>106</v>
      </c>
      <c r="AW194" s="16" t="s">
        <v>30</v>
      </c>
      <c r="AX194" s="16" t="s">
        <v>79</v>
      </c>
      <c r="AY194" s="191" t="s">
        <v>176</v>
      </c>
    </row>
    <row r="195" spans="1:65" s="2" customFormat="1" ht="24.25" customHeight="1">
      <c r="A195" s="33"/>
      <c r="B195" s="151"/>
      <c r="C195" s="203" t="s">
        <v>139</v>
      </c>
      <c r="D195" s="203" t="s">
        <v>411</v>
      </c>
      <c r="E195" s="204" t="s">
        <v>1019</v>
      </c>
      <c r="F195" s="205" t="s">
        <v>1020</v>
      </c>
      <c r="G195" s="206" t="s">
        <v>362</v>
      </c>
      <c r="H195" s="207">
        <v>2</v>
      </c>
      <c r="I195" s="208"/>
      <c r="J195" s="209">
        <f>ROUND(I195*H195,2)</f>
        <v>0</v>
      </c>
      <c r="K195" s="210"/>
      <c r="L195" s="211"/>
      <c r="M195" s="212" t="s">
        <v>1</v>
      </c>
      <c r="N195" s="213" t="s">
        <v>41</v>
      </c>
      <c r="O195" s="59"/>
      <c r="P195" s="162">
        <f>O195*H195</f>
        <v>0</v>
      </c>
      <c r="Q195" s="162">
        <v>0.108</v>
      </c>
      <c r="R195" s="162">
        <f>Q195*H195</f>
        <v>0.216</v>
      </c>
      <c r="S195" s="162">
        <v>0</v>
      </c>
      <c r="T195" s="163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615</v>
      </c>
      <c r="AT195" s="164" t="s">
        <v>411</v>
      </c>
      <c r="AU195" s="164" t="s">
        <v>87</v>
      </c>
      <c r="AY195" s="18" t="s">
        <v>176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87</v>
      </c>
      <c r="BK195" s="165">
        <f>ROUND(I195*H195,2)</f>
        <v>0</v>
      </c>
      <c r="BL195" s="18" t="s">
        <v>332</v>
      </c>
      <c r="BM195" s="164" t="s">
        <v>1021</v>
      </c>
    </row>
    <row r="196" spans="1:65" s="14" customFormat="1" ht="12">
      <c r="B196" s="174"/>
      <c r="D196" s="167" t="s">
        <v>182</v>
      </c>
      <c r="E196" s="175" t="s">
        <v>1</v>
      </c>
      <c r="F196" s="176" t="s">
        <v>1022</v>
      </c>
      <c r="H196" s="177">
        <v>2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1:65" s="16" customFormat="1" ht="12">
      <c r="B197" s="190"/>
      <c r="D197" s="167" t="s">
        <v>182</v>
      </c>
      <c r="E197" s="191" t="s">
        <v>1</v>
      </c>
      <c r="F197" s="192" t="s">
        <v>193</v>
      </c>
      <c r="H197" s="193">
        <v>2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1" t="s">
        <v>182</v>
      </c>
      <c r="AU197" s="191" t="s">
        <v>87</v>
      </c>
      <c r="AV197" s="16" t="s">
        <v>106</v>
      </c>
      <c r="AW197" s="16" t="s">
        <v>30</v>
      </c>
      <c r="AX197" s="16" t="s">
        <v>79</v>
      </c>
      <c r="AY197" s="191" t="s">
        <v>176</v>
      </c>
    </row>
    <row r="198" spans="1:65" s="2" customFormat="1" ht="24.25" customHeight="1">
      <c r="A198" s="33"/>
      <c r="B198" s="151"/>
      <c r="C198" s="203" t="s">
        <v>320</v>
      </c>
      <c r="D198" s="203" t="s">
        <v>411</v>
      </c>
      <c r="E198" s="204" t="s">
        <v>1023</v>
      </c>
      <c r="F198" s="205" t="s">
        <v>1024</v>
      </c>
      <c r="G198" s="206" t="s">
        <v>362</v>
      </c>
      <c r="H198" s="207">
        <v>3</v>
      </c>
      <c r="I198" s="208"/>
      <c r="J198" s="209">
        <f>ROUND(I198*H198,2)</f>
        <v>0</v>
      </c>
      <c r="K198" s="210"/>
      <c r="L198" s="211"/>
      <c r="M198" s="212" t="s">
        <v>1</v>
      </c>
      <c r="N198" s="213" t="s">
        <v>41</v>
      </c>
      <c r="O198" s="59"/>
      <c r="P198" s="162">
        <f>O198*H198</f>
        <v>0</v>
      </c>
      <c r="Q198" s="162">
        <v>0.108</v>
      </c>
      <c r="R198" s="162">
        <f>Q198*H198</f>
        <v>0.32400000000000001</v>
      </c>
      <c r="S198" s="162">
        <v>0</v>
      </c>
      <c r="T198" s="163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615</v>
      </c>
      <c r="AT198" s="164" t="s">
        <v>411</v>
      </c>
      <c r="AU198" s="164" t="s">
        <v>87</v>
      </c>
      <c r="AY198" s="18" t="s">
        <v>176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8" t="s">
        <v>87</v>
      </c>
      <c r="BK198" s="165">
        <f>ROUND(I198*H198,2)</f>
        <v>0</v>
      </c>
      <c r="BL198" s="18" t="s">
        <v>332</v>
      </c>
      <c r="BM198" s="164" t="s">
        <v>1025</v>
      </c>
    </row>
    <row r="199" spans="1:65" s="14" customFormat="1" ht="12">
      <c r="B199" s="174"/>
      <c r="D199" s="167" t="s">
        <v>182</v>
      </c>
      <c r="E199" s="175" t="s">
        <v>1</v>
      </c>
      <c r="F199" s="176" t="s">
        <v>1026</v>
      </c>
      <c r="H199" s="177">
        <v>3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182</v>
      </c>
      <c r="AU199" s="175" t="s">
        <v>87</v>
      </c>
      <c r="AV199" s="14" t="s">
        <v>87</v>
      </c>
      <c r="AW199" s="14" t="s">
        <v>30</v>
      </c>
      <c r="AX199" s="14" t="s">
        <v>75</v>
      </c>
      <c r="AY199" s="175" t="s">
        <v>176</v>
      </c>
    </row>
    <row r="200" spans="1:65" s="16" customFormat="1" ht="12">
      <c r="B200" s="190"/>
      <c r="D200" s="167" t="s">
        <v>182</v>
      </c>
      <c r="E200" s="191" t="s">
        <v>1</v>
      </c>
      <c r="F200" s="192" t="s">
        <v>193</v>
      </c>
      <c r="H200" s="193">
        <v>3</v>
      </c>
      <c r="I200" s="194"/>
      <c r="L200" s="190"/>
      <c r="M200" s="195"/>
      <c r="N200" s="196"/>
      <c r="O200" s="196"/>
      <c r="P200" s="196"/>
      <c r="Q200" s="196"/>
      <c r="R200" s="196"/>
      <c r="S200" s="196"/>
      <c r="T200" s="197"/>
      <c r="AT200" s="191" t="s">
        <v>182</v>
      </c>
      <c r="AU200" s="191" t="s">
        <v>87</v>
      </c>
      <c r="AV200" s="16" t="s">
        <v>106</v>
      </c>
      <c r="AW200" s="16" t="s">
        <v>30</v>
      </c>
      <c r="AX200" s="16" t="s">
        <v>79</v>
      </c>
      <c r="AY200" s="191" t="s">
        <v>176</v>
      </c>
    </row>
    <row r="201" spans="1:65" s="2" customFormat="1" ht="24.25" customHeight="1">
      <c r="A201" s="33"/>
      <c r="B201" s="151"/>
      <c r="C201" s="203" t="s">
        <v>324</v>
      </c>
      <c r="D201" s="203" t="s">
        <v>411</v>
      </c>
      <c r="E201" s="204" t="s">
        <v>1027</v>
      </c>
      <c r="F201" s="205" t="s">
        <v>1028</v>
      </c>
      <c r="G201" s="206" t="s">
        <v>362</v>
      </c>
      <c r="H201" s="207">
        <v>3</v>
      </c>
      <c r="I201" s="208"/>
      <c r="J201" s="209">
        <f>ROUND(I201*H201,2)</f>
        <v>0</v>
      </c>
      <c r="K201" s="210"/>
      <c r="L201" s="211"/>
      <c r="M201" s="212" t="s">
        <v>1</v>
      </c>
      <c r="N201" s="213" t="s">
        <v>41</v>
      </c>
      <c r="O201" s="59"/>
      <c r="P201" s="162">
        <f>O201*H201</f>
        <v>0</v>
      </c>
      <c r="Q201" s="162">
        <v>0.108</v>
      </c>
      <c r="R201" s="162">
        <f>Q201*H201</f>
        <v>0.32400000000000001</v>
      </c>
      <c r="S201" s="162">
        <v>0</v>
      </c>
      <c r="T201" s="16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615</v>
      </c>
      <c r="AT201" s="164" t="s">
        <v>411</v>
      </c>
      <c r="AU201" s="164" t="s">
        <v>87</v>
      </c>
      <c r="AY201" s="18" t="s">
        <v>176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8" t="s">
        <v>87</v>
      </c>
      <c r="BK201" s="165">
        <f>ROUND(I201*H201,2)</f>
        <v>0</v>
      </c>
      <c r="BL201" s="18" t="s">
        <v>332</v>
      </c>
      <c r="BM201" s="164" t="s">
        <v>1029</v>
      </c>
    </row>
    <row r="202" spans="1:65" s="14" customFormat="1" ht="12">
      <c r="B202" s="174"/>
      <c r="D202" s="167" t="s">
        <v>182</v>
      </c>
      <c r="E202" s="175" t="s">
        <v>1</v>
      </c>
      <c r="F202" s="176" t="s">
        <v>1026</v>
      </c>
      <c r="H202" s="177">
        <v>3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182</v>
      </c>
      <c r="AU202" s="175" t="s">
        <v>87</v>
      </c>
      <c r="AV202" s="14" t="s">
        <v>87</v>
      </c>
      <c r="AW202" s="14" t="s">
        <v>30</v>
      </c>
      <c r="AX202" s="14" t="s">
        <v>75</v>
      </c>
      <c r="AY202" s="175" t="s">
        <v>176</v>
      </c>
    </row>
    <row r="203" spans="1:65" s="16" customFormat="1" ht="12">
      <c r="B203" s="190"/>
      <c r="D203" s="167" t="s">
        <v>182</v>
      </c>
      <c r="E203" s="191" t="s">
        <v>1</v>
      </c>
      <c r="F203" s="192" t="s">
        <v>193</v>
      </c>
      <c r="H203" s="193">
        <v>3</v>
      </c>
      <c r="I203" s="194"/>
      <c r="L203" s="190"/>
      <c r="M203" s="195"/>
      <c r="N203" s="196"/>
      <c r="O203" s="196"/>
      <c r="P203" s="196"/>
      <c r="Q203" s="196"/>
      <c r="R203" s="196"/>
      <c r="S203" s="196"/>
      <c r="T203" s="197"/>
      <c r="AT203" s="191" t="s">
        <v>182</v>
      </c>
      <c r="AU203" s="191" t="s">
        <v>87</v>
      </c>
      <c r="AV203" s="16" t="s">
        <v>106</v>
      </c>
      <c r="AW203" s="16" t="s">
        <v>30</v>
      </c>
      <c r="AX203" s="16" t="s">
        <v>79</v>
      </c>
      <c r="AY203" s="191" t="s">
        <v>176</v>
      </c>
    </row>
    <row r="204" spans="1:65" s="2" customFormat="1" ht="24.25" customHeight="1">
      <c r="A204" s="33"/>
      <c r="B204" s="151"/>
      <c r="C204" s="203" t="s">
        <v>328</v>
      </c>
      <c r="D204" s="203" t="s">
        <v>411</v>
      </c>
      <c r="E204" s="204" t="s">
        <v>1030</v>
      </c>
      <c r="F204" s="205" t="s">
        <v>1031</v>
      </c>
      <c r="G204" s="206" t="s">
        <v>362</v>
      </c>
      <c r="H204" s="207">
        <v>3</v>
      </c>
      <c r="I204" s="208"/>
      <c r="J204" s="209">
        <f>ROUND(I204*H204,2)</f>
        <v>0</v>
      </c>
      <c r="K204" s="210"/>
      <c r="L204" s="211"/>
      <c r="M204" s="212" t="s">
        <v>1</v>
      </c>
      <c r="N204" s="213" t="s">
        <v>41</v>
      </c>
      <c r="O204" s="59"/>
      <c r="P204" s="162">
        <f>O204*H204</f>
        <v>0</v>
      </c>
      <c r="Q204" s="162">
        <v>0.108</v>
      </c>
      <c r="R204" s="162">
        <f>Q204*H204</f>
        <v>0.32400000000000001</v>
      </c>
      <c r="S204" s="162">
        <v>0</v>
      </c>
      <c r="T204" s="163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615</v>
      </c>
      <c r="AT204" s="164" t="s">
        <v>411</v>
      </c>
      <c r="AU204" s="164" t="s">
        <v>87</v>
      </c>
      <c r="AY204" s="18" t="s">
        <v>176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8" t="s">
        <v>87</v>
      </c>
      <c r="BK204" s="165">
        <f>ROUND(I204*H204,2)</f>
        <v>0</v>
      </c>
      <c r="BL204" s="18" t="s">
        <v>332</v>
      </c>
      <c r="BM204" s="164" t="s">
        <v>1032</v>
      </c>
    </row>
    <row r="205" spans="1:65" s="14" customFormat="1" ht="12">
      <c r="B205" s="174"/>
      <c r="D205" s="167" t="s">
        <v>182</v>
      </c>
      <c r="E205" s="175" t="s">
        <v>1</v>
      </c>
      <c r="F205" s="176" t="s">
        <v>1026</v>
      </c>
      <c r="H205" s="177">
        <v>3</v>
      </c>
      <c r="I205" s="178"/>
      <c r="L205" s="174"/>
      <c r="M205" s="179"/>
      <c r="N205" s="180"/>
      <c r="O205" s="180"/>
      <c r="P205" s="180"/>
      <c r="Q205" s="180"/>
      <c r="R205" s="180"/>
      <c r="S205" s="180"/>
      <c r="T205" s="181"/>
      <c r="AT205" s="175" t="s">
        <v>182</v>
      </c>
      <c r="AU205" s="175" t="s">
        <v>87</v>
      </c>
      <c r="AV205" s="14" t="s">
        <v>87</v>
      </c>
      <c r="AW205" s="14" t="s">
        <v>30</v>
      </c>
      <c r="AX205" s="14" t="s">
        <v>75</v>
      </c>
      <c r="AY205" s="175" t="s">
        <v>176</v>
      </c>
    </row>
    <row r="206" spans="1:65" s="16" customFormat="1" ht="12">
      <c r="B206" s="190"/>
      <c r="D206" s="167" t="s">
        <v>182</v>
      </c>
      <c r="E206" s="191" t="s">
        <v>1</v>
      </c>
      <c r="F206" s="192" t="s">
        <v>193</v>
      </c>
      <c r="H206" s="193">
        <v>3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1" t="s">
        <v>182</v>
      </c>
      <c r="AU206" s="191" t="s">
        <v>87</v>
      </c>
      <c r="AV206" s="16" t="s">
        <v>106</v>
      </c>
      <c r="AW206" s="16" t="s">
        <v>30</v>
      </c>
      <c r="AX206" s="16" t="s">
        <v>79</v>
      </c>
      <c r="AY206" s="191" t="s">
        <v>176</v>
      </c>
    </row>
    <row r="207" spans="1:65" s="2" customFormat="1" ht="24.25" customHeight="1">
      <c r="A207" s="33"/>
      <c r="B207" s="151"/>
      <c r="C207" s="203" t="s">
        <v>332</v>
      </c>
      <c r="D207" s="203" t="s">
        <v>411</v>
      </c>
      <c r="E207" s="204" t="s">
        <v>1033</v>
      </c>
      <c r="F207" s="205" t="s">
        <v>1034</v>
      </c>
      <c r="G207" s="206" t="s">
        <v>362</v>
      </c>
      <c r="H207" s="207">
        <v>2</v>
      </c>
      <c r="I207" s="208"/>
      <c r="J207" s="209">
        <f>ROUND(I207*H207,2)</f>
        <v>0</v>
      </c>
      <c r="K207" s="210"/>
      <c r="L207" s="211"/>
      <c r="M207" s="212" t="s">
        <v>1</v>
      </c>
      <c r="N207" s="213" t="s">
        <v>41</v>
      </c>
      <c r="O207" s="59"/>
      <c r="P207" s="162">
        <f>O207*H207</f>
        <v>0</v>
      </c>
      <c r="Q207" s="162">
        <v>0.108</v>
      </c>
      <c r="R207" s="162">
        <f>Q207*H207</f>
        <v>0.216</v>
      </c>
      <c r="S207" s="162">
        <v>0</v>
      </c>
      <c r="T207" s="16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615</v>
      </c>
      <c r="AT207" s="164" t="s">
        <v>411</v>
      </c>
      <c r="AU207" s="164" t="s">
        <v>87</v>
      </c>
      <c r="AY207" s="18" t="s">
        <v>176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8" t="s">
        <v>87</v>
      </c>
      <c r="BK207" s="165">
        <f>ROUND(I207*H207,2)</f>
        <v>0</v>
      </c>
      <c r="BL207" s="18" t="s">
        <v>332</v>
      </c>
      <c r="BM207" s="164" t="s">
        <v>1035</v>
      </c>
    </row>
    <row r="208" spans="1:65" s="14" customFormat="1" ht="12">
      <c r="B208" s="174"/>
      <c r="D208" s="167" t="s">
        <v>182</v>
      </c>
      <c r="E208" s="175" t="s">
        <v>1</v>
      </c>
      <c r="F208" s="176" t="s">
        <v>1036</v>
      </c>
      <c r="H208" s="177">
        <v>2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182</v>
      </c>
      <c r="AU208" s="175" t="s">
        <v>87</v>
      </c>
      <c r="AV208" s="14" t="s">
        <v>87</v>
      </c>
      <c r="AW208" s="14" t="s">
        <v>30</v>
      </c>
      <c r="AX208" s="14" t="s">
        <v>75</v>
      </c>
      <c r="AY208" s="175" t="s">
        <v>176</v>
      </c>
    </row>
    <row r="209" spans="1:65" s="16" customFormat="1" ht="12">
      <c r="B209" s="190"/>
      <c r="D209" s="167" t="s">
        <v>182</v>
      </c>
      <c r="E209" s="191" t="s">
        <v>1</v>
      </c>
      <c r="F209" s="192" t="s">
        <v>193</v>
      </c>
      <c r="H209" s="193">
        <v>2</v>
      </c>
      <c r="I209" s="194"/>
      <c r="L209" s="190"/>
      <c r="M209" s="195"/>
      <c r="N209" s="196"/>
      <c r="O209" s="196"/>
      <c r="P209" s="196"/>
      <c r="Q209" s="196"/>
      <c r="R209" s="196"/>
      <c r="S209" s="196"/>
      <c r="T209" s="197"/>
      <c r="AT209" s="191" t="s">
        <v>182</v>
      </c>
      <c r="AU209" s="191" t="s">
        <v>87</v>
      </c>
      <c r="AV209" s="16" t="s">
        <v>106</v>
      </c>
      <c r="AW209" s="16" t="s">
        <v>30</v>
      </c>
      <c r="AX209" s="16" t="s">
        <v>79</v>
      </c>
      <c r="AY209" s="191" t="s">
        <v>176</v>
      </c>
    </row>
    <row r="210" spans="1:65" s="2" customFormat="1" ht="24.25" customHeight="1">
      <c r="A210" s="33"/>
      <c r="B210" s="151"/>
      <c r="C210" s="203" t="s">
        <v>337</v>
      </c>
      <c r="D210" s="203" t="s">
        <v>411</v>
      </c>
      <c r="E210" s="204" t="s">
        <v>1037</v>
      </c>
      <c r="F210" s="205" t="s">
        <v>1038</v>
      </c>
      <c r="G210" s="206" t="s">
        <v>362</v>
      </c>
      <c r="H210" s="207">
        <v>4</v>
      </c>
      <c r="I210" s="208"/>
      <c r="J210" s="209">
        <f>ROUND(I210*H210,2)</f>
        <v>0</v>
      </c>
      <c r="K210" s="210"/>
      <c r="L210" s="211"/>
      <c r="M210" s="212" t="s">
        <v>1</v>
      </c>
      <c r="N210" s="213" t="s">
        <v>41</v>
      </c>
      <c r="O210" s="59"/>
      <c r="P210" s="162">
        <f>O210*H210</f>
        <v>0</v>
      </c>
      <c r="Q210" s="162">
        <v>0.108</v>
      </c>
      <c r="R210" s="162">
        <f>Q210*H210</f>
        <v>0.432</v>
      </c>
      <c r="S210" s="162">
        <v>0</v>
      </c>
      <c r="T210" s="16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615</v>
      </c>
      <c r="AT210" s="164" t="s">
        <v>411</v>
      </c>
      <c r="AU210" s="164" t="s">
        <v>87</v>
      </c>
      <c r="AY210" s="18" t="s">
        <v>176</v>
      </c>
      <c r="BE210" s="165">
        <f>IF(N210="základná",J210,0)</f>
        <v>0</v>
      </c>
      <c r="BF210" s="165">
        <f>IF(N210="znížená",J210,0)</f>
        <v>0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8" t="s">
        <v>87</v>
      </c>
      <c r="BK210" s="165">
        <f>ROUND(I210*H210,2)</f>
        <v>0</v>
      </c>
      <c r="BL210" s="18" t="s">
        <v>332</v>
      </c>
      <c r="BM210" s="164" t="s">
        <v>1039</v>
      </c>
    </row>
    <row r="211" spans="1:65" s="14" customFormat="1" ht="12">
      <c r="B211" s="174"/>
      <c r="D211" s="167" t="s">
        <v>182</v>
      </c>
      <c r="E211" s="175" t="s">
        <v>1</v>
      </c>
      <c r="F211" s="176" t="s">
        <v>1040</v>
      </c>
      <c r="H211" s="177">
        <v>4</v>
      </c>
      <c r="I211" s="178"/>
      <c r="L211" s="174"/>
      <c r="M211" s="179"/>
      <c r="N211" s="180"/>
      <c r="O211" s="180"/>
      <c r="P211" s="180"/>
      <c r="Q211" s="180"/>
      <c r="R211" s="180"/>
      <c r="S211" s="180"/>
      <c r="T211" s="181"/>
      <c r="AT211" s="175" t="s">
        <v>182</v>
      </c>
      <c r="AU211" s="175" t="s">
        <v>87</v>
      </c>
      <c r="AV211" s="14" t="s">
        <v>87</v>
      </c>
      <c r="AW211" s="14" t="s">
        <v>30</v>
      </c>
      <c r="AX211" s="14" t="s">
        <v>75</v>
      </c>
      <c r="AY211" s="175" t="s">
        <v>176</v>
      </c>
    </row>
    <row r="212" spans="1:65" s="16" customFormat="1" ht="12">
      <c r="B212" s="190"/>
      <c r="D212" s="167" t="s">
        <v>182</v>
      </c>
      <c r="E212" s="191" t="s">
        <v>1</v>
      </c>
      <c r="F212" s="192" t="s">
        <v>193</v>
      </c>
      <c r="H212" s="193">
        <v>4</v>
      </c>
      <c r="I212" s="194"/>
      <c r="L212" s="190"/>
      <c r="M212" s="195"/>
      <c r="N212" s="196"/>
      <c r="O212" s="196"/>
      <c r="P212" s="196"/>
      <c r="Q212" s="196"/>
      <c r="R212" s="196"/>
      <c r="S212" s="196"/>
      <c r="T212" s="197"/>
      <c r="AT212" s="191" t="s">
        <v>182</v>
      </c>
      <c r="AU212" s="191" t="s">
        <v>87</v>
      </c>
      <c r="AV212" s="16" t="s">
        <v>106</v>
      </c>
      <c r="AW212" s="16" t="s">
        <v>30</v>
      </c>
      <c r="AX212" s="16" t="s">
        <v>79</v>
      </c>
      <c r="AY212" s="191" t="s">
        <v>176</v>
      </c>
    </row>
    <row r="213" spans="1:65" s="2" customFormat="1" ht="24.25" customHeight="1">
      <c r="A213" s="33"/>
      <c r="B213" s="151"/>
      <c r="C213" s="152" t="s">
        <v>341</v>
      </c>
      <c r="D213" s="152" t="s">
        <v>178</v>
      </c>
      <c r="E213" s="153" t="s">
        <v>1041</v>
      </c>
      <c r="F213" s="154" t="s">
        <v>1042</v>
      </c>
      <c r="G213" s="155" t="s">
        <v>219</v>
      </c>
      <c r="H213" s="156">
        <v>7.13</v>
      </c>
      <c r="I213" s="157"/>
      <c r="J213" s="158">
        <f>ROUND(I213*H213,2)</f>
        <v>0</v>
      </c>
      <c r="K213" s="159"/>
      <c r="L213" s="34"/>
      <c r="M213" s="160" t="s">
        <v>1</v>
      </c>
      <c r="N213" s="161" t="s">
        <v>41</v>
      </c>
      <c r="O213" s="59"/>
      <c r="P213" s="162">
        <f>O213*H213</f>
        <v>0</v>
      </c>
      <c r="Q213" s="162">
        <v>2.1000000000000001E-4</v>
      </c>
      <c r="R213" s="162">
        <f>Q213*H213</f>
        <v>1.4973E-3</v>
      </c>
      <c r="S213" s="162">
        <v>0</v>
      </c>
      <c r="T213" s="16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332</v>
      </c>
      <c r="AT213" s="164" t="s">
        <v>178</v>
      </c>
      <c r="AU213" s="164" t="s">
        <v>87</v>
      </c>
      <c r="AY213" s="18" t="s">
        <v>176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8" t="s">
        <v>87</v>
      </c>
      <c r="BK213" s="165">
        <f>ROUND(I213*H213,2)</f>
        <v>0</v>
      </c>
      <c r="BL213" s="18" t="s">
        <v>332</v>
      </c>
      <c r="BM213" s="164" t="s">
        <v>1043</v>
      </c>
    </row>
    <row r="214" spans="1:65" s="13" customFormat="1" ht="12">
      <c r="B214" s="166"/>
      <c r="D214" s="167" t="s">
        <v>182</v>
      </c>
      <c r="E214" s="168" t="s">
        <v>1</v>
      </c>
      <c r="F214" s="169" t="s">
        <v>962</v>
      </c>
      <c r="H214" s="168" t="s">
        <v>1</v>
      </c>
      <c r="I214" s="170"/>
      <c r="L214" s="166"/>
      <c r="M214" s="171"/>
      <c r="N214" s="172"/>
      <c r="O214" s="172"/>
      <c r="P214" s="172"/>
      <c r="Q214" s="172"/>
      <c r="R214" s="172"/>
      <c r="S214" s="172"/>
      <c r="T214" s="173"/>
      <c r="AT214" s="168" t="s">
        <v>182</v>
      </c>
      <c r="AU214" s="168" t="s">
        <v>87</v>
      </c>
      <c r="AV214" s="13" t="s">
        <v>79</v>
      </c>
      <c r="AW214" s="13" t="s">
        <v>30</v>
      </c>
      <c r="AX214" s="13" t="s">
        <v>75</v>
      </c>
      <c r="AY214" s="168" t="s">
        <v>176</v>
      </c>
    </row>
    <row r="215" spans="1:65" s="14" customFormat="1" ht="12">
      <c r="B215" s="174"/>
      <c r="D215" s="167" t="s">
        <v>182</v>
      </c>
      <c r="E215" s="175" t="s">
        <v>1</v>
      </c>
      <c r="F215" s="176" t="s">
        <v>1044</v>
      </c>
      <c r="H215" s="177">
        <v>7.13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1:65" s="15" customFormat="1" ht="12">
      <c r="B216" s="182"/>
      <c r="D216" s="167" t="s">
        <v>182</v>
      </c>
      <c r="E216" s="183" t="s">
        <v>1</v>
      </c>
      <c r="F216" s="184" t="s">
        <v>192</v>
      </c>
      <c r="H216" s="185">
        <v>7.13</v>
      </c>
      <c r="I216" s="186"/>
      <c r="L216" s="182"/>
      <c r="M216" s="187"/>
      <c r="N216" s="188"/>
      <c r="O216" s="188"/>
      <c r="P216" s="188"/>
      <c r="Q216" s="188"/>
      <c r="R216" s="188"/>
      <c r="S216" s="188"/>
      <c r="T216" s="189"/>
      <c r="AT216" s="183" t="s">
        <v>182</v>
      </c>
      <c r="AU216" s="183" t="s">
        <v>87</v>
      </c>
      <c r="AV216" s="15" t="s">
        <v>97</v>
      </c>
      <c r="AW216" s="15" t="s">
        <v>30</v>
      </c>
      <c r="AX216" s="15" t="s">
        <v>75</v>
      </c>
      <c r="AY216" s="183" t="s">
        <v>176</v>
      </c>
    </row>
    <row r="217" spans="1:65" s="16" customFormat="1" ht="12">
      <c r="B217" s="190"/>
      <c r="D217" s="167" t="s">
        <v>182</v>
      </c>
      <c r="E217" s="191" t="s">
        <v>1</v>
      </c>
      <c r="F217" s="192" t="s">
        <v>521</v>
      </c>
      <c r="H217" s="193">
        <v>7.13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182</v>
      </c>
      <c r="AU217" s="191" t="s">
        <v>87</v>
      </c>
      <c r="AV217" s="16" t="s">
        <v>106</v>
      </c>
      <c r="AW217" s="16" t="s">
        <v>30</v>
      </c>
      <c r="AX217" s="16" t="s">
        <v>79</v>
      </c>
      <c r="AY217" s="191" t="s">
        <v>176</v>
      </c>
    </row>
    <row r="218" spans="1:65" s="2" customFormat="1" ht="38" customHeight="1">
      <c r="A218" s="33"/>
      <c r="B218" s="151"/>
      <c r="C218" s="203" t="s">
        <v>346</v>
      </c>
      <c r="D218" s="203" t="s">
        <v>411</v>
      </c>
      <c r="E218" s="204" t="s">
        <v>990</v>
      </c>
      <c r="F218" s="205" t="s">
        <v>991</v>
      </c>
      <c r="G218" s="206" t="s">
        <v>219</v>
      </c>
      <c r="H218" s="207">
        <v>7.4870000000000001</v>
      </c>
      <c r="I218" s="208"/>
      <c r="J218" s="209">
        <f>ROUND(I218*H218,2)</f>
        <v>0</v>
      </c>
      <c r="K218" s="210"/>
      <c r="L218" s="211"/>
      <c r="M218" s="212" t="s">
        <v>1</v>
      </c>
      <c r="N218" s="213" t="s">
        <v>41</v>
      </c>
      <c r="O218" s="59"/>
      <c r="P218" s="162">
        <f>O218*H218</f>
        <v>0</v>
      </c>
      <c r="Q218" s="162">
        <v>1E-4</v>
      </c>
      <c r="R218" s="162">
        <f>Q218*H218</f>
        <v>7.4870000000000004E-4</v>
      </c>
      <c r="S218" s="162">
        <v>0</v>
      </c>
      <c r="T218" s="16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615</v>
      </c>
      <c r="AT218" s="164" t="s">
        <v>411</v>
      </c>
      <c r="AU218" s="164" t="s">
        <v>87</v>
      </c>
      <c r="AY218" s="18" t="s">
        <v>176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8" t="s">
        <v>87</v>
      </c>
      <c r="BK218" s="165">
        <f>ROUND(I218*H218,2)</f>
        <v>0</v>
      </c>
      <c r="BL218" s="18" t="s">
        <v>332</v>
      </c>
      <c r="BM218" s="164" t="s">
        <v>1045</v>
      </c>
    </row>
    <row r="219" spans="1:65" s="2" customFormat="1" ht="38" customHeight="1">
      <c r="A219" s="33"/>
      <c r="B219" s="151"/>
      <c r="C219" s="203" t="s">
        <v>7</v>
      </c>
      <c r="D219" s="203" t="s">
        <v>411</v>
      </c>
      <c r="E219" s="204" t="s">
        <v>994</v>
      </c>
      <c r="F219" s="205" t="s">
        <v>995</v>
      </c>
      <c r="G219" s="206" t="s">
        <v>219</v>
      </c>
      <c r="H219" s="207">
        <v>7.4870000000000001</v>
      </c>
      <c r="I219" s="208"/>
      <c r="J219" s="209">
        <f>ROUND(I219*H219,2)</f>
        <v>0</v>
      </c>
      <c r="K219" s="210"/>
      <c r="L219" s="211"/>
      <c r="M219" s="212" t="s">
        <v>1</v>
      </c>
      <c r="N219" s="213" t="s">
        <v>41</v>
      </c>
      <c r="O219" s="59"/>
      <c r="P219" s="162">
        <f>O219*H219</f>
        <v>0</v>
      </c>
      <c r="Q219" s="162">
        <v>1E-4</v>
      </c>
      <c r="R219" s="162">
        <f>Q219*H219</f>
        <v>7.4870000000000004E-4</v>
      </c>
      <c r="S219" s="162">
        <v>0</v>
      </c>
      <c r="T219" s="163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615</v>
      </c>
      <c r="AT219" s="164" t="s">
        <v>411</v>
      </c>
      <c r="AU219" s="164" t="s">
        <v>87</v>
      </c>
      <c r="AY219" s="18" t="s">
        <v>176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87</v>
      </c>
      <c r="BK219" s="165">
        <f>ROUND(I219*H219,2)</f>
        <v>0</v>
      </c>
      <c r="BL219" s="18" t="s">
        <v>332</v>
      </c>
      <c r="BM219" s="164" t="s">
        <v>1046</v>
      </c>
    </row>
    <row r="220" spans="1:65" s="2" customFormat="1" ht="38" customHeight="1">
      <c r="A220" s="33"/>
      <c r="B220" s="151"/>
      <c r="C220" s="203" t="s">
        <v>359</v>
      </c>
      <c r="D220" s="203" t="s">
        <v>411</v>
      </c>
      <c r="E220" s="204" t="s">
        <v>1047</v>
      </c>
      <c r="F220" s="205" t="s">
        <v>1048</v>
      </c>
      <c r="G220" s="206" t="s">
        <v>362</v>
      </c>
      <c r="H220" s="207">
        <v>1</v>
      </c>
      <c r="I220" s="208"/>
      <c r="J220" s="209">
        <f>ROUND(I220*H220,2)</f>
        <v>0</v>
      </c>
      <c r="K220" s="210"/>
      <c r="L220" s="211"/>
      <c r="M220" s="212" t="s">
        <v>1</v>
      </c>
      <c r="N220" s="213" t="s">
        <v>41</v>
      </c>
      <c r="O220" s="59"/>
      <c r="P220" s="162">
        <f>O220*H220</f>
        <v>0</v>
      </c>
      <c r="Q220" s="162">
        <v>4.6019999999999998E-2</v>
      </c>
      <c r="R220" s="162">
        <f>Q220*H220</f>
        <v>4.6019999999999998E-2</v>
      </c>
      <c r="S220" s="162">
        <v>0</v>
      </c>
      <c r="T220" s="163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615</v>
      </c>
      <c r="AT220" s="164" t="s">
        <v>411</v>
      </c>
      <c r="AU220" s="164" t="s">
        <v>87</v>
      </c>
      <c r="AY220" s="18" t="s">
        <v>176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8" t="s">
        <v>87</v>
      </c>
      <c r="BK220" s="165">
        <f>ROUND(I220*H220,2)</f>
        <v>0</v>
      </c>
      <c r="BL220" s="18" t="s">
        <v>332</v>
      </c>
      <c r="BM220" s="164" t="s">
        <v>1049</v>
      </c>
    </row>
    <row r="221" spans="1:65" s="13" customFormat="1" ht="12">
      <c r="B221" s="166"/>
      <c r="D221" s="167" t="s">
        <v>182</v>
      </c>
      <c r="E221" s="168" t="s">
        <v>1</v>
      </c>
      <c r="F221" s="169" t="s">
        <v>1050</v>
      </c>
      <c r="H221" s="168" t="s">
        <v>1</v>
      </c>
      <c r="I221" s="170"/>
      <c r="L221" s="166"/>
      <c r="M221" s="171"/>
      <c r="N221" s="172"/>
      <c r="O221" s="172"/>
      <c r="P221" s="172"/>
      <c r="Q221" s="172"/>
      <c r="R221" s="172"/>
      <c r="S221" s="172"/>
      <c r="T221" s="173"/>
      <c r="AT221" s="168" t="s">
        <v>182</v>
      </c>
      <c r="AU221" s="168" t="s">
        <v>87</v>
      </c>
      <c r="AV221" s="13" t="s">
        <v>79</v>
      </c>
      <c r="AW221" s="13" t="s">
        <v>30</v>
      </c>
      <c r="AX221" s="13" t="s">
        <v>75</v>
      </c>
      <c r="AY221" s="168" t="s">
        <v>176</v>
      </c>
    </row>
    <row r="222" spans="1:65" s="14" customFormat="1" ht="12">
      <c r="B222" s="174"/>
      <c r="D222" s="167" t="s">
        <v>182</v>
      </c>
      <c r="E222" s="175" t="s">
        <v>1</v>
      </c>
      <c r="F222" s="176" t="s">
        <v>1051</v>
      </c>
      <c r="H222" s="177">
        <v>1</v>
      </c>
      <c r="I222" s="178"/>
      <c r="L222" s="174"/>
      <c r="M222" s="179"/>
      <c r="N222" s="180"/>
      <c r="O222" s="180"/>
      <c r="P222" s="180"/>
      <c r="Q222" s="180"/>
      <c r="R222" s="180"/>
      <c r="S222" s="180"/>
      <c r="T222" s="181"/>
      <c r="AT222" s="175" t="s">
        <v>182</v>
      </c>
      <c r="AU222" s="175" t="s">
        <v>87</v>
      </c>
      <c r="AV222" s="14" t="s">
        <v>87</v>
      </c>
      <c r="AW222" s="14" t="s">
        <v>30</v>
      </c>
      <c r="AX222" s="14" t="s">
        <v>75</v>
      </c>
      <c r="AY222" s="175" t="s">
        <v>176</v>
      </c>
    </row>
    <row r="223" spans="1:65" s="16" customFormat="1" ht="12">
      <c r="B223" s="190"/>
      <c r="D223" s="167" t="s">
        <v>182</v>
      </c>
      <c r="E223" s="191" t="s">
        <v>1</v>
      </c>
      <c r="F223" s="192" t="s">
        <v>193</v>
      </c>
      <c r="H223" s="193">
        <v>1</v>
      </c>
      <c r="I223" s="194"/>
      <c r="L223" s="190"/>
      <c r="M223" s="195"/>
      <c r="N223" s="196"/>
      <c r="O223" s="196"/>
      <c r="P223" s="196"/>
      <c r="Q223" s="196"/>
      <c r="R223" s="196"/>
      <c r="S223" s="196"/>
      <c r="T223" s="197"/>
      <c r="AT223" s="191" t="s">
        <v>182</v>
      </c>
      <c r="AU223" s="191" t="s">
        <v>87</v>
      </c>
      <c r="AV223" s="16" t="s">
        <v>106</v>
      </c>
      <c r="AW223" s="16" t="s">
        <v>30</v>
      </c>
      <c r="AX223" s="16" t="s">
        <v>79</v>
      </c>
      <c r="AY223" s="191" t="s">
        <v>176</v>
      </c>
    </row>
    <row r="224" spans="1:65" s="2" customFormat="1" ht="14.5" customHeight="1">
      <c r="A224" s="33"/>
      <c r="B224" s="151"/>
      <c r="C224" s="152" t="s">
        <v>365</v>
      </c>
      <c r="D224" s="152" t="s">
        <v>178</v>
      </c>
      <c r="E224" s="153" t="s">
        <v>1052</v>
      </c>
      <c r="F224" s="154" t="s">
        <v>1053</v>
      </c>
      <c r="G224" s="155" t="s">
        <v>219</v>
      </c>
      <c r="H224" s="156">
        <v>11</v>
      </c>
      <c r="I224" s="157"/>
      <c r="J224" s="158">
        <f>ROUND(I224*H224,2)</f>
        <v>0</v>
      </c>
      <c r="K224" s="159"/>
      <c r="L224" s="34"/>
      <c r="M224" s="160" t="s">
        <v>1</v>
      </c>
      <c r="N224" s="161" t="s">
        <v>41</v>
      </c>
      <c r="O224" s="59"/>
      <c r="P224" s="162">
        <f>O224*H224</f>
        <v>0</v>
      </c>
      <c r="Q224" s="162">
        <v>2.1000000000000001E-4</v>
      </c>
      <c r="R224" s="162">
        <f>Q224*H224</f>
        <v>2.31E-3</v>
      </c>
      <c r="S224" s="162">
        <v>0</v>
      </c>
      <c r="T224" s="163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332</v>
      </c>
      <c r="AT224" s="164" t="s">
        <v>178</v>
      </c>
      <c r="AU224" s="164" t="s">
        <v>87</v>
      </c>
      <c r="AY224" s="18" t="s">
        <v>176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8" t="s">
        <v>87</v>
      </c>
      <c r="BK224" s="165">
        <f>ROUND(I224*H224,2)</f>
        <v>0</v>
      </c>
      <c r="BL224" s="18" t="s">
        <v>332</v>
      </c>
      <c r="BM224" s="164" t="s">
        <v>1054</v>
      </c>
    </row>
    <row r="225" spans="1:65" s="13" customFormat="1" ht="12">
      <c r="B225" s="166"/>
      <c r="D225" s="167" t="s">
        <v>182</v>
      </c>
      <c r="E225" s="168" t="s">
        <v>1</v>
      </c>
      <c r="F225" s="169" t="s">
        <v>1055</v>
      </c>
      <c r="H225" s="168" t="s">
        <v>1</v>
      </c>
      <c r="I225" s="170"/>
      <c r="L225" s="166"/>
      <c r="M225" s="171"/>
      <c r="N225" s="172"/>
      <c r="O225" s="172"/>
      <c r="P225" s="172"/>
      <c r="Q225" s="172"/>
      <c r="R225" s="172"/>
      <c r="S225" s="172"/>
      <c r="T225" s="173"/>
      <c r="AT225" s="168" t="s">
        <v>182</v>
      </c>
      <c r="AU225" s="168" t="s">
        <v>87</v>
      </c>
      <c r="AV225" s="13" t="s">
        <v>79</v>
      </c>
      <c r="AW225" s="13" t="s">
        <v>30</v>
      </c>
      <c r="AX225" s="13" t="s">
        <v>75</v>
      </c>
      <c r="AY225" s="168" t="s">
        <v>176</v>
      </c>
    </row>
    <row r="226" spans="1:65" s="14" customFormat="1" ht="12">
      <c r="B226" s="174"/>
      <c r="D226" s="167" t="s">
        <v>182</v>
      </c>
      <c r="E226" s="175" t="s">
        <v>1</v>
      </c>
      <c r="F226" s="176" t="s">
        <v>1056</v>
      </c>
      <c r="H226" s="177">
        <v>11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182</v>
      </c>
      <c r="AU226" s="175" t="s">
        <v>87</v>
      </c>
      <c r="AV226" s="14" t="s">
        <v>87</v>
      </c>
      <c r="AW226" s="14" t="s">
        <v>30</v>
      </c>
      <c r="AX226" s="14" t="s">
        <v>75</v>
      </c>
      <c r="AY226" s="175" t="s">
        <v>176</v>
      </c>
    </row>
    <row r="227" spans="1:65" s="16" customFormat="1" ht="12">
      <c r="B227" s="190"/>
      <c r="D227" s="167" t="s">
        <v>182</v>
      </c>
      <c r="E227" s="191" t="s">
        <v>1</v>
      </c>
      <c r="F227" s="192" t="s">
        <v>521</v>
      </c>
      <c r="H227" s="193">
        <v>11</v>
      </c>
      <c r="I227" s="194"/>
      <c r="L227" s="190"/>
      <c r="M227" s="195"/>
      <c r="N227" s="196"/>
      <c r="O227" s="196"/>
      <c r="P227" s="196"/>
      <c r="Q227" s="196"/>
      <c r="R227" s="196"/>
      <c r="S227" s="196"/>
      <c r="T227" s="197"/>
      <c r="AT227" s="191" t="s">
        <v>182</v>
      </c>
      <c r="AU227" s="191" t="s">
        <v>87</v>
      </c>
      <c r="AV227" s="16" t="s">
        <v>106</v>
      </c>
      <c r="AW227" s="16" t="s">
        <v>30</v>
      </c>
      <c r="AX227" s="16" t="s">
        <v>79</v>
      </c>
      <c r="AY227" s="191" t="s">
        <v>176</v>
      </c>
    </row>
    <row r="228" spans="1:65" s="2" customFormat="1" ht="49.25" customHeight="1">
      <c r="A228" s="33"/>
      <c r="B228" s="151"/>
      <c r="C228" s="203" t="s">
        <v>372</v>
      </c>
      <c r="D228" s="203" t="s">
        <v>411</v>
      </c>
      <c r="E228" s="204" t="s">
        <v>1057</v>
      </c>
      <c r="F228" s="205" t="s">
        <v>1058</v>
      </c>
      <c r="G228" s="206" t="s">
        <v>362</v>
      </c>
      <c r="H228" s="207">
        <v>1</v>
      </c>
      <c r="I228" s="208"/>
      <c r="J228" s="209">
        <f>ROUND(I228*H228,2)</f>
        <v>0</v>
      </c>
      <c r="K228" s="210"/>
      <c r="L228" s="211"/>
      <c r="M228" s="212" t="s">
        <v>1</v>
      </c>
      <c r="N228" s="213" t="s">
        <v>41</v>
      </c>
      <c r="O228" s="59"/>
      <c r="P228" s="162">
        <f>O228*H228</f>
        <v>0</v>
      </c>
      <c r="Q228" s="162">
        <v>4.6019999999999998E-2</v>
      </c>
      <c r="R228" s="162">
        <f>Q228*H228</f>
        <v>4.6019999999999998E-2</v>
      </c>
      <c r="S228" s="162">
        <v>0</v>
      </c>
      <c r="T228" s="163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615</v>
      </c>
      <c r="AT228" s="164" t="s">
        <v>411</v>
      </c>
      <c r="AU228" s="164" t="s">
        <v>87</v>
      </c>
      <c r="AY228" s="18" t="s">
        <v>176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87</v>
      </c>
      <c r="BK228" s="165">
        <f>ROUND(I228*H228,2)</f>
        <v>0</v>
      </c>
      <c r="BL228" s="18" t="s">
        <v>332</v>
      </c>
      <c r="BM228" s="164" t="s">
        <v>1059</v>
      </c>
    </row>
    <row r="229" spans="1:65" s="13" customFormat="1" ht="12">
      <c r="B229" s="166"/>
      <c r="D229" s="167" t="s">
        <v>182</v>
      </c>
      <c r="E229" s="168" t="s">
        <v>1</v>
      </c>
      <c r="F229" s="169" t="s">
        <v>1060</v>
      </c>
      <c r="H229" s="168" t="s">
        <v>1</v>
      </c>
      <c r="I229" s="170"/>
      <c r="L229" s="166"/>
      <c r="M229" s="171"/>
      <c r="N229" s="172"/>
      <c r="O229" s="172"/>
      <c r="P229" s="172"/>
      <c r="Q229" s="172"/>
      <c r="R229" s="172"/>
      <c r="S229" s="172"/>
      <c r="T229" s="173"/>
      <c r="AT229" s="168" t="s">
        <v>182</v>
      </c>
      <c r="AU229" s="168" t="s">
        <v>87</v>
      </c>
      <c r="AV229" s="13" t="s">
        <v>79</v>
      </c>
      <c r="AW229" s="13" t="s">
        <v>30</v>
      </c>
      <c r="AX229" s="13" t="s">
        <v>75</v>
      </c>
      <c r="AY229" s="168" t="s">
        <v>176</v>
      </c>
    </row>
    <row r="230" spans="1:65" s="14" customFormat="1" ht="12">
      <c r="B230" s="174"/>
      <c r="D230" s="167" t="s">
        <v>182</v>
      </c>
      <c r="E230" s="175" t="s">
        <v>1</v>
      </c>
      <c r="F230" s="176" t="s">
        <v>1061</v>
      </c>
      <c r="H230" s="177">
        <v>1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182</v>
      </c>
      <c r="AU230" s="175" t="s">
        <v>87</v>
      </c>
      <c r="AV230" s="14" t="s">
        <v>87</v>
      </c>
      <c r="AW230" s="14" t="s">
        <v>30</v>
      </c>
      <c r="AX230" s="14" t="s">
        <v>75</v>
      </c>
      <c r="AY230" s="175" t="s">
        <v>176</v>
      </c>
    </row>
    <row r="231" spans="1:65" s="16" customFormat="1" ht="12">
      <c r="B231" s="190"/>
      <c r="D231" s="167" t="s">
        <v>182</v>
      </c>
      <c r="E231" s="191" t="s">
        <v>1</v>
      </c>
      <c r="F231" s="192" t="s">
        <v>193</v>
      </c>
      <c r="H231" s="193">
        <v>1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1" t="s">
        <v>182</v>
      </c>
      <c r="AU231" s="191" t="s">
        <v>87</v>
      </c>
      <c r="AV231" s="16" t="s">
        <v>106</v>
      </c>
      <c r="AW231" s="16" t="s">
        <v>30</v>
      </c>
      <c r="AX231" s="16" t="s">
        <v>79</v>
      </c>
      <c r="AY231" s="191" t="s">
        <v>176</v>
      </c>
    </row>
    <row r="232" spans="1:65" s="2" customFormat="1" ht="24.25" customHeight="1">
      <c r="A232" s="33"/>
      <c r="B232" s="151"/>
      <c r="C232" s="152" t="s">
        <v>383</v>
      </c>
      <c r="D232" s="152" t="s">
        <v>178</v>
      </c>
      <c r="E232" s="153" t="s">
        <v>1062</v>
      </c>
      <c r="F232" s="154" t="s">
        <v>1063</v>
      </c>
      <c r="G232" s="155" t="s">
        <v>138</v>
      </c>
      <c r="H232" s="156">
        <v>86.878</v>
      </c>
      <c r="I232" s="157"/>
      <c r="J232" s="158">
        <f>ROUND(I232*H232,2)</f>
        <v>0</v>
      </c>
      <c r="K232" s="159"/>
      <c r="L232" s="34"/>
      <c r="M232" s="160" t="s">
        <v>1</v>
      </c>
      <c r="N232" s="161" t="s">
        <v>41</v>
      </c>
      <c r="O232" s="59"/>
      <c r="P232" s="162">
        <f>O232*H232</f>
        <v>0</v>
      </c>
      <c r="Q232" s="162">
        <v>0</v>
      </c>
      <c r="R232" s="162">
        <f>Q232*H232</f>
        <v>0</v>
      </c>
      <c r="S232" s="162">
        <v>0</v>
      </c>
      <c r="T232" s="163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332</v>
      </c>
      <c r="AT232" s="164" t="s">
        <v>178</v>
      </c>
      <c r="AU232" s="164" t="s">
        <v>87</v>
      </c>
      <c r="AY232" s="18" t="s">
        <v>176</v>
      </c>
      <c r="BE232" s="165">
        <f>IF(N232="základná",J232,0)</f>
        <v>0</v>
      </c>
      <c r="BF232" s="165">
        <f>IF(N232="znížená",J232,0)</f>
        <v>0</v>
      </c>
      <c r="BG232" s="165">
        <f>IF(N232="zákl. prenesená",J232,0)</f>
        <v>0</v>
      </c>
      <c r="BH232" s="165">
        <f>IF(N232="zníž. prenesená",J232,0)</f>
        <v>0</v>
      </c>
      <c r="BI232" s="165">
        <f>IF(N232="nulová",J232,0)</f>
        <v>0</v>
      </c>
      <c r="BJ232" s="18" t="s">
        <v>87</v>
      </c>
      <c r="BK232" s="165">
        <f>ROUND(I232*H232,2)</f>
        <v>0</v>
      </c>
      <c r="BL232" s="18" t="s">
        <v>332</v>
      </c>
      <c r="BM232" s="164" t="s">
        <v>1064</v>
      </c>
    </row>
    <row r="233" spans="1:65" s="13" customFormat="1" ht="12">
      <c r="B233" s="166"/>
      <c r="D233" s="167" t="s">
        <v>182</v>
      </c>
      <c r="E233" s="168" t="s">
        <v>1</v>
      </c>
      <c r="F233" s="169" t="s">
        <v>949</v>
      </c>
      <c r="H233" s="168" t="s">
        <v>1</v>
      </c>
      <c r="I233" s="170"/>
      <c r="L233" s="166"/>
      <c r="M233" s="171"/>
      <c r="N233" s="172"/>
      <c r="O233" s="172"/>
      <c r="P233" s="172"/>
      <c r="Q233" s="172"/>
      <c r="R233" s="172"/>
      <c r="S233" s="172"/>
      <c r="T233" s="173"/>
      <c r="AT233" s="168" t="s">
        <v>182</v>
      </c>
      <c r="AU233" s="168" t="s">
        <v>87</v>
      </c>
      <c r="AV233" s="13" t="s">
        <v>79</v>
      </c>
      <c r="AW233" s="13" t="s">
        <v>30</v>
      </c>
      <c r="AX233" s="13" t="s">
        <v>75</v>
      </c>
      <c r="AY233" s="168" t="s">
        <v>176</v>
      </c>
    </row>
    <row r="234" spans="1:65" s="14" customFormat="1" ht="12">
      <c r="B234" s="174"/>
      <c r="D234" s="167" t="s">
        <v>182</v>
      </c>
      <c r="E234" s="175" t="s">
        <v>1</v>
      </c>
      <c r="F234" s="176" t="s">
        <v>1065</v>
      </c>
      <c r="H234" s="177">
        <v>19.401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182</v>
      </c>
      <c r="AU234" s="175" t="s">
        <v>87</v>
      </c>
      <c r="AV234" s="14" t="s">
        <v>87</v>
      </c>
      <c r="AW234" s="14" t="s">
        <v>30</v>
      </c>
      <c r="AX234" s="14" t="s">
        <v>75</v>
      </c>
      <c r="AY234" s="175" t="s">
        <v>176</v>
      </c>
    </row>
    <row r="235" spans="1:65" s="14" customFormat="1" ht="12">
      <c r="B235" s="174"/>
      <c r="D235" s="167" t="s">
        <v>182</v>
      </c>
      <c r="E235" s="175" t="s">
        <v>1</v>
      </c>
      <c r="F235" s="176" t="s">
        <v>1066</v>
      </c>
      <c r="H235" s="177">
        <v>19.401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182</v>
      </c>
      <c r="AU235" s="175" t="s">
        <v>87</v>
      </c>
      <c r="AV235" s="14" t="s">
        <v>87</v>
      </c>
      <c r="AW235" s="14" t="s">
        <v>30</v>
      </c>
      <c r="AX235" s="14" t="s">
        <v>75</v>
      </c>
      <c r="AY235" s="175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1067</v>
      </c>
      <c r="H236" s="177">
        <v>11.6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1068</v>
      </c>
      <c r="H237" s="177">
        <v>14.475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1069</v>
      </c>
      <c r="H238" s="177">
        <v>11.875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4" customFormat="1" ht="12">
      <c r="B239" s="174"/>
      <c r="D239" s="167" t="s">
        <v>182</v>
      </c>
      <c r="E239" s="175" t="s">
        <v>1</v>
      </c>
      <c r="F239" s="176" t="s">
        <v>1070</v>
      </c>
      <c r="H239" s="177">
        <v>6.9379999999999997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182</v>
      </c>
      <c r="AU239" s="175" t="s">
        <v>87</v>
      </c>
      <c r="AV239" s="14" t="s">
        <v>87</v>
      </c>
      <c r="AW239" s="14" t="s">
        <v>30</v>
      </c>
      <c r="AX239" s="14" t="s">
        <v>75</v>
      </c>
      <c r="AY239" s="175" t="s">
        <v>176</v>
      </c>
    </row>
    <row r="240" spans="1:65" s="14" customFormat="1" ht="12">
      <c r="B240" s="174"/>
      <c r="D240" s="167" t="s">
        <v>182</v>
      </c>
      <c r="E240" s="175" t="s">
        <v>1</v>
      </c>
      <c r="F240" s="176" t="s">
        <v>1071</v>
      </c>
      <c r="H240" s="177">
        <v>0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182</v>
      </c>
      <c r="AU240" s="175" t="s">
        <v>87</v>
      </c>
      <c r="AV240" s="14" t="s">
        <v>87</v>
      </c>
      <c r="AW240" s="14" t="s">
        <v>30</v>
      </c>
      <c r="AX240" s="14" t="s">
        <v>75</v>
      </c>
      <c r="AY240" s="175" t="s">
        <v>176</v>
      </c>
    </row>
    <row r="241" spans="1:65" s="14" customFormat="1" ht="12">
      <c r="B241" s="174"/>
      <c r="D241" s="167" t="s">
        <v>182</v>
      </c>
      <c r="E241" s="175" t="s">
        <v>1</v>
      </c>
      <c r="F241" s="176" t="s">
        <v>1072</v>
      </c>
      <c r="H241" s="177">
        <v>3.1880000000000002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182</v>
      </c>
      <c r="AU241" s="175" t="s">
        <v>87</v>
      </c>
      <c r="AV241" s="14" t="s">
        <v>87</v>
      </c>
      <c r="AW241" s="14" t="s">
        <v>30</v>
      </c>
      <c r="AX241" s="14" t="s">
        <v>75</v>
      </c>
      <c r="AY241" s="175" t="s">
        <v>176</v>
      </c>
    </row>
    <row r="242" spans="1:65" s="14" customFormat="1" ht="12">
      <c r="B242" s="174"/>
      <c r="D242" s="167" t="s">
        <v>182</v>
      </c>
      <c r="E242" s="175" t="s">
        <v>1</v>
      </c>
      <c r="F242" s="176" t="s">
        <v>1073</v>
      </c>
      <c r="H242" s="177">
        <v>0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182</v>
      </c>
      <c r="AU242" s="175" t="s">
        <v>87</v>
      </c>
      <c r="AV242" s="14" t="s">
        <v>87</v>
      </c>
      <c r="AW242" s="14" t="s">
        <v>30</v>
      </c>
      <c r="AX242" s="14" t="s">
        <v>75</v>
      </c>
      <c r="AY242" s="175" t="s">
        <v>176</v>
      </c>
    </row>
    <row r="243" spans="1:65" s="14" customFormat="1" ht="12">
      <c r="B243" s="174"/>
      <c r="D243" s="167" t="s">
        <v>182</v>
      </c>
      <c r="E243" s="175" t="s">
        <v>1</v>
      </c>
      <c r="F243" s="176" t="s">
        <v>1074</v>
      </c>
      <c r="H243" s="177">
        <v>0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182</v>
      </c>
      <c r="AU243" s="175" t="s">
        <v>87</v>
      </c>
      <c r="AV243" s="14" t="s">
        <v>87</v>
      </c>
      <c r="AW243" s="14" t="s">
        <v>30</v>
      </c>
      <c r="AX243" s="14" t="s">
        <v>75</v>
      </c>
      <c r="AY243" s="175" t="s">
        <v>176</v>
      </c>
    </row>
    <row r="244" spans="1:65" s="14" customFormat="1" ht="12">
      <c r="B244" s="174"/>
      <c r="D244" s="167" t="s">
        <v>182</v>
      </c>
      <c r="E244" s="175" t="s">
        <v>1</v>
      </c>
      <c r="F244" s="176" t="s">
        <v>1075</v>
      </c>
      <c r="H244" s="177">
        <v>0</v>
      </c>
      <c r="I244" s="178"/>
      <c r="L244" s="174"/>
      <c r="M244" s="179"/>
      <c r="N244" s="180"/>
      <c r="O244" s="180"/>
      <c r="P244" s="180"/>
      <c r="Q244" s="180"/>
      <c r="R244" s="180"/>
      <c r="S244" s="180"/>
      <c r="T244" s="181"/>
      <c r="AT244" s="175" t="s">
        <v>182</v>
      </c>
      <c r="AU244" s="175" t="s">
        <v>87</v>
      </c>
      <c r="AV244" s="14" t="s">
        <v>87</v>
      </c>
      <c r="AW244" s="14" t="s">
        <v>30</v>
      </c>
      <c r="AX244" s="14" t="s">
        <v>75</v>
      </c>
      <c r="AY244" s="175" t="s">
        <v>176</v>
      </c>
    </row>
    <row r="245" spans="1:65" s="14" customFormat="1" ht="12">
      <c r="B245" s="174"/>
      <c r="D245" s="167" t="s">
        <v>182</v>
      </c>
      <c r="E245" s="175" t="s">
        <v>1</v>
      </c>
      <c r="F245" s="176" t="s">
        <v>1076</v>
      </c>
      <c r="H245" s="177">
        <v>0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182</v>
      </c>
      <c r="AU245" s="175" t="s">
        <v>87</v>
      </c>
      <c r="AV245" s="14" t="s">
        <v>87</v>
      </c>
      <c r="AW245" s="14" t="s">
        <v>30</v>
      </c>
      <c r="AX245" s="14" t="s">
        <v>75</v>
      </c>
      <c r="AY245" s="175" t="s">
        <v>176</v>
      </c>
    </row>
    <row r="246" spans="1:65" s="16" customFormat="1" ht="12">
      <c r="B246" s="190"/>
      <c r="D246" s="167" t="s">
        <v>182</v>
      </c>
      <c r="E246" s="191" t="s">
        <v>1</v>
      </c>
      <c r="F246" s="192" t="s">
        <v>521</v>
      </c>
      <c r="H246" s="193">
        <v>86.878</v>
      </c>
      <c r="I246" s="194"/>
      <c r="L246" s="190"/>
      <c r="M246" s="195"/>
      <c r="N246" s="196"/>
      <c r="O246" s="196"/>
      <c r="P246" s="196"/>
      <c r="Q246" s="196"/>
      <c r="R246" s="196"/>
      <c r="S246" s="196"/>
      <c r="T246" s="197"/>
      <c r="AT246" s="191" t="s">
        <v>182</v>
      </c>
      <c r="AU246" s="191" t="s">
        <v>87</v>
      </c>
      <c r="AV246" s="16" t="s">
        <v>106</v>
      </c>
      <c r="AW246" s="16" t="s">
        <v>30</v>
      </c>
      <c r="AX246" s="16" t="s">
        <v>79</v>
      </c>
      <c r="AY246" s="191" t="s">
        <v>176</v>
      </c>
    </row>
    <row r="247" spans="1:65" s="2" customFormat="1" ht="14.5" customHeight="1">
      <c r="A247" s="33"/>
      <c r="B247" s="151"/>
      <c r="C247" s="152" t="s">
        <v>602</v>
      </c>
      <c r="D247" s="152" t="s">
        <v>178</v>
      </c>
      <c r="E247" s="153" t="s">
        <v>1077</v>
      </c>
      <c r="F247" s="154" t="s">
        <v>1078</v>
      </c>
      <c r="G247" s="155" t="s">
        <v>362</v>
      </c>
      <c r="H247" s="156">
        <v>1</v>
      </c>
      <c r="I247" s="157"/>
      <c r="J247" s="158">
        <f>ROUND(I247*H247,2)</f>
        <v>0</v>
      </c>
      <c r="K247" s="159"/>
      <c r="L247" s="34"/>
      <c r="M247" s="160" t="s">
        <v>1</v>
      </c>
      <c r="N247" s="161" t="s">
        <v>41</v>
      </c>
      <c r="O247" s="59"/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332</v>
      </c>
      <c r="AT247" s="164" t="s">
        <v>178</v>
      </c>
      <c r="AU247" s="164" t="s">
        <v>87</v>
      </c>
      <c r="AY247" s="18" t="s">
        <v>176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8" t="s">
        <v>87</v>
      </c>
      <c r="BK247" s="165">
        <f>ROUND(I247*H247,2)</f>
        <v>0</v>
      </c>
      <c r="BL247" s="18" t="s">
        <v>332</v>
      </c>
      <c r="BM247" s="164" t="s">
        <v>1079</v>
      </c>
    </row>
    <row r="248" spans="1:65" s="2" customFormat="1" ht="24.25" customHeight="1">
      <c r="A248" s="33"/>
      <c r="B248" s="151"/>
      <c r="C248" s="152" t="s">
        <v>612</v>
      </c>
      <c r="D248" s="152" t="s">
        <v>178</v>
      </c>
      <c r="E248" s="153" t="s">
        <v>1080</v>
      </c>
      <c r="F248" s="154" t="s">
        <v>1081</v>
      </c>
      <c r="G248" s="155" t="s">
        <v>362</v>
      </c>
      <c r="H248" s="156">
        <v>59.52</v>
      </c>
      <c r="I248" s="157"/>
      <c r="J248" s="158">
        <f>ROUND(I248*H248,2)</f>
        <v>0</v>
      </c>
      <c r="K248" s="159"/>
      <c r="L248" s="34"/>
      <c r="M248" s="160" t="s">
        <v>1</v>
      </c>
      <c r="N248" s="161" t="s">
        <v>41</v>
      </c>
      <c r="O248" s="59"/>
      <c r="P248" s="162">
        <f>O248*H248</f>
        <v>0</v>
      </c>
      <c r="Q248" s="162">
        <v>3.0000000000000001E-5</v>
      </c>
      <c r="R248" s="162">
        <f>Q248*H248</f>
        <v>1.7856E-3</v>
      </c>
      <c r="S248" s="162">
        <v>0</v>
      </c>
      <c r="T248" s="163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332</v>
      </c>
      <c r="AT248" s="164" t="s">
        <v>178</v>
      </c>
      <c r="AU248" s="164" t="s">
        <v>87</v>
      </c>
      <c r="AY248" s="18" t="s">
        <v>176</v>
      </c>
      <c r="BE248" s="165">
        <f>IF(N248="základná",J248,0)</f>
        <v>0</v>
      </c>
      <c r="BF248" s="165">
        <f>IF(N248="znížená",J248,0)</f>
        <v>0</v>
      </c>
      <c r="BG248" s="165">
        <f>IF(N248="zákl. prenesená",J248,0)</f>
        <v>0</v>
      </c>
      <c r="BH248" s="165">
        <f>IF(N248="zníž. prenesená",J248,0)</f>
        <v>0</v>
      </c>
      <c r="BI248" s="165">
        <f>IF(N248="nulová",J248,0)</f>
        <v>0</v>
      </c>
      <c r="BJ248" s="18" t="s">
        <v>87</v>
      </c>
      <c r="BK248" s="165">
        <f>ROUND(I248*H248,2)</f>
        <v>0</v>
      </c>
      <c r="BL248" s="18" t="s">
        <v>332</v>
      </c>
      <c r="BM248" s="164" t="s">
        <v>1082</v>
      </c>
    </row>
    <row r="249" spans="1:65" s="13" customFormat="1" ht="12">
      <c r="B249" s="166"/>
      <c r="D249" s="167" t="s">
        <v>182</v>
      </c>
      <c r="E249" s="168" t="s">
        <v>1</v>
      </c>
      <c r="F249" s="169" t="s">
        <v>1083</v>
      </c>
      <c r="H249" s="168" t="s">
        <v>1</v>
      </c>
      <c r="I249" s="170"/>
      <c r="L249" s="166"/>
      <c r="M249" s="171"/>
      <c r="N249" s="172"/>
      <c r="O249" s="172"/>
      <c r="P249" s="172"/>
      <c r="Q249" s="172"/>
      <c r="R249" s="172"/>
      <c r="S249" s="172"/>
      <c r="T249" s="173"/>
      <c r="AT249" s="168" t="s">
        <v>182</v>
      </c>
      <c r="AU249" s="168" t="s">
        <v>87</v>
      </c>
      <c r="AV249" s="13" t="s">
        <v>79</v>
      </c>
      <c r="AW249" s="13" t="s">
        <v>30</v>
      </c>
      <c r="AX249" s="13" t="s">
        <v>75</v>
      </c>
      <c r="AY249" s="168" t="s">
        <v>176</v>
      </c>
    </row>
    <row r="250" spans="1:65" s="14" customFormat="1" ht="12">
      <c r="B250" s="174"/>
      <c r="D250" s="167" t="s">
        <v>182</v>
      </c>
      <c r="E250" s="175" t="s">
        <v>1</v>
      </c>
      <c r="F250" s="176" t="s">
        <v>1084</v>
      </c>
      <c r="H250" s="177">
        <v>8.6999999999999993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182</v>
      </c>
      <c r="AU250" s="175" t="s">
        <v>87</v>
      </c>
      <c r="AV250" s="14" t="s">
        <v>87</v>
      </c>
      <c r="AW250" s="14" t="s">
        <v>30</v>
      </c>
      <c r="AX250" s="14" t="s">
        <v>75</v>
      </c>
      <c r="AY250" s="175" t="s">
        <v>176</v>
      </c>
    </row>
    <row r="251" spans="1:65" s="14" customFormat="1" ht="12">
      <c r="B251" s="174"/>
      <c r="D251" s="167" t="s">
        <v>182</v>
      </c>
      <c r="E251" s="175" t="s">
        <v>1</v>
      </c>
      <c r="F251" s="176" t="s">
        <v>1084</v>
      </c>
      <c r="H251" s="177">
        <v>8.6999999999999993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182</v>
      </c>
      <c r="AU251" s="175" t="s">
        <v>87</v>
      </c>
      <c r="AV251" s="14" t="s">
        <v>87</v>
      </c>
      <c r="AW251" s="14" t="s">
        <v>30</v>
      </c>
      <c r="AX251" s="14" t="s">
        <v>75</v>
      </c>
      <c r="AY251" s="175" t="s">
        <v>176</v>
      </c>
    </row>
    <row r="252" spans="1:65" s="14" customFormat="1" ht="12">
      <c r="B252" s="174"/>
      <c r="D252" s="167" t="s">
        <v>182</v>
      </c>
      <c r="E252" s="175" t="s">
        <v>1</v>
      </c>
      <c r="F252" s="176" t="s">
        <v>1085</v>
      </c>
      <c r="H252" s="177">
        <v>7.8</v>
      </c>
      <c r="I252" s="178"/>
      <c r="L252" s="174"/>
      <c r="M252" s="179"/>
      <c r="N252" s="180"/>
      <c r="O252" s="180"/>
      <c r="P252" s="180"/>
      <c r="Q252" s="180"/>
      <c r="R252" s="180"/>
      <c r="S252" s="180"/>
      <c r="T252" s="181"/>
      <c r="AT252" s="175" t="s">
        <v>182</v>
      </c>
      <c r="AU252" s="175" t="s">
        <v>87</v>
      </c>
      <c r="AV252" s="14" t="s">
        <v>87</v>
      </c>
      <c r="AW252" s="14" t="s">
        <v>30</v>
      </c>
      <c r="AX252" s="14" t="s">
        <v>75</v>
      </c>
      <c r="AY252" s="175" t="s">
        <v>176</v>
      </c>
    </row>
    <row r="253" spans="1:65" s="14" customFormat="1" ht="12">
      <c r="B253" s="174"/>
      <c r="D253" s="167" t="s">
        <v>182</v>
      </c>
      <c r="E253" s="175" t="s">
        <v>1</v>
      </c>
      <c r="F253" s="176" t="s">
        <v>1086</v>
      </c>
      <c r="H253" s="177">
        <v>7.5</v>
      </c>
      <c r="I253" s="178"/>
      <c r="L253" s="174"/>
      <c r="M253" s="179"/>
      <c r="N253" s="180"/>
      <c r="O253" s="180"/>
      <c r="P253" s="180"/>
      <c r="Q253" s="180"/>
      <c r="R253" s="180"/>
      <c r="S253" s="180"/>
      <c r="T253" s="181"/>
      <c r="AT253" s="175" t="s">
        <v>182</v>
      </c>
      <c r="AU253" s="175" t="s">
        <v>87</v>
      </c>
      <c r="AV253" s="14" t="s">
        <v>87</v>
      </c>
      <c r="AW253" s="14" t="s">
        <v>30</v>
      </c>
      <c r="AX253" s="14" t="s">
        <v>75</v>
      </c>
      <c r="AY253" s="175" t="s">
        <v>176</v>
      </c>
    </row>
    <row r="254" spans="1:65" s="14" customFormat="1" ht="12">
      <c r="B254" s="174"/>
      <c r="D254" s="167" t="s">
        <v>182</v>
      </c>
      <c r="E254" s="175" t="s">
        <v>1</v>
      </c>
      <c r="F254" s="176" t="s">
        <v>1087</v>
      </c>
      <c r="H254" s="177">
        <v>6.25</v>
      </c>
      <c r="I254" s="178"/>
      <c r="L254" s="174"/>
      <c r="M254" s="179"/>
      <c r="N254" s="180"/>
      <c r="O254" s="180"/>
      <c r="P254" s="180"/>
      <c r="Q254" s="180"/>
      <c r="R254" s="180"/>
      <c r="S254" s="180"/>
      <c r="T254" s="181"/>
      <c r="AT254" s="175" t="s">
        <v>182</v>
      </c>
      <c r="AU254" s="175" t="s">
        <v>87</v>
      </c>
      <c r="AV254" s="14" t="s">
        <v>87</v>
      </c>
      <c r="AW254" s="14" t="s">
        <v>30</v>
      </c>
      <c r="AX254" s="14" t="s">
        <v>75</v>
      </c>
      <c r="AY254" s="175" t="s">
        <v>176</v>
      </c>
    </row>
    <row r="255" spans="1:65" s="14" customFormat="1" ht="12">
      <c r="B255" s="174"/>
      <c r="D255" s="167" t="s">
        <v>182</v>
      </c>
      <c r="E255" s="175" t="s">
        <v>1</v>
      </c>
      <c r="F255" s="176" t="s">
        <v>1088</v>
      </c>
      <c r="H255" s="177">
        <v>5.55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182</v>
      </c>
      <c r="AU255" s="175" t="s">
        <v>87</v>
      </c>
      <c r="AV255" s="14" t="s">
        <v>87</v>
      </c>
      <c r="AW255" s="14" t="s">
        <v>30</v>
      </c>
      <c r="AX255" s="14" t="s">
        <v>75</v>
      </c>
      <c r="AY255" s="175" t="s">
        <v>176</v>
      </c>
    </row>
    <row r="256" spans="1:65" s="14" customFormat="1" ht="12">
      <c r="B256" s="174"/>
      <c r="D256" s="167" t="s">
        <v>182</v>
      </c>
      <c r="E256" s="175" t="s">
        <v>1</v>
      </c>
      <c r="F256" s="176" t="s">
        <v>1089</v>
      </c>
      <c r="H256" s="177">
        <v>1.04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182</v>
      </c>
      <c r="AU256" s="175" t="s">
        <v>87</v>
      </c>
      <c r="AV256" s="14" t="s">
        <v>87</v>
      </c>
      <c r="AW256" s="14" t="s">
        <v>30</v>
      </c>
      <c r="AX256" s="14" t="s">
        <v>75</v>
      </c>
      <c r="AY256" s="175" t="s">
        <v>176</v>
      </c>
    </row>
    <row r="257" spans="1:65" s="14" customFormat="1" ht="12">
      <c r="B257" s="174"/>
      <c r="D257" s="167" t="s">
        <v>182</v>
      </c>
      <c r="E257" s="175" t="s">
        <v>1</v>
      </c>
      <c r="F257" s="176" t="s">
        <v>1090</v>
      </c>
      <c r="H257" s="177">
        <v>3.75</v>
      </c>
      <c r="I257" s="178"/>
      <c r="L257" s="174"/>
      <c r="M257" s="179"/>
      <c r="N257" s="180"/>
      <c r="O257" s="180"/>
      <c r="P257" s="180"/>
      <c r="Q257" s="180"/>
      <c r="R257" s="180"/>
      <c r="S257" s="180"/>
      <c r="T257" s="181"/>
      <c r="AT257" s="175" t="s">
        <v>182</v>
      </c>
      <c r="AU257" s="175" t="s">
        <v>87</v>
      </c>
      <c r="AV257" s="14" t="s">
        <v>87</v>
      </c>
      <c r="AW257" s="14" t="s">
        <v>30</v>
      </c>
      <c r="AX257" s="14" t="s">
        <v>75</v>
      </c>
      <c r="AY257" s="175" t="s">
        <v>176</v>
      </c>
    </row>
    <row r="258" spans="1:65" s="14" customFormat="1" ht="12">
      <c r="B258" s="174"/>
      <c r="D258" s="167" t="s">
        <v>182</v>
      </c>
      <c r="E258" s="175" t="s">
        <v>1</v>
      </c>
      <c r="F258" s="176" t="s">
        <v>1091</v>
      </c>
      <c r="H258" s="177">
        <v>1.65</v>
      </c>
      <c r="I258" s="178"/>
      <c r="L258" s="174"/>
      <c r="M258" s="179"/>
      <c r="N258" s="180"/>
      <c r="O258" s="180"/>
      <c r="P258" s="180"/>
      <c r="Q258" s="180"/>
      <c r="R258" s="180"/>
      <c r="S258" s="180"/>
      <c r="T258" s="181"/>
      <c r="AT258" s="175" t="s">
        <v>182</v>
      </c>
      <c r="AU258" s="175" t="s">
        <v>87</v>
      </c>
      <c r="AV258" s="14" t="s">
        <v>87</v>
      </c>
      <c r="AW258" s="14" t="s">
        <v>30</v>
      </c>
      <c r="AX258" s="14" t="s">
        <v>75</v>
      </c>
      <c r="AY258" s="175" t="s">
        <v>176</v>
      </c>
    </row>
    <row r="259" spans="1:65" s="14" customFormat="1" ht="12">
      <c r="B259" s="174"/>
      <c r="D259" s="167" t="s">
        <v>182</v>
      </c>
      <c r="E259" s="175" t="s">
        <v>1</v>
      </c>
      <c r="F259" s="176" t="s">
        <v>1091</v>
      </c>
      <c r="H259" s="177">
        <v>1.65</v>
      </c>
      <c r="I259" s="178"/>
      <c r="L259" s="174"/>
      <c r="M259" s="179"/>
      <c r="N259" s="180"/>
      <c r="O259" s="180"/>
      <c r="P259" s="180"/>
      <c r="Q259" s="180"/>
      <c r="R259" s="180"/>
      <c r="S259" s="180"/>
      <c r="T259" s="181"/>
      <c r="AT259" s="175" t="s">
        <v>182</v>
      </c>
      <c r="AU259" s="175" t="s">
        <v>87</v>
      </c>
      <c r="AV259" s="14" t="s">
        <v>87</v>
      </c>
      <c r="AW259" s="14" t="s">
        <v>30</v>
      </c>
      <c r="AX259" s="14" t="s">
        <v>75</v>
      </c>
      <c r="AY259" s="175" t="s">
        <v>176</v>
      </c>
    </row>
    <row r="260" spans="1:65" s="14" customFormat="1" ht="12">
      <c r="B260" s="174"/>
      <c r="D260" s="167" t="s">
        <v>182</v>
      </c>
      <c r="E260" s="175" t="s">
        <v>1</v>
      </c>
      <c r="F260" s="176" t="s">
        <v>1092</v>
      </c>
      <c r="H260" s="177">
        <v>1.25</v>
      </c>
      <c r="I260" s="178"/>
      <c r="L260" s="174"/>
      <c r="M260" s="179"/>
      <c r="N260" s="180"/>
      <c r="O260" s="180"/>
      <c r="P260" s="180"/>
      <c r="Q260" s="180"/>
      <c r="R260" s="180"/>
      <c r="S260" s="180"/>
      <c r="T260" s="181"/>
      <c r="AT260" s="175" t="s">
        <v>182</v>
      </c>
      <c r="AU260" s="175" t="s">
        <v>87</v>
      </c>
      <c r="AV260" s="14" t="s">
        <v>87</v>
      </c>
      <c r="AW260" s="14" t="s">
        <v>30</v>
      </c>
      <c r="AX260" s="14" t="s">
        <v>75</v>
      </c>
      <c r="AY260" s="175" t="s">
        <v>176</v>
      </c>
    </row>
    <row r="261" spans="1:65" s="14" customFormat="1" ht="12">
      <c r="B261" s="174"/>
      <c r="D261" s="167" t="s">
        <v>182</v>
      </c>
      <c r="E261" s="175" t="s">
        <v>1</v>
      </c>
      <c r="F261" s="176" t="s">
        <v>1093</v>
      </c>
      <c r="H261" s="177">
        <v>2.2000000000000002</v>
      </c>
      <c r="I261" s="178"/>
      <c r="L261" s="174"/>
      <c r="M261" s="179"/>
      <c r="N261" s="180"/>
      <c r="O261" s="180"/>
      <c r="P261" s="180"/>
      <c r="Q261" s="180"/>
      <c r="R261" s="180"/>
      <c r="S261" s="180"/>
      <c r="T261" s="181"/>
      <c r="AT261" s="175" t="s">
        <v>182</v>
      </c>
      <c r="AU261" s="175" t="s">
        <v>87</v>
      </c>
      <c r="AV261" s="14" t="s">
        <v>87</v>
      </c>
      <c r="AW261" s="14" t="s">
        <v>30</v>
      </c>
      <c r="AX261" s="14" t="s">
        <v>75</v>
      </c>
      <c r="AY261" s="175" t="s">
        <v>176</v>
      </c>
    </row>
    <row r="262" spans="1:65" s="14" customFormat="1" ht="12">
      <c r="B262" s="174"/>
      <c r="D262" s="167" t="s">
        <v>182</v>
      </c>
      <c r="E262" s="175" t="s">
        <v>1</v>
      </c>
      <c r="F262" s="176" t="s">
        <v>1094</v>
      </c>
      <c r="H262" s="177">
        <v>3.48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182</v>
      </c>
      <c r="AU262" s="175" t="s">
        <v>87</v>
      </c>
      <c r="AV262" s="14" t="s">
        <v>87</v>
      </c>
      <c r="AW262" s="14" t="s">
        <v>30</v>
      </c>
      <c r="AX262" s="14" t="s">
        <v>75</v>
      </c>
      <c r="AY262" s="175" t="s">
        <v>176</v>
      </c>
    </row>
    <row r="263" spans="1:65" s="15" customFormat="1" ht="12">
      <c r="B263" s="182"/>
      <c r="D263" s="167" t="s">
        <v>182</v>
      </c>
      <c r="E263" s="183" t="s">
        <v>1</v>
      </c>
      <c r="F263" s="184" t="s">
        <v>192</v>
      </c>
      <c r="H263" s="185">
        <v>59.52</v>
      </c>
      <c r="I263" s="186"/>
      <c r="L263" s="182"/>
      <c r="M263" s="187"/>
      <c r="N263" s="188"/>
      <c r="O263" s="188"/>
      <c r="P263" s="188"/>
      <c r="Q263" s="188"/>
      <c r="R263" s="188"/>
      <c r="S263" s="188"/>
      <c r="T263" s="189"/>
      <c r="AT263" s="183" t="s">
        <v>182</v>
      </c>
      <c r="AU263" s="183" t="s">
        <v>87</v>
      </c>
      <c r="AV263" s="15" t="s">
        <v>97</v>
      </c>
      <c r="AW263" s="15" t="s">
        <v>30</v>
      </c>
      <c r="AX263" s="15" t="s">
        <v>75</v>
      </c>
      <c r="AY263" s="183" t="s">
        <v>176</v>
      </c>
    </row>
    <row r="264" spans="1:65" s="16" customFormat="1" ht="12">
      <c r="B264" s="190"/>
      <c r="D264" s="167" t="s">
        <v>182</v>
      </c>
      <c r="E264" s="191" t="s">
        <v>1</v>
      </c>
      <c r="F264" s="192" t="s">
        <v>521</v>
      </c>
      <c r="H264" s="193">
        <v>59.52</v>
      </c>
      <c r="I264" s="194"/>
      <c r="L264" s="190"/>
      <c r="M264" s="195"/>
      <c r="N264" s="196"/>
      <c r="O264" s="196"/>
      <c r="P264" s="196"/>
      <c r="Q264" s="196"/>
      <c r="R264" s="196"/>
      <c r="S264" s="196"/>
      <c r="T264" s="197"/>
      <c r="AT264" s="191" t="s">
        <v>182</v>
      </c>
      <c r="AU264" s="191" t="s">
        <v>87</v>
      </c>
      <c r="AV264" s="16" t="s">
        <v>106</v>
      </c>
      <c r="AW264" s="16" t="s">
        <v>30</v>
      </c>
      <c r="AX264" s="16" t="s">
        <v>79</v>
      </c>
      <c r="AY264" s="191" t="s">
        <v>176</v>
      </c>
    </row>
    <row r="265" spans="1:65" s="2" customFormat="1" ht="24.25" customHeight="1">
      <c r="A265" s="33"/>
      <c r="B265" s="151"/>
      <c r="C265" s="203" t="s">
        <v>619</v>
      </c>
      <c r="D265" s="203" t="s">
        <v>411</v>
      </c>
      <c r="E265" s="204" t="s">
        <v>1095</v>
      </c>
      <c r="F265" s="205" t="s">
        <v>1096</v>
      </c>
      <c r="G265" s="206" t="s">
        <v>219</v>
      </c>
      <c r="H265" s="207">
        <v>62.496000000000002</v>
      </c>
      <c r="I265" s="208"/>
      <c r="J265" s="209">
        <f>ROUND(I265*H265,2)</f>
        <v>0</v>
      </c>
      <c r="K265" s="210"/>
      <c r="L265" s="211"/>
      <c r="M265" s="212" t="s">
        <v>1</v>
      </c>
      <c r="N265" s="213" t="s">
        <v>41</v>
      </c>
      <c r="O265" s="59"/>
      <c r="P265" s="162">
        <f>O265*H265</f>
        <v>0</v>
      </c>
      <c r="Q265" s="162">
        <v>1.1000000000000001E-3</v>
      </c>
      <c r="R265" s="162">
        <f>Q265*H265</f>
        <v>6.8745600000000004E-2</v>
      </c>
      <c r="S265" s="162">
        <v>0</v>
      </c>
      <c r="T265" s="163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615</v>
      </c>
      <c r="AT265" s="164" t="s">
        <v>411</v>
      </c>
      <c r="AU265" s="164" t="s">
        <v>87</v>
      </c>
      <c r="AY265" s="18" t="s">
        <v>176</v>
      </c>
      <c r="BE265" s="165">
        <f>IF(N265="základná",J265,0)</f>
        <v>0</v>
      </c>
      <c r="BF265" s="165">
        <f>IF(N265="znížená",J265,0)</f>
        <v>0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8" t="s">
        <v>87</v>
      </c>
      <c r="BK265" s="165">
        <f>ROUND(I265*H265,2)</f>
        <v>0</v>
      </c>
      <c r="BL265" s="18" t="s">
        <v>332</v>
      </c>
      <c r="BM265" s="164" t="s">
        <v>1097</v>
      </c>
    </row>
    <row r="266" spans="1:65" s="14" customFormat="1" ht="12">
      <c r="B266" s="174"/>
      <c r="D266" s="167" t="s">
        <v>182</v>
      </c>
      <c r="F266" s="176" t="s">
        <v>1098</v>
      </c>
      <c r="H266" s="177">
        <v>62.496000000000002</v>
      </c>
      <c r="I266" s="178"/>
      <c r="L266" s="174"/>
      <c r="M266" s="179"/>
      <c r="N266" s="180"/>
      <c r="O266" s="180"/>
      <c r="P266" s="180"/>
      <c r="Q266" s="180"/>
      <c r="R266" s="180"/>
      <c r="S266" s="180"/>
      <c r="T266" s="181"/>
      <c r="AT266" s="175" t="s">
        <v>182</v>
      </c>
      <c r="AU266" s="175" t="s">
        <v>87</v>
      </c>
      <c r="AV266" s="14" t="s">
        <v>87</v>
      </c>
      <c r="AW266" s="14" t="s">
        <v>3</v>
      </c>
      <c r="AX266" s="14" t="s">
        <v>79</v>
      </c>
      <c r="AY266" s="175" t="s">
        <v>176</v>
      </c>
    </row>
    <row r="267" spans="1:65" s="2" customFormat="1" ht="24.25" customHeight="1">
      <c r="A267" s="33"/>
      <c r="B267" s="151"/>
      <c r="C267" s="152" t="s">
        <v>623</v>
      </c>
      <c r="D267" s="152" t="s">
        <v>178</v>
      </c>
      <c r="E267" s="153" t="s">
        <v>1099</v>
      </c>
      <c r="F267" s="154" t="s">
        <v>1100</v>
      </c>
      <c r="G267" s="155" t="s">
        <v>219</v>
      </c>
      <c r="H267" s="156">
        <v>59.52</v>
      </c>
      <c r="I267" s="157"/>
      <c r="J267" s="158">
        <f>ROUND(I267*H267,2)</f>
        <v>0</v>
      </c>
      <c r="K267" s="159"/>
      <c r="L267" s="34"/>
      <c r="M267" s="160" t="s">
        <v>1</v>
      </c>
      <c r="N267" s="161" t="s">
        <v>41</v>
      </c>
      <c r="O267" s="59"/>
      <c r="P267" s="162">
        <f>O267*H267</f>
        <v>0</v>
      </c>
      <c r="Q267" s="162">
        <v>2.9199999999999999E-3</v>
      </c>
      <c r="R267" s="162">
        <f>Q267*H267</f>
        <v>0.17379839999999999</v>
      </c>
      <c r="S267" s="162">
        <v>0</v>
      </c>
      <c r="T267" s="163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4" t="s">
        <v>332</v>
      </c>
      <c r="AT267" s="164" t="s">
        <v>178</v>
      </c>
      <c r="AU267" s="164" t="s">
        <v>87</v>
      </c>
      <c r="AY267" s="18" t="s">
        <v>176</v>
      </c>
      <c r="BE267" s="165">
        <f>IF(N267="základná",J267,0)</f>
        <v>0</v>
      </c>
      <c r="BF267" s="165">
        <f>IF(N267="znížená",J267,0)</f>
        <v>0</v>
      </c>
      <c r="BG267" s="165">
        <f>IF(N267="zákl. prenesená",J267,0)</f>
        <v>0</v>
      </c>
      <c r="BH267" s="165">
        <f>IF(N267="zníž. prenesená",J267,0)</f>
        <v>0</v>
      </c>
      <c r="BI267" s="165">
        <f>IF(N267="nulová",J267,0)</f>
        <v>0</v>
      </c>
      <c r="BJ267" s="18" t="s">
        <v>87</v>
      </c>
      <c r="BK267" s="165">
        <f>ROUND(I267*H267,2)</f>
        <v>0</v>
      </c>
      <c r="BL267" s="18" t="s">
        <v>332</v>
      </c>
      <c r="BM267" s="164" t="s">
        <v>1101</v>
      </c>
    </row>
    <row r="268" spans="1:65" s="13" customFormat="1" ht="12">
      <c r="B268" s="166"/>
      <c r="D268" s="167" t="s">
        <v>182</v>
      </c>
      <c r="E268" s="168" t="s">
        <v>1</v>
      </c>
      <c r="F268" s="169" t="s">
        <v>1083</v>
      </c>
      <c r="H268" s="168" t="s">
        <v>1</v>
      </c>
      <c r="I268" s="170"/>
      <c r="L268" s="166"/>
      <c r="M268" s="171"/>
      <c r="N268" s="172"/>
      <c r="O268" s="172"/>
      <c r="P268" s="172"/>
      <c r="Q268" s="172"/>
      <c r="R268" s="172"/>
      <c r="S268" s="172"/>
      <c r="T268" s="173"/>
      <c r="AT268" s="168" t="s">
        <v>182</v>
      </c>
      <c r="AU268" s="168" t="s">
        <v>87</v>
      </c>
      <c r="AV268" s="13" t="s">
        <v>79</v>
      </c>
      <c r="AW268" s="13" t="s">
        <v>30</v>
      </c>
      <c r="AX268" s="13" t="s">
        <v>75</v>
      </c>
      <c r="AY268" s="168" t="s">
        <v>176</v>
      </c>
    </row>
    <row r="269" spans="1:65" s="14" customFormat="1" ht="12">
      <c r="B269" s="174"/>
      <c r="D269" s="167" t="s">
        <v>182</v>
      </c>
      <c r="E269" s="175" t="s">
        <v>1</v>
      </c>
      <c r="F269" s="176" t="s">
        <v>1084</v>
      </c>
      <c r="H269" s="177">
        <v>8.6999999999999993</v>
      </c>
      <c r="I269" s="178"/>
      <c r="L269" s="174"/>
      <c r="M269" s="179"/>
      <c r="N269" s="180"/>
      <c r="O269" s="180"/>
      <c r="P269" s="180"/>
      <c r="Q269" s="180"/>
      <c r="R269" s="180"/>
      <c r="S269" s="180"/>
      <c r="T269" s="181"/>
      <c r="AT269" s="175" t="s">
        <v>182</v>
      </c>
      <c r="AU269" s="175" t="s">
        <v>87</v>
      </c>
      <c r="AV269" s="14" t="s">
        <v>87</v>
      </c>
      <c r="AW269" s="14" t="s">
        <v>30</v>
      </c>
      <c r="AX269" s="14" t="s">
        <v>75</v>
      </c>
      <c r="AY269" s="175" t="s">
        <v>176</v>
      </c>
    </row>
    <row r="270" spans="1:65" s="14" customFormat="1" ht="12">
      <c r="B270" s="174"/>
      <c r="D270" s="167" t="s">
        <v>182</v>
      </c>
      <c r="E270" s="175" t="s">
        <v>1</v>
      </c>
      <c r="F270" s="176" t="s">
        <v>1084</v>
      </c>
      <c r="H270" s="177">
        <v>8.6999999999999993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182</v>
      </c>
      <c r="AU270" s="175" t="s">
        <v>87</v>
      </c>
      <c r="AV270" s="14" t="s">
        <v>87</v>
      </c>
      <c r="AW270" s="14" t="s">
        <v>30</v>
      </c>
      <c r="AX270" s="14" t="s">
        <v>75</v>
      </c>
      <c r="AY270" s="175" t="s">
        <v>176</v>
      </c>
    </row>
    <row r="271" spans="1:65" s="14" customFormat="1" ht="12">
      <c r="B271" s="174"/>
      <c r="D271" s="167" t="s">
        <v>182</v>
      </c>
      <c r="E271" s="175" t="s">
        <v>1</v>
      </c>
      <c r="F271" s="176" t="s">
        <v>1085</v>
      </c>
      <c r="H271" s="177">
        <v>7.8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182</v>
      </c>
      <c r="AU271" s="175" t="s">
        <v>87</v>
      </c>
      <c r="AV271" s="14" t="s">
        <v>87</v>
      </c>
      <c r="AW271" s="14" t="s">
        <v>30</v>
      </c>
      <c r="AX271" s="14" t="s">
        <v>75</v>
      </c>
      <c r="AY271" s="175" t="s">
        <v>176</v>
      </c>
    </row>
    <row r="272" spans="1:65" s="14" customFormat="1" ht="12">
      <c r="B272" s="174"/>
      <c r="D272" s="167" t="s">
        <v>182</v>
      </c>
      <c r="E272" s="175" t="s">
        <v>1</v>
      </c>
      <c r="F272" s="176" t="s">
        <v>1086</v>
      </c>
      <c r="H272" s="177">
        <v>7.5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182</v>
      </c>
      <c r="AU272" s="175" t="s">
        <v>87</v>
      </c>
      <c r="AV272" s="14" t="s">
        <v>87</v>
      </c>
      <c r="AW272" s="14" t="s">
        <v>30</v>
      </c>
      <c r="AX272" s="14" t="s">
        <v>75</v>
      </c>
      <c r="AY272" s="175" t="s">
        <v>176</v>
      </c>
    </row>
    <row r="273" spans="1:65" s="14" customFormat="1" ht="12">
      <c r="B273" s="174"/>
      <c r="D273" s="167" t="s">
        <v>182</v>
      </c>
      <c r="E273" s="175" t="s">
        <v>1</v>
      </c>
      <c r="F273" s="176" t="s">
        <v>1087</v>
      </c>
      <c r="H273" s="177">
        <v>6.25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182</v>
      </c>
      <c r="AU273" s="175" t="s">
        <v>87</v>
      </c>
      <c r="AV273" s="14" t="s">
        <v>87</v>
      </c>
      <c r="AW273" s="14" t="s">
        <v>30</v>
      </c>
      <c r="AX273" s="14" t="s">
        <v>75</v>
      </c>
      <c r="AY273" s="175" t="s">
        <v>176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1088</v>
      </c>
      <c r="H274" s="177">
        <v>5.55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75</v>
      </c>
      <c r="AY274" s="175" t="s">
        <v>176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1089</v>
      </c>
      <c r="H275" s="177">
        <v>1.04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4" customFormat="1" ht="12">
      <c r="B276" s="174"/>
      <c r="D276" s="167" t="s">
        <v>182</v>
      </c>
      <c r="E276" s="175" t="s">
        <v>1</v>
      </c>
      <c r="F276" s="176" t="s">
        <v>1090</v>
      </c>
      <c r="H276" s="177">
        <v>3.75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182</v>
      </c>
      <c r="AU276" s="175" t="s">
        <v>87</v>
      </c>
      <c r="AV276" s="14" t="s">
        <v>87</v>
      </c>
      <c r="AW276" s="14" t="s">
        <v>30</v>
      </c>
      <c r="AX276" s="14" t="s">
        <v>75</v>
      </c>
      <c r="AY276" s="175" t="s">
        <v>176</v>
      </c>
    </row>
    <row r="277" spans="1:65" s="14" customFormat="1" ht="12">
      <c r="B277" s="174"/>
      <c r="D277" s="167" t="s">
        <v>182</v>
      </c>
      <c r="E277" s="175" t="s">
        <v>1</v>
      </c>
      <c r="F277" s="176" t="s">
        <v>1091</v>
      </c>
      <c r="H277" s="177">
        <v>1.65</v>
      </c>
      <c r="I277" s="178"/>
      <c r="L277" s="174"/>
      <c r="M277" s="179"/>
      <c r="N277" s="180"/>
      <c r="O277" s="180"/>
      <c r="P277" s="180"/>
      <c r="Q277" s="180"/>
      <c r="R277" s="180"/>
      <c r="S277" s="180"/>
      <c r="T277" s="181"/>
      <c r="AT277" s="175" t="s">
        <v>182</v>
      </c>
      <c r="AU277" s="175" t="s">
        <v>87</v>
      </c>
      <c r="AV277" s="14" t="s">
        <v>87</v>
      </c>
      <c r="AW277" s="14" t="s">
        <v>30</v>
      </c>
      <c r="AX277" s="14" t="s">
        <v>75</v>
      </c>
      <c r="AY277" s="175" t="s">
        <v>176</v>
      </c>
    </row>
    <row r="278" spans="1:65" s="14" customFormat="1" ht="12">
      <c r="B278" s="174"/>
      <c r="D278" s="167" t="s">
        <v>182</v>
      </c>
      <c r="E278" s="175" t="s">
        <v>1</v>
      </c>
      <c r="F278" s="176" t="s">
        <v>1091</v>
      </c>
      <c r="H278" s="177">
        <v>1.65</v>
      </c>
      <c r="I278" s="178"/>
      <c r="L278" s="174"/>
      <c r="M278" s="179"/>
      <c r="N278" s="180"/>
      <c r="O278" s="180"/>
      <c r="P278" s="180"/>
      <c r="Q278" s="180"/>
      <c r="R278" s="180"/>
      <c r="S278" s="180"/>
      <c r="T278" s="181"/>
      <c r="AT278" s="175" t="s">
        <v>182</v>
      </c>
      <c r="AU278" s="175" t="s">
        <v>87</v>
      </c>
      <c r="AV278" s="14" t="s">
        <v>87</v>
      </c>
      <c r="AW278" s="14" t="s">
        <v>30</v>
      </c>
      <c r="AX278" s="14" t="s">
        <v>75</v>
      </c>
      <c r="AY278" s="175" t="s">
        <v>176</v>
      </c>
    </row>
    <row r="279" spans="1:65" s="14" customFormat="1" ht="12">
      <c r="B279" s="174"/>
      <c r="D279" s="167" t="s">
        <v>182</v>
      </c>
      <c r="E279" s="175" t="s">
        <v>1</v>
      </c>
      <c r="F279" s="176" t="s">
        <v>1092</v>
      </c>
      <c r="H279" s="177">
        <v>1.25</v>
      </c>
      <c r="I279" s="178"/>
      <c r="L279" s="174"/>
      <c r="M279" s="179"/>
      <c r="N279" s="180"/>
      <c r="O279" s="180"/>
      <c r="P279" s="180"/>
      <c r="Q279" s="180"/>
      <c r="R279" s="180"/>
      <c r="S279" s="180"/>
      <c r="T279" s="181"/>
      <c r="AT279" s="175" t="s">
        <v>182</v>
      </c>
      <c r="AU279" s="175" t="s">
        <v>87</v>
      </c>
      <c r="AV279" s="14" t="s">
        <v>87</v>
      </c>
      <c r="AW279" s="14" t="s">
        <v>30</v>
      </c>
      <c r="AX279" s="14" t="s">
        <v>75</v>
      </c>
      <c r="AY279" s="175" t="s">
        <v>176</v>
      </c>
    </row>
    <row r="280" spans="1:65" s="14" customFormat="1" ht="12">
      <c r="B280" s="174"/>
      <c r="D280" s="167" t="s">
        <v>182</v>
      </c>
      <c r="E280" s="175" t="s">
        <v>1</v>
      </c>
      <c r="F280" s="176" t="s">
        <v>1093</v>
      </c>
      <c r="H280" s="177">
        <v>2.2000000000000002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30</v>
      </c>
      <c r="AX280" s="14" t="s">
        <v>75</v>
      </c>
      <c r="AY280" s="175" t="s">
        <v>176</v>
      </c>
    </row>
    <row r="281" spans="1:65" s="14" customFormat="1" ht="12">
      <c r="B281" s="174"/>
      <c r="D281" s="167" t="s">
        <v>182</v>
      </c>
      <c r="E281" s="175" t="s">
        <v>1</v>
      </c>
      <c r="F281" s="176" t="s">
        <v>1094</v>
      </c>
      <c r="H281" s="177">
        <v>3.48</v>
      </c>
      <c r="I281" s="178"/>
      <c r="L281" s="174"/>
      <c r="M281" s="179"/>
      <c r="N281" s="180"/>
      <c r="O281" s="180"/>
      <c r="P281" s="180"/>
      <c r="Q281" s="180"/>
      <c r="R281" s="180"/>
      <c r="S281" s="180"/>
      <c r="T281" s="181"/>
      <c r="AT281" s="175" t="s">
        <v>182</v>
      </c>
      <c r="AU281" s="175" t="s">
        <v>87</v>
      </c>
      <c r="AV281" s="14" t="s">
        <v>87</v>
      </c>
      <c r="AW281" s="14" t="s">
        <v>30</v>
      </c>
      <c r="AX281" s="14" t="s">
        <v>75</v>
      </c>
      <c r="AY281" s="175" t="s">
        <v>176</v>
      </c>
    </row>
    <row r="282" spans="1:65" s="15" customFormat="1" ht="12">
      <c r="B282" s="182"/>
      <c r="D282" s="167" t="s">
        <v>182</v>
      </c>
      <c r="E282" s="183" t="s">
        <v>1</v>
      </c>
      <c r="F282" s="184" t="s">
        <v>192</v>
      </c>
      <c r="H282" s="185">
        <v>59.52</v>
      </c>
      <c r="I282" s="186"/>
      <c r="L282" s="182"/>
      <c r="M282" s="187"/>
      <c r="N282" s="188"/>
      <c r="O282" s="188"/>
      <c r="P282" s="188"/>
      <c r="Q282" s="188"/>
      <c r="R282" s="188"/>
      <c r="S282" s="188"/>
      <c r="T282" s="189"/>
      <c r="AT282" s="183" t="s">
        <v>182</v>
      </c>
      <c r="AU282" s="183" t="s">
        <v>87</v>
      </c>
      <c r="AV282" s="15" t="s">
        <v>97</v>
      </c>
      <c r="AW282" s="15" t="s">
        <v>30</v>
      </c>
      <c r="AX282" s="15" t="s">
        <v>75</v>
      </c>
      <c r="AY282" s="183" t="s">
        <v>176</v>
      </c>
    </row>
    <row r="283" spans="1:65" s="16" customFormat="1" ht="12">
      <c r="B283" s="190"/>
      <c r="D283" s="167" t="s">
        <v>182</v>
      </c>
      <c r="E283" s="191" t="s">
        <v>1</v>
      </c>
      <c r="F283" s="192" t="s">
        <v>521</v>
      </c>
      <c r="H283" s="193">
        <v>59.52</v>
      </c>
      <c r="I283" s="194"/>
      <c r="L283" s="190"/>
      <c r="M283" s="195"/>
      <c r="N283" s="196"/>
      <c r="O283" s="196"/>
      <c r="P283" s="196"/>
      <c r="Q283" s="196"/>
      <c r="R283" s="196"/>
      <c r="S283" s="196"/>
      <c r="T283" s="197"/>
      <c r="AT283" s="191" t="s">
        <v>182</v>
      </c>
      <c r="AU283" s="191" t="s">
        <v>87</v>
      </c>
      <c r="AV283" s="16" t="s">
        <v>106</v>
      </c>
      <c r="AW283" s="16" t="s">
        <v>30</v>
      </c>
      <c r="AX283" s="16" t="s">
        <v>79</v>
      </c>
      <c r="AY283" s="191" t="s">
        <v>176</v>
      </c>
    </row>
    <row r="284" spans="1:65" s="2" customFormat="1" ht="24.25" customHeight="1">
      <c r="A284" s="33"/>
      <c r="B284" s="151"/>
      <c r="C284" s="152" t="s">
        <v>628</v>
      </c>
      <c r="D284" s="152" t="s">
        <v>178</v>
      </c>
      <c r="E284" s="153" t="s">
        <v>1102</v>
      </c>
      <c r="F284" s="154" t="s">
        <v>1103</v>
      </c>
      <c r="G284" s="155" t="s">
        <v>315</v>
      </c>
      <c r="H284" s="156">
        <v>5.5279999999999996</v>
      </c>
      <c r="I284" s="157"/>
      <c r="J284" s="158">
        <f>ROUND(I284*H284,2)</f>
        <v>0</v>
      </c>
      <c r="K284" s="159"/>
      <c r="L284" s="34"/>
      <c r="M284" s="160" t="s">
        <v>1</v>
      </c>
      <c r="N284" s="161" t="s">
        <v>41</v>
      </c>
      <c r="O284" s="59"/>
      <c r="P284" s="162">
        <f>O284*H284</f>
        <v>0</v>
      </c>
      <c r="Q284" s="162">
        <v>0</v>
      </c>
      <c r="R284" s="162">
        <f>Q284*H284</f>
        <v>0</v>
      </c>
      <c r="S284" s="162">
        <v>0</v>
      </c>
      <c r="T284" s="163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4" t="s">
        <v>332</v>
      </c>
      <c r="AT284" s="164" t="s">
        <v>178</v>
      </c>
      <c r="AU284" s="164" t="s">
        <v>87</v>
      </c>
      <c r="AY284" s="18" t="s">
        <v>176</v>
      </c>
      <c r="BE284" s="165">
        <f>IF(N284="základná",J284,0)</f>
        <v>0</v>
      </c>
      <c r="BF284" s="165">
        <f>IF(N284="znížená",J284,0)</f>
        <v>0</v>
      </c>
      <c r="BG284" s="165">
        <f>IF(N284="zákl. prenesená",J284,0)</f>
        <v>0</v>
      </c>
      <c r="BH284" s="165">
        <f>IF(N284="zníž. prenesená",J284,0)</f>
        <v>0</v>
      </c>
      <c r="BI284" s="165">
        <f>IF(N284="nulová",J284,0)</f>
        <v>0</v>
      </c>
      <c r="BJ284" s="18" t="s">
        <v>87</v>
      </c>
      <c r="BK284" s="165">
        <f>ROUND(I284*H284,2)</f>
        <v>0</v>
      </c>
      <c r="BL284" s="18" t="s">
        <v>332</v>
      </c>
      <c r="BM284" s="164" t="s">
        <v>1104</v>
      </c>
    </row>
    <row r="285" spans="1:65" s="12" customFormat="1" ht="23" customHeight="1">
      <c r="B285" s="138"/>
      <c r="D285" s="139" t="s">
        <v>74</v>
      </c>
      <c r="E285" s="149" t="s">
        <v>1105</v>
      </c>
      <c r="F285" s="149" t="s">
        <v>1106</v>
      </c>
      <c r="I285" s="141"/>
      <c r="J285" s="150">
        <f>BK285</f>
        <v>0</v>
      </c>
      <c r="L285" s="138"/>
      <c r="M285" s="143"/>
      <c r="N285" s="144"/>
      <c r="O285" s="144"/>
      <c r="P285" s="145">
        <f>SUM(P286:P300)</f>
        <v>0</v>
      </c>
      <c r="Q285" s="144"/>
      <c r="R285" s="145">
        <f>SUM(R286:R300)</f>
        <v>0.52212000000000003</v>
      </c>
      <c r="S285" s="144"/>
      <c r="T285" s="146">
        <f>SUM(T286:T300)</f>
        <v>0</v>
      </c>
      <c r="AR285" s="139" t="s">
        <v>87</v>
      </c>
      <c r="AT285" s="147" t="s">
        <v>74</v>
      </c>
      <c r="AU285" s="147" t="s">
        <v>79</v>
      </c>
      <c r="AY285" s="139" t="s">
        <v>176</v>
      </c>
      <c r="BK285" s="148">
        <f>SUM(BK286:BK300)</f>
        <v>0</v>
      </c>
    </row>
    <row r="286" spans="1:65" s="2" customFormat="1" ht="38" customHeight="1">
      <c r="A286" s="33"/>
      <c r="B286" s="151"/>
      <c r="C286" s="152" t="s">
        <v>634</v>
      </c>
      <c r="D286" s="152" t="s">
        <v>178</v>
      </c>
      <c r="E286" s="153" t="s">
        <v>1107</v>
      </c>
      <c r="F286" s="154" t="s">
        <v>1108</v>
      </c>
      <c r="G286" s="155" t="s">
        <v>362</v>
      </c>
      <c r="H286" s="156">
        <v>12</v>
      </c>
      <c r="I286" s="157"/>
      <c r="J286" s="158">
        <f>ROUND(I286*H286,2)</f>
        <v>0</v>
      </c>
      <c r="K286" s="159"/>
      <c r="L286" s="34"/>
      <c r="M286" s="160" t="s">
        <v>1</v>
      </c>
      <c r="N286" s="161" t="s">
        <v>41</v>
      </c>
      <c r="O286" s="59"/>
      <c r="P286" s="162">
        <f>O286*H286</f>
        <v>0</v>
      </c>
      <c r="Q286" s="162">
        <v>6.9999999999999994E-5</v>
      </c>
      <c r="R286" s="162">
        <f>Q286*H286</f>
        <v>8.3999999999999993E-4</v>
      </c>
      <c r="S286" s="162">
        <v>0</v>
      </c>
      <c r="T286" s="16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332</v>
      </c>
      <c r="AT286" s="164" t="s">
        <v>178</v>
      </c>
      <c r="AU286" s="164" t="s">
        <v>87</v>
      </c>
      <c r="AY286" s="18" t="s">
        <v>176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8" t="s">
        <v>87</v>
      </c>
      <c r="BK286" s="165">
        <f>ROUND(I286*H286,2)</f>
        <v>0</v>
      </c>
      <c r="BL286" s="18" t="s">
        <v>332</v>
      </c>
      <c r="BM286" s="164" t="s">
        <v>1109</v>
      </c>
    </row>
    <row r="287" spans="1:65" s="13" customFormat="1" ht="12">
      <c r="B287" s="166"/>
      <c r="D287" s="167" t="s">
        <v>182</v>
      </c>
      <c r="E287" s="168" t="s">
        <v>1</v>
      </c>
      <c r="F287" s="169" t="s">
        <v>1110</v>
      </c>
      <c r="H287" s="168" t="s">
        <v>1</v>
      </c>
      <c r="I287" s="170"/>
      <c r="L287" s="166"/>
      <c r="M287" s="171"/>
      <c r="N287" s="172"/>
      <c r="O287" s="172"/>
      <c r="P287" s="172"/>
      <c r="Q287" s="172"/>
      <c r="R287" s="172"/>
      <c r="S287" s="172"/>
      <c r="T287" s="173"/>
      <c r="AT287" s="168" t="s">
        <v>182</v>
      </c>
      <c r="AU287" s="168" t="s">
        <v>87</v>
      </c>
      <c r="AV287" s="13" t="s">
        <v>79</v>
      </c>
      <c r="AW287" s="13" t="s">
        <v>30</v>
      </c>
      <c r="AX287" s="13" t="s">
        <v>75</v>
      </c>
      <c r="AY287" s="168" t="s">
        <v>176</v>
      </c>
    </row>
    <row r="288" spans="1:65" s="14" customFormat="1" ht="12">
      <c r="B288" s="174"/>
      <c r="D288" s="167" t="s">
        <v>182</v>
      </c>
      <c r="E288" s="175" t="s">
        <v>1</v>
      </c>
      <c r="F288" s="176" t="s">
        <v>139</v>
      </c>
      <c r="H288" s="177">
        <v>12</v>
      </c>
      <c r="I288" s="178"/>
      <c r="L288" s="174"/>
      <c r="M288" s="179"/>
      <c r="N288" s="180"/>
      <c r="O288" s="180"/>
      <c r="P288" s="180"/>
      <c r="Q288" s="180"/>
      <c r="R288" s="180"/>
      <c r="S288" s="180"/>
      <c r="T288" s="181"/>
      <c r="AT288" s="175" t="s">
        <v>182</v>
      </c>
      <c r="AU288" s="175" t="s">
        <v>87</v>
      </c>
      <c r="AV288" s="14" t="s">
        <v>87</v>
      </c>
      <c r="AW288" s="14" t="s">
        <v>30</v>
      </c>
      <c r="AX288" s="14" t="s">
        <v>75</v>
      </c>
      <c r="AY288" s="175" t="s">
        <v>176</v>
      </c>
    </row>
    <row r="289" spans="1:65" s="16" customFormat="1" ht="12">
      <c r="B289" s="190"/>
      <c r="D289" s="167" t="s">
        <v>182</v>
      </c>
      <c r="E289" s="191" t="s">
        <v>1</v>
      </c>
      <c r="F289" s="192" t="s">
        <v>193</v>
      </c>
      <c r="H289" s="193">
        <v>12</v>
      </c>
      <c r="I289" s="194"/>
      <c r="L289" s="190"/>
      <c r="M289" s="195"/>
      <c r="N289" s="196"/>
      <c r="O289" s="196"/>
      <c r="P289" s="196"/>
      <c r="Q289" s="196"/>
      <c r="R289" s="196"/>
      <c r="S289" s="196"/>
      <c r="T289" s="197"/>
      <c r="AT289" s="191" t="s">
        <v>182</v>
      </c>
      <c r="AU289" s="191" t="s">
        <v>87</v>
      </c>
      <c r="AV289" s="16" t="s">
        <v>106</v>
      </c>
      <c r="AW289" s="16" t="s">
        <v>30</v>
      </c>
      <c r="AX289" s="16" t="s">
        <v>79</v>
      </c>
      <c r="AY289" s="191" t="s">
        <v>176</v>
      </c>
    </row>
    <row r="290" spans="1:65" s="2" customFormat="1" ht="24.25" customHeight="1">
      <c r="A290" s="33"/>
      <c r="B290" s="151"/>
      <c r="C290" s="203" t="s">
        <v>642</v>
      </c>
      <c r="D290" s="203" t="s">
        <v>411</v>
      </c>
      <c r="E290" s="204" t="s">
        <v>1111</v>
      </c>
      <c r="F290" s="205" t="s">
        <v>1112</v>
      </c>
      <c r="G290" s="206" t="s">
        <v>362</v>
      </c>
      <c r="H290" s="207">
        <v>12</v>
      </c>
      <c r="I290" s="208"/>
      <c r="J290" s="209">
        <f>ROUND(I290*H290,2)</f>
        <v>0</v>
      </c>
      <c r="K290" s="210"/>
      <c r="L290" s="211"/>
      <c r="M290" s="212" t="s">
        <v>1</v>
      </c>
      <c r="N290" s="213" t="s">
        <v>41</v>
      </c>
      <c r="O290" s="59"/>
      <c r="P290" s="162">
        <f>O290*H290</f>
        <v>0</v>
      </c>
      <c r="Q290" s="162">
        <v>3.5920000000000001E-2</v>
      </c>
      <c r="R290" s="162">
        <f>Q290*H290</f>
        <v>0.43103999999999998</v>
      </c>
      <c r="S290" s="162">
        <v>0</v>
      </c>
      <c r="T290" s="163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4" t="s">
        <v>615</v>
      </c>
      <c r="AT290" s="164" t="s">
        <v>411</v>
      </c>
      <c r="AU290" s="164" t="s">
        <v>87</v>
      </c>
      <c r="AY290" s="18" t="s">
        <v>176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8" t="s">
        <v>87</v>
      </c>
      <c r="BK290" s="165">
        <f>ROUND(I290*H290,2)</f>
        <v>0</v>
      </c>
      <c r="BL290" s="18" t="s">
        <v>332</v>
      </c>
      <c r="BM290" s="164" t="s">
        <v>1113</v>
      </c>
    </row>
    <row r="291" spans="1:65" s="2" customFormat="1" ht="38" customHeight="1">
      <c r="A291" s="33"/>
      <c r="B291" s="151"/>
      <c r="C291" s="203" t="s">
        <v>615</v>
      </c>
      <c r="D291" s="203" t="s">
        <v>411</v>
      </c>
      <c r="E291" s="204" t="s">
        <v>1114</v>
      </c>
      <c r="F291" s="205" t="s">
        <v>1115</v>
      </c>
      <c r="G291" s="206" t="s">
        <v>362</v>
      </c>
      <c r="H291" s="207">
        <v>12</v>
      </c>
      <c r="I291" s="208"/>
      <c r="J291" s="209">
        <f>ROUND(I291*H291,2)</f>
        <v>0</v>
      </c>
      <c r="K291" s="210"/>
      <c r="L291" s="211"/>
      <c r="M291" s="212" t="s">
        <v>1</v>
      </c>
      <c r="N291" s="213" t="s">
        <v>41</v>
      </c>
      <c r="O291" s="59"/>
      <c r="P291" s="162">
        <f>O291*H291</f>
        <v>0</v>
      </c>
      <c r="Q291" s="162">
        <v>5.0000000000000001E-3</v>
      </c>
      <c r="R291" s="162">
        <f>Q291*H291</f>
        <v>0.06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615</v>
      </c>
      <c r="AT291" s="164" t="s">
        <v>411</v>
      </c>
      <c r="AU291" s="164" t="s">
        <v>87</v>
      </c>
      <c r="AY291" s="18" t="s">
        <v>176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87</v>
      </c>
      <c r="BK291" s="165">
        <f>ROUND(I291*H291,2)</f>
        <v>0</v>
      </c>
      <c r="BL291" s="18" t="s">
        <v>332</v>
      </c>
      <c r="BM291" s="164" t="s">
        <v>1116</v>
      </c>
    </row>
    <row r="292" spans="1:65" s="2" customFormat="1" ht="14.5" customHeight="1">
      <c r="A292" s="33"/>
      <c r="B292" s="151"/>
      <c r="C292" s="203" t="s">
        <v>653</v>
      </c>
      <c r="D292" s="203" t="s">
        <v>411</v>
      </c>
      <c r="E292" s="204" t="s">
        <v>1117</v>
      </c>
      <c r="F292" s="205" t="s">
        <v>1118</v>
      </c>
      <c r="G292" s="206" t="s">
        <v>362</v>
      </c>
      <c r="H292" s="207">
        <v>12</v>
      </c>
      <c r="I292" s="208"/>
      <c r="J292" s="209">
        <f>ROUND(I292*H292,2)</f>
        <v>0</v>
      </c>
      <c r="K292" s="210"/>
      <c r="L292" s="211"/>
      <c r="M292" s="212" t="s">
        <v>1</v>
      </c>
      <c r="N292" s="213" t="s">
        <v>41</v>
      </c>
      <c r="O292" s="59"/>
      <c r="P292" s="162">
        <f>O292*H292</f>
        <v>0</v>
      </c>
      <c r="Q292" s="162">
        <v>8.8000000000000003E-4</v>
      </c>
      <c r="R292" s="162">
        <f>Q292*H292</f>
        <v>1.056E-2</v>
      </c>
      <c r="S292" s="162">
        <v>0</v>
      </c>
      <c r="T292" s="163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4" t="s">
        <v>615</v>
      </c>
      <c r="AT292" s="164" t="s">
        <v>411</v>
      </c>
      <c r="AU292" s="164" t="s">
        <v>87</v>
      </c>
      <c r="AY292" s="18" t="s">
        <v>176</v>
      </c>
      <c r="BE292" s="165">
        <f>IF(N292="základná",J292,0)</f>
        <v>0</v>
      </c>
      <c r="BF292" s="165">
        <f>IF(N292="znížená",J292,0)</f>
        <v>0</v>
      </c>
      <c r="BG292" s="165">
        <f>IF(N292="zákl. prenesená",J292,0)</f>
        <v>0</v>
      </c>
      <c r="BH292" s="165">
        <f>IF(N292="zníž. prenesená",J292,0)</f>
        <v>0</v>
      </c>
      <c r="BI292" s="165">
        <f>IF(N292="nulová",J292,0)</f>
        <v>0</v>
      </c>
      <c r="BJ292" s="18" t="s">
        <v>87</v>
      </c>
      <c r="BK292" s="165">
        <f>ROUND(I292*H292,2)</f>
        <v>0</v>
      </c>
      <c r="BL292" s="18" t="s">
        <v>332</v>
      </c>
      <c r="BM292" s="164" t="s">
        <v>1119</v>
      </c>
    </row>
    <row r="293" spans="1:65" s="2" customFormat="1" ht="14.5" customHeight="1">
      <c r="A293" s="33"/>
      <c r="B293" s="151"/>
      <c r="C293" s="152" t="s">
        <v>1120</v>
      </c>
      <c r="D293" s="152" t="s">
        <v>178</v>
      </c>
      <c r="E293" s="153" t="s">
        <v>1121</v>
      </c>
      <c r="F293" s="154" t="s">
        <v>1122</v>
      </c>
      <c r="G293" s="155" t="s">
        <v>362</v>
      </c>
      <c r="H293" s="156">
        <v>12</v>
      </c>
      <c r="I293" s="157"/>
      <c r="J293" s="158">
        <f>ROUND(I293*H293,2)</f>
        <v>0</v>
      </c>
      <c r="K293" s="159"/>
      <c r="L293" s="34"/>
      <c r="M293" s="160" t="s">
        <v>1</v>
      </c>
      <c r="N293" s="161" t="s">
        <v>41</v>
      </c>
      <c r="O293" s="59"/>
      <c r="P293" s="162">
        <f>O293*H293</f>
        <v>0</v>
      </c>
      <c r="Q293" s="162">
        <v>0</v>
      </c>
      <c r="R293" s="162">
        <f>Q293*H293</f>
        <v>0</v>
      </c>
      <c r="S293" s="162">
        <v>0</v>
      </c>
      <c r="T293" s="163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4" t="s">
        <v>332</v>
      </c>
      <c r="AT293" s="164" t="s">
        <v>178</v>
      </c>
      <c r="AU293" s="164" t="s">
        <v>87</v>
      </c>
      <c r="AY293" s="18" t="s">
        <v>176</v>
      </c>
      <c r="BE293" s="165">
        <f>IF(N293="základná",J293,0)</f>
        <v>0</v>
      </c>
      <c r="BF293" s="165">
        <f>IF(N293="znížená",J293,0)</f>
        <v>0</v>
      </c>
      <c r="BG293" s="165">
        <f>IF(N293="zákl. prenesená",J293,0)</f>
        <v>0</v>
      </c>
      <c r="BH293" s="165">
        <f>IF(N293="zníž. prenesená",J293,0)</f>
        <v>0</v>
      </c>
      <c r="BI293" s="165">
        <f>IF(N293="nulová",J293,0)</f>
        <v>0</v>
      </c>
      <c r="BJ293" s="18" t="s">
        <v>87</v>
      </c>
      <c r="BK293" s="165">
        <f>ROUND(I293*H293,2)</f>
        <v>0</v>
      </c>
      <c r="BL293" s="18" t="s">
        <v>332</v>
      </c>
      <c r="BM293" s="164" t="s">
        <v>1123</v>
      </c>
    </row>
    <row r="294" spans="1:65" s="14" customFormat="1" ht="12">
      <c r="B294" s="174"/>
      <c r="D294" s="167" t="s">
        <v>182</v>
      </c>
      <c r="E294" s="175" t="s">
        <v>1</v>
      </c>
      <c r="F294" s="176" t="s">
        <v>139</v>
      </c>
      <c r="H294" s="177">
        <v>12</v>
      </c>
      <c r="I294" s="178"/>
      <c r="L294" s="174"/>
      <c r="M294" s="179"/>
      <c r="N294" s="180"/>
      <c r="O294" s="180"/>
      <c r="P294" s="180"/>
      <c r="Q294" s="180"/>
      <c r="R294" s="180"/>
      <c r="S294" s="180"/>
      <c r="T294" s="181"/>
      <c r="AT294" s="175" t="s">
        <v>182</v>
      </c>
      <c r="AU294" s="175" t="s">
        <v>87</v>
      </c>
      <c r="AV294" s="14" t="s">
        <v>87</v>
      </c>
      <c r="AW294" s="14" t="s">
        <v>30</v>
      </c>
      <c r="AX294" s="14" t="s">
        <v>75</v>
      </c>
      <c r="AY294" s="175" t="s">
        <v>176</v>
      </c>
    </row>
    <row r="295" spans="1:65" s="16" customFormat="1" ht="12">
      <c r="B295" s="190"/>
      <c r="D295" s="167" t="s">
        <v>182</v>
      </c>
      <c r="E295" s="191" t="s">
        <v>1</v>
      </c>
      <c r="F295" s="192" t="s">
        <v>193</v>
      </c>
      <c r="H295" s="193">
        <v>12</v>
      </c>
      <c r="I295" s="194"/>
      <c r="L295" s="190"/>
      <c r="M295" s="195"/>
      <c r="N295" s="196"/>
      <c r="O295" s="196"/>
      <c r="P295" s="196"/>
      <c r="Q295" s="196"/>
      <c r="R295" s="196"/>
      <c r="S295" s="196"/>
      <c r="T295" s="197"/>
      <c r="AT295" s="191" t="s">
        <v>182</v>
      </c>
      <c r="AU295" s="191" t="s">
        <v>87</v>
      </c>
      <c r="AV295" s="16" t="s">
        <v>106</v>
      </c>
      <c r="AW295" s="16" t="s">
        <v>30</v>
      </c>
      <c r="AX295" s="16" t="s">
        <v>79</v>
      </c>
      <c r="AY295" s="191" t="s">
        <v>176</v>
      </c>
    </row>
    <row r="296" spans="1:65" s="2" customFormat="1" ht="14.5" customHeight="1">
      <c r="A296" s="33"/>
      <c r="B296" s="151"/>
      <c r="C296" s="203" t="s">
        <v>1124</v>
      </c>
      <c r="D296" s="203" t="s">
        <v>411</v>
      </c>
      <c r="E296" s="204" t="s">
        <v>1125</v>
      </c>
      <c r="F296" s="205" t="s">
        <v>1126</v>
      </c>
      <c r="G296" s="206" t="s">
        <v>362</v>
      </c>
      <c r="H296" s="207">
        <v>12</v>
      </c>
      <c r="I296" s="208"/>
      <c r="J296" s="209">
        <f>ROUND(I296*H296,2)</f>
        <v>0</v>
      </c>
      <c r="K296" s="210"/>
      <c r="L296" s="211"/>
      <c r="M296" s="212" t="s">
        <v>1</v>
      </c>
      <c r="N296" s="213" t="s">
        <v>41</v>
      </c>
      <c r="O296" s="59"/>
      <c r="P296" s="162">
        <f>O296*H296</f>
        <v>0</v>
      </c>
      <c r="Q296" s="162">
        <v>1.64E-3</v>
      </c>
      <c r="R296" s="162">
        <f>Q296*H296</f>
        <v>1.968E-2</v>
      </c>
      <c r="S296" s="162">
        <v>0</v>
      </c>
      <c r="T296" s="16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615</v>
      </c>
      <c r="AT296" s="164" t="s">
        <v>411</v>
      </c>
      <c r="AU296" s="164" t="s">
        <v>87</v>
      </c>
      <c r="AY296" s="18" t="s">
        <v>176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8" t="s">
        <v>87</v>
      </c>
      <c r="BK296" s="165">
        <f>ROUND(I296*H296,2)</f>
        <v>0</v>
      </c>
      <c r="BL296" s="18" t="s">
        <v>332</v>
      </c>
      <c r="BM296" s="164" t="s">
        <v>1127</v>
      </c>
    </row>
    <row r="297" spans="1:65" s="2" customFormat="1" ht="14.5" customHeight="1">
      <c r="A297" s="33"/>
      <c r="B297" s="151"/>
      <c r="C297" s="152" t="s">
        <v>1128</v>
      </c>
      <c r="D297" s="152" t="s">
        <v>178</v>
      </c>
      <c r="E297" s="153" t="s">
        <v>1129</v>
      </c>
      <c r="F297" s="154" t="s">
        <v>1130</v>
      </c>
      <c r="G297" s="155" t="s">
        <v>362</v>
      </c>
      <c r="H297" s="156">
        <v>12</v>
      </c>
      <c r="I297" s="157"/>
      <c r="J297" s="158">
        <f>ROUND(I297*H297,2)</f>
        <v>0</v>
      </c>
      <c r="K297" s="159"/>
      <c r="L297" s="34"/>
      <c r="M297" s="160" t="s">
        <v>1</v>
      </c>
      <c r="N297" s="161" t="s">
        <v>41</v>
      </c>
      <c r="O297" s="59"/>
      <c r="P297" s="162">
        <f>O297*H297</f>
        <v>0</v>
      </c>
      <c r="Q297" s="162">
        <v>0</v>
      </c>
      <c r="R297" s="162">
        <f>Q297*H297</f>
        <v>0</v>
      </c>
      <c r="S297" s="162">
        <v>0</v>
      </c>
      <c r="T297" s="163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332</v>
      </c>
      <c r="AT297" s="164" t="s">
        <v>178</v>
      </c>
      <c r="AU297" s="164" t="s">
        <v>87</v>
      </c>
      <c r="AY297" s="18" t="s">
        <v>176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87</v>
      </c>
      <c r="BK297" s="165">
        <f>ROUND(I297*H297,2)</f>
        <v>0</v>
      </c>
      <c r="BL297" s="18" t="s">
        <v>332</v>
      </c>
      <c r="BM297" s="164" t="s">
        <v>1131</v>
      </c>
    </row>
    <row r="298" spans="1:65" s="14" customFormat="1" ht="12">
      <c r="B298" s="174"/>
      <c r="D298" s="167" t="s">
        <v>182</v>
      </c>
      <c r="E298" s="175" t="s">
        <v>1</v>
      </c>
      <c r="F298" s="176" t="s">
        <v>139</v>
      </c>
      <c r="H298" s="177">
        <v>12</v>
      </c>
      <c r="I298" s="178"/>
      <c r="L298" s="174"/>
      <c r="M298" s="179"/>
      <c r="N298" s="180"/>
      <c r="O298" s="180"/>
      <c r="P298" s="180"/>
      <c r="Q298" s="180"/>
      <c r="R298" s="180"/>
      <c r="S298" s="180"/>
      <c r="T298" s="181"/>
      <c r="AT298" s="175" t="s">
        <v>182</v>
      </c>
      <c r="AU298" s="175" t="s">
        <v>87</v>
      </c>
      <c r="AV298" s="14" t="s">
        <v>87</v>
      </c>
      <c r="AW298" s="14" t="s">
        <v>30</v>
      </c>
      <c r="AX298" s="14" t="s">
        <v>75</v>
      </c>
      <c r="AY298" s="175" t="s">
        <v>176</v>
      </c>
    </row>
    <row r="299" spans="1:65" s="16" customFormat="1" ht="12">
      <c r="B299" s="190"/>
      <c r="D299" s="167" t="s">
        <v>182</v>
      </c>
      <c r="E299" s="191" t="s">
        <v>1</v>
      </c>
      <c r="F299" s="192" t="s">
        <v>193</v>
      </c>
      <c r="H299" s="193">
        <v>12</v>
      </c>
      <c r="I299" s="194"/>
      <c r="L299" s="190"/>
      <c r="M299" s="195"/>
      <c r="N299" s="196"/>
      <c r="O299" s="196"/>
      <c r="P299" s="196"/>
      <c r="Q299" s="196"/>
      <c r="R299" s="196"/>
      <c r="S299" s="196"/>
      <c r="T299" s="197"/>
      <c r="AT299" s="191" t="s">
        <v>182</v>
      </c>
      <c r="AU299" s="191" t="s">
        <v>87</v>
      </c>
      <c r="AV299" s="16" t="s">
        <v>106</v>
      </c>
      <c r="AW299" s="16" t="s">
        <v>30</v>
      </c>
      <c r="AX299" s="16" t="s">
        <v>79</v>
      </c>
      <c r="AY299" s="191" t="s">
        <v>176</v>
      </c>
    </row>
    <row r="300" spans="1:65" s="2" customFormat="1" ht="24.25" customHeight="1">
      <c r="A300" s="33"/>
      <c r="B300" s="151"/>
      <c r="C300" s="152" t="s">
        <v>1132</v>
      </c>
      <c r="D300" s="152" t="s">
        <v>178</v>
      </c>
      <c r="E300" s="153" t="s">
        <v>1102</v>
      </c>
      <c r="F300" s="154" t="s">
        <v>1103</v>
      </c>
      <c r="G300" s="155" t="s">
        <v>315</v>
      </c>
      <c r="H300" s="156">
        <v>0.52200000000000002</v>
      </c>
      <c r="I300" s="157"/>
      <c r="J300" s="158">
        <f>ROUND(I300*H300,2)</f>
        <v>0</v>
      </c>
      <c r="K300" s="159"/>
      <c r="L300" s="34"/>
      <c r="M300" s="198" t="s">
        <v>1</v>
      </c>
      <c r="N300" s="199" t="s">
        <v>41</v>
      </c>
      <c r="O300" s="200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4" t="s">
        <v>332</v>
      </c>
      <c r="AT300" s="164" t="s">
        <v>178</v>
      </c>
      <c r="AU300" s="164" t="s">
        <v>87</v>
      </c>
      <c r="AY300" s="18" t="s">
        <v>176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8" t="s">
        <v>87</v>
      </c>
      <c r="BK300" s="165">
        <f>ROUND(I300*H300,2)</f>
        <v>0</v>
      </c>
      <c r="BL300" s="18" t="s">
        <v>332</v>
      </c>
      <c r="BM300" s="164" t="s">
        <v>1133</v>
      </c>
    </row>
    <row r="301" spans="1:65" s="2" customFormat="1" ht="7" customHeight="1">
      <c r="A301" s="33"/>
      <c r="B301" s="48"/>
      <c r="C301" s="49"/>
      <c r="D301" s="49"/>
      <c r="E301" s="49"/>
      <c r="F301" s="49"/>
      <c r="G301" s="49"/>
      <c r="H301" s="49"/>
      <c r="I301" s="49"/>
      <c r="J301" s="49"/>
      <c r="K301" s="49"/>
      <c r="L301" s="34"/>
      <c r="M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</row>
  </sheetData>
  <autoFilter ref="C122:K300" xr:uid="{00000000-0009-0000-0000-000005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306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110</v>
      </c>
      <c r="AZ2" s="99" t="s">
        <v>1134</v>
      </c>
      <c r="BA2" s="99" t="s">
        <v>1135</v>
      </c>
      <c r="BB2" s="99" t="s">
        <v>138</v>
      </c>
      <c r="BC2" s="99" t="s">
        <v>1136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56" s="1" customFormat="1" ht="12" customHeight="1">
      <c r="B8" s="21"/>
      <c r="D8" s="28" t="s">
        <v>144</v>
      </c>
      <c r="L8" s="21"/>
    </row>
    <row r="9" spans="1:56" s="2" customFormat="1" ht="16.5" customHeight="1">
      <c r="A9" s="33"/>
      <c r="B9" s="34"/>
      <c r="C9" s="33"/>
      <c r="D9" s="33"/>
      <c r="E9" s="270" t="s">
        <v>1137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28" t="s">
        <v>1138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ROUND(J134,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ROUND((SUM(BE134:BE305)),  2)</f>
        <v>0</v>
      </c>
      <c r="G35" s="33"/>
      <c r="H35" s="33"/>
      <c r="I35" s="107">
        <v>0.2</v>
      </c>
      <c r="J35" s="106">
        <f>ROUND(((SUM(BE134:BE305))*I35),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ROUND((SUM(BF134:BF305)),  2)</f>
        <v>0</v>
      </c>
      <c r="G36" s="33"/>
      <c r="H36" s="33"/>
      <c r="I36" s="107">
        <v>0.2</v>
      </c>
      <c r="J36" s="106">
        <f>ROUND(((SUM(BF134:BF305))*I36),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ROUND((SUM(BG134:BG305)),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ROUND((SUM(BH134:BH305)),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ROUND((SUM(BI134:BI305)),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8" t="str">
        <f>E11</f>
        <v>SO01.1 - SO01.1 Búracie práce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J134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47" s="10" customFormat="1" ht="20" customHeight="1">
      <c r="B100" s="123"/>
      <c r="D100" s="124" t="s">
        <v>154</v>
      </c>
      <c r="E100" s="125"/>
      <c r="F100" s="125"/>
      <c r="G100" s="125"/>
      <c r="H100" s="125"/>
      <c r="I100" s="125"/>
      <c r="J100" s="126">
        <f>J137</f>
        <v>0</v>
      </c>
      <c r="L100" s="123"/>
    </row>
    <row r="101" spans="1:47" s="10" customFormat="1" ht="20" customHeight="1">
      <c r="B101" s="123"/>
      <c r="D101" s="124" t="s">
        <v>156</v>
      </c>
      <c r="E101" s="125"/>
      <c r="F101" s="125"/>
      <c r="G101" s="125"/>
      <c r="H101" s="125"/>
      <c r="I101" s="125"/>
      <c r="J101" s="126">
        <f>J138</f>
        <v>0</v>
      </c>
      <c r="L101" s="123"/>
    </row>
    <row r="102" spans="1:47" s="10" customFormat="1" ht="20" customHeight="1">
      <c r="B102" s="123"/>
      <c r="D102" s="124" t="s">
        <v>157</v>
      </c>
      <c r="E102" s="125"/>
      <c r="F102" s="125"/>
      <c r="G102" s="125"/>
      <c r="H102" s="125"/>
      <c r="I102" s="125"/>
      <c r="J102" s="126">
        <f>J150</f>
        <v>0</v>
      </c>
      <c r="L102" s="123"/>
    </row>
    <row r="103" spans="1:47" s="9" customFormat="1" ht="25" customHeight="1">
      <c r="B103" s="119"/>
      <c r="D103" s="120" t="s">
        <v>159</v>
      </c>
      <c r="E103" s="121"/>
      <c r="F103" s="121"/>
      <c r="G103" s="121"/>
      <c r="H103" s="121"/>
      <c r="I103" s="121"/>
      <c r="J103" s="122">
        <f>J162</f>
        <v>0</v>
      </c>
      <c r="L103" s="119"/>
    </row>
    <row r="104" spans="1:47" s="10" customFormat="1" ht="20" customHeight="1">
      <c r="B104" s="123"/>
      <c r="D104" s="124" t="s">
        <v>1139</v>
      </c>
      <c r="E104" s="125"/>
      <c r="F104" s="125"/>
      <c r="G104" s="125"/>
      <c r="H104" s="125"/>
      <c r="I104" s="125"/>
      <c r="J104" s="126">
        <f>J163</f>
        <v>0</v>
      </c>
      <c r="L104" s="123"/>
    </row>
    <row r="105" spans="1:47" s="10" customFormat="1" ht="20" customHeight="1">
      <c r="B105" s="123"/>
      <c r="D105" s="124" t="s">
        <v>1140</v>
      </c>
      <c r="E105" s="125"/>
      <c r="F105" s="125"/>
      <c r="G105" s="125"/>
      <c r="H105" s="125"/>
      <c r="I105" s="125"/>
      <c r="J105" s="126">
        <f>J165</f>
        <v>0</v>
      </c>
      <c r="L105" s="123"/>
    </row>
    <row r="106" spans="1:47" s="10" customFormat="1" ht="20" customHeight="1">
      <c r="B106" s="123"/>
      <c r="D106" s="124" t="s">
        <v>1141</v>
      </c>
      <c r="E106" s="125"/>
      <c r="F106" s="125"/>
      <c r="G106" s="125"/>
      <c r="H106" s="125"/>
      <c r="I106" s="125"/>
      <c r="J106" s="126">
        <f>J174</f>
        <v>0</v>
      </c>
      <c r="L106" s="123"/>
    </row>
    <row r="107" spans="1:47" s="10" customFormat="1" ht="20" customHeight="1">
      <c r="B107" s="123"/>
      <c r="D107" s="124" t="s">
        <v>1142</v>
      </c>
      <c r="E107" s="125"/>
      <c r="F107" s="125"/>
      <c r="G107" s="125"/>
      <c r="H107" s="125"/>
      <c r="I107" s="125"/>
      <c r="J107" s="126">
        <f>J177</f>
        <v>0</v>
      </c>
      <c r="L107" s="123"/>
    </row>
    <row r="108" spans="1:47" s="10" customFormat="1" ht="20" customHeight="1">
      <c r="B108" s="123"/>
      <c r="D108" s="124" t="s">
        <v>1143</v>
      </c>
      <c r="E108" s="125"/>
      <c r="F108" s="125"/>
      <c r="G108" s="125"/>
      <c r="H108" s="125"/>
      <c r="I108" s="125"/>
      <c r="J108" s="126">
        <f>J179</f>
        <v>0</v>
      </c>
      <c r="L108" s="123"/>
    </row>
    <row r="109" spans="1:47" s="10" customFormat="1" ht="20" customHeight="1">
      <c r="B109" s="123"/>
      <c r="D109" s="124" t="s">
        <v>681</v>
      </c>
      <c r="E109" s="125"/>
      <c r="F109" s="125"/>
      <c r="G109" s="125"/>
      <c r="H109" s="125"/>
      <c r="I109" s="125"/>
      <c r="J109" s="126">
        <f>J193</f>
        <v>0</v>
      </c>
      <c r="L109" s="123"/>
    </row>
    <row r="110" spans="1:47" s="10" customFormat="1" ht="20" customHeight="1">
      <c r="B110" s="123"/>
      <c r="D110" s="124" t="s">
        <v>1144</v>
      </c>
      <c r="E110" s="125"/>
      <c r="F110" s="125"/>
      <c r="G110" s="125"/>
      <c r="H110" s="125"/>
      <c r="I110" s="125"/>
      <c r="J110" s="126">
        <f>J199</f>
        <v>0</v>
      </c>
      <c r="L110" s="123"/>
    </row>
    <row r="111" spans="1:47" s="10" customFormat="1" ht="20" customHeight="1">
      <c r="B111" s="123"/>
      <c r="D111" s="124" t="s">
        <v>941</v>
      </c>
      <c r="E111" s="125"/>
      <c r="F111" s="125"/>
      <c r="G111" s="125"/>
      <c r="H111" s="125"/>
      <c r="I111" s="125"/>
      <c r="J111" s="126">
        <f>J267</f>
        <v>0</v>
      </c>
      <c r="L111" s="123"/>
    </row>
    <row r="112" spans="1:47" s="10" customFormat="1" ht="20" customHeight="1">
      <c r="B112" s="123"/>
      <c r="D112" s="124" t="s">
        <v>160</v>
      </c>
      <c r="E112" s="125"/>
      <c r="F112" s="125"/>
      <c r="G112" s="125"/>
      <c r="H112" s="125"/>
      <c r="I112" s="125"/>
      <c r="J112" s="126">
        <f>J296</f>
        <v>0</v>
      </c>
      <c r="L112" s="123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7" customHeight="1">
      <c r="A114" s="33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7" customHeight="1">
      <c r="A118" s="33"/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5" customHeight="1">
      <c r="A119" s="33"/>
      <c r="B119" s="34"/>
      <c r="C119" s="22" t="s">
        <v>162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15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6.25" customHeight="1">
      <c r="A122" s="33"/>
      <c r="B122" s="34"/>
      <c r="C122" s="33"/>
      <c r="D122" s="33"/>
      <c r="E122" s="270" t="str">
        <f>E7</f>
        <v>RP  PRE ZNÍŽENIE ENERGETICKEJ NÁROČNOSTI BUDOVY MŠ Fraňa Kráľa - 19.7.2021</v>
      </c>
      <c r="F122" s="271"/>
      <c r="G122" s="271"/>
      <c r="H122" s="271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1" customFormat="1" ht="12" customHeight="1">
      <c r="B123" s="21"/>
      <c r="C123" s="28" t="s">
        <v>144</v>
      </c>
      <c r="L123" s="21"/>
    </row>
    <row r="124" spans="1:31" s="2" customFormat="1" ht="16.5" customHeight="1">
      <c r="A124" s="33"/>
      <c r="B124" s="34"/>
      <c r="C124" s="33"/>
      <c r="D124" s="33"/>
      <c r="E124" s="270" t="s">
        <v>1137</v>
      </c>
      <c r="F124" s="269"/>
      <c r="G124" s="269"/>
      <c r="H124" s="269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146</v>
      </c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6.5" customHeight="1">
      <c r="A126" s="33"/>
      <c r="B126" s="34"/>
      <c r="C126" s="33"/>
      <c r="D126" s="33"/>
      <c r="E126" s="228" t="str">
        <f>E11</f>
        <v>SO01.1 - SO01.1 Búracie práce</v>
      </c>
      <c r="F126" s="269"/>
      <c r="G126" s="269"/>
      <c r="H126" s="269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19</v>
      </c>
      <c r="D128" s="33"/>
      <c r="E128" s="33"/>
      <c r="F128" s="26" t="str">
        <f>F14</f>
        <v>p.č.707/1 k.ú.Čadca</v>
      </c>
      <c r="G128" s="33"/>
      <c r="H128" s="33"/>
      <c r="I128" s="28" t="s">
        <v>21</v>
      </c>
      <c r="J128" s="56">
        <f>IF(J14="","",J14)</f>
        <v>0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7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40.25" customHeight="1">
      <c r="A130" s="33"/>
      <c r="B130" s="34"/>
      <c r="C130" s="28" t="s">
        <v>22</v>
      </c>
      <c r="D130" s="33"/>
      <c r="E130" s="33"/>
      <c r="F130" s="26" t="str">
        <f>E17</f>
        <v>Mesto Čadca</v>
      </c>
      <c r="G130" s="33"/>
      <c r="H130" s="33"/>
      <c r="I130" s="28" t="s">
        <v>28</v>
      </c>
      <c r="J130" s="31" t="str">
        <f>E23</f>
        <v>MEB Consulting Ing.Arch.E.Babuliaková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5" customHeight="1">
      <c r="A131" s="33"/>
      <c r="B131" s="34"/>
      <c r="C131" s="28" t="s">
        <v>26</v>
      </c>
      <c r="D131" s="33"/>
      <c r="E131" s="33"/>
      <c r="F131" s="26" t="str">
        <f>IF(E20="","",E20)</f>
        <v>Vyplň údaj</v>
      </c>
      <c r="G131" s="33"/>
      <c r="H131" s="33"/>
      <c r="I131" s="28" t="s">
        <v>31</v>
      </c>
      <c r="J131" s="31" t="str">
        <f>E26</f>
        <v>K.Šinská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2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27"/>
      <c r="B133" s="128"/>
      <c r="C133" s="129" t="s">
        <v>163</v>
      </c>
      <c r="D133" s="130" t="s">
        <v>60</v>
      </c>
      <c r="E133" s="130" t="s">
        <v>56</v>
      </c>
      <c r="F133" s="130" t="s">
        <v>57</v>
      </c>
      <c r="G133" s="130" t="s">
        <v>164</v>
      </c>
      <c r="H133" s="130" t="s">
        <v>165</v>
      </c>
      <c r="I133" s="130" t="s">
        <v>166</v>
      </c>
      <c r="J133" s="131" t="s">
        <v>150</v>
      </c>
      <c r="K133" s="132" t="s">
        <v>167</v>
      </c>
      <c r="L133" s="133"/>
      <c r="M133" s="63" t="s">
        <v>1</v>
      </c>
      <c r="N133" s="64" t="s">
        <v>39</v>
      </c>
      <c r="O133" s="64" t="s">
        <v>168</v>
      </c>
      <c r="P133" s="64" t="s">
        <v>169</v>
      </c>
      <c r="Q133" s="64" t="s">
        <v>170</v>
      </c>
      <c r="R133" s="64" t="s">
        <v>171</v>
      </c>
      <c r="S133" s="64" t="s">
        <v>172</v>
      </c>
      <c r="T133" s="65" t="s">
        <v>173</v>
      </c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</row>
    <row r="134" spans="1:65" s="2" customFormat="1" ht="23" customHeight="1">
      <c r="A134" s="33"/>
      <c r="B134" s="34"/>
      <c r="C134" s="70" t="s">
        <v>151</v>
      </c>
      <c r="D134" s="33"/>
      <c r="E134" s="33"/>
      <c r="F134" s="33"/>
      <c r="G134" s="33"/>
      <c r="H134" s="33"/>
      <c r="I134" s="33"/>
      <c r="J134" s="134">
        <f>BK134</f>
        <v>0</v>
      </c>
      <c r="K134" s="33"/>
      <c r="L134" s="34"/>
      <c r="M134" s="66"/>
      <c r="N134" s="57"/>
      <c r="O134" s="67"/>
      <c r="P134" s="135">
        <f>P135+P162</f>
        <v>0</v>
      </c>
      <c r="Q134" s="67"/>
      <c r="R134" s="135">
        <f>R135+R162</f>
        <v>1.7100000000000001E-2</v>
      </c>
      <c r="S134" s="67"/>
      <c r="T134" s="136">
        <f>T135+T162</f>
        <v>24.436204049999997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74</v>
      </c>
      <c r="AU134" s="18" t="s">
        <v>152</v>
      </c>
      <c r="BK134" s="137">
        <f>BK135+BK162</f>
        <v>0</v>
      </c>
    </row>
    <row r="135" spans="1:65" s="12" customFormat="1" ht="26" customHeight="1">
      <c r="B135" s="138"/>
      <c r="D135" s="139" t="s">
        <v>74</v>
      </c>
      <c r="E135" s="140" t="s">
        <v>174</v>
      </c>
      <c r="F135" s="140" t="s">
        <v>175</v>
      </c>
      <c r="I135" s="141"/>
      <c r="J135" s="142">
        <f>BK135</f>
        <v>0</v>
      </c>
      <c r="L135" s="138"/>
      <c r="M135" s="143"/>
      <c r="N135" s="144"/>
      <c r="O135" s="144"/>
      <c r="P135" s="145">
        <f>P136+P137+P138+P150</f>
        <v>0</v>
      </c>
      <c r="Q135" s="144"/>
      <c r="R135" s="145">
        <f>R136+R137+R138+R150</f>
        <v>0</v>
      </c>
      <c r="S135" s="144"/>
      <c r="T135" s="146">
        <f>T136+T137+T138+T150</f>
        <v>1.0030870000000001</v>
      </c>
      <c r="AR135" s="139" t="s">
        <v>79</v>
      </c>
      <c r="AT135" s="147" t="s">
        <v>74</v>
      </c>
      <c r="AU135" s="147" t="s">
        <v>75</v>
      </c>
      <c r="AY135" s="139" t="s">
        <v>176</v>
      </c>
      <c r="BK135" s="148">
        <f>BK136+BK137+BK138+BK150</f>
        <v>0</v>
      </c>
    </row>
    <row r="136" spans="1:65" s="2" customFormat="1" ht="62.75" customHeight="1">
      <c r="A136" s="33"/>
      <c r="B136" s="151"/>
      <c r="C136" s="203" t="s">
        <v>79</v>
      </c>
      <c r="D136" s="203" t="s">
        <v>411</v>
      </c>
      <c r="E136" s="204" t="s">
        <v>412</v>
      </c>
      <c r="F136" s="205" t="s">
        <v>413</v>
      </c>
      <c r="G136" s="206" t="s">
        <v>1</v>
      </c>
      <c r="H136" s="207">
        <v>0</v>
      </c>
      <c r="I136" s="208"/>
      <c r="J136" s="209">
        <f>ROUND(I136*H136,2)</f>
        <v>0</v>
      </c>
      <c r="K136" s="210"/>
      <c r="L136" s="211"/>
      <c r="M136" s="212" t="s">
        <v>1</v>
      </c>
      <c r="N136" s="213" t="s">
        <v>41</v>
      </c>
      <c r="O136" s="59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414</v>
      </c>
      <c r="AT136" s="164" t="s">
        <v>411</v>
      </c>
      <c r="AU136" s="164" t="s">
        <v>79</v>
      </c>
      <c r="AY136" s="18" t="s">
        <v>176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87</v>
      </c>
      <c r="BK136" s="165">
        <f>ROUND(I136*H136,2)</f>
        <v>0</v>
      </c>
      <c r="BL136" s="18" t="s">
        <v>387</v>
      </c>
      <c r="BM136" s="164" t="s">
        <v>1145</v>
      </c>
    </row>
    <row r="137" spans="1:65" s="12" customFormat="1" ht="23" customHeight="1">
      <c r="B137" s="138"/>
      <c r="D137" s="139" t="s">
        <v>74</v>
      </c>
      <c r="E137" s="149" t="s">
        <v>79</v>
      </c>
      <c r="F137" s="149" t="s">
        <v>177</v>
      </c>
      <c r="I137" s="141"/>
      <c r="J137" s="150">
        <f>BK137</f>
        <v>0</v>
      </c>
      <c r="L137" s="138"/>
      <c r="M137" s="143"/>
      <c r="N137" s="144"/>
      <c r="O137" s="144"/>
      <c r="P137" s="145">
        <v>0</v>
      </c>
      <c r="Q137" s="144"/>
      <c r="R137" s="145">
        <v>0</v>
      </c>
      <c r="S137" s="144"/>
      <c r="T137" s="146">
        <v>0</v>
      </c>
      <c r="AR137" s="139" t="s">
        <v>79</v>
      </c>
      <c r="AT137" s="147" t="s">
        <v>74</v>
      </c>
      <c r="AU137" s="147" t="s">
        <v>79</v>
      </c>
      <c r="AY137" s="139" t="s">
        <v>176</v>
      </c>
      <c r="BK137" s="148">
        <v>0</v>
      </c>
    </row>
    <row r="138" spans="1:65" s="12" customFormat="1" ht="23" customHeight="1">
      <c r="B138" s="138"/>
      <c r="D138" s="139" t="s">
        <v>74</v>
      </c>
      <c r="E138" s="149" t="s">
        <v>225</v>
      </c>
      <c r="F138" s="149" t="s">
        <v>226</v>
      </c>
      <c r="I138" s="141"/>
      <c r="J138" s="150">
        <f>BK138</f>
        <v>0</v>
      </c>
      <c r="L138" s="138"/>
      <c r="M138" s="143"/>
      <c r="N138" s="144"/>
      <c r="O138" s="144"/>
      <c r="P138" s="145">
        <f>SUM(P139:P149)</f>
        <v>0</v>
      </c>
      <c r="Q138" s="144"/>
      <c r="R138" s="145">
        <f>SUM(R139:R149)</f>
        <v>0</v>
      </c>
      <c r="S138" s="144"/>
      <c r="T138" s="146">
        <f>SUM(T139:T149)</f>
        <v>1.0030870000000001</v>
      </c>
      <c r="AR138" s="139" t="s">
        <v>79</v>
      </c>
      <c r="AT138" s="147" t="s">
        <v>74</v>
      </c>
      <c r="AU138" s="147" t="s">
        <v>79</v>
      </c>
      <c r="AY138" s="139" t="s">
        <v>176</v>
      </c>
      <c r="BK138" s="148">
        <f>SUM(BK139:BK149)</f>
        <v>0</v>
      </c>
    </row>
    <row r="139" spans="1:65" s="2" customFormat="1" ht="24.25" customHeight="1">
      <c r="A139" s="33"/>
      <c r="B139" s="151"/>
      <c r="C139" s="152" t="s">
        <v>87</v>
      </c>
      <c r="D139" s="152" t="s">
        <v>178</v>
      </c>
      <c r="E139" s="153" t="s">
        <v>1146</v>
      </c>
      <c r="F139" s="154" t="s">
        <v>1147</v>
      </c>
      <c r="G139" s="155" t="s">
        <v>362</v>
      </c>
      <c r="H139" s="156">
        <v>1</v>
      </c>
      <c r="I139" s="157"/>
      <c r="J139" s="158">
        <f>ROUND(I139*H139,2)</f>
        <v>0</v>
      </c>
      <c r="K139" s="159"/>
      <c r="L139" s="34"/>
      <c r="M139" s="160" t="s">
        <v>1</v>
      </c>
      <c r="N139" s="161" t="s">
        <v>41</v>
      </c>
      <c r="O139" s="59"/>
      <c r="P139" s="162">
        <f>O139*H139</f>
        <v>0</v>
      </c>
      <c r="Q139" s="162">
        <v>0</v>
      </c>
      <c r="R139" s="162">
        <f>Q139*H139</f>
        <v>0</v>
      </c>
      <c r="S139" s="162">
        <v>2.4E-2</v>
      </c>
      <c r="T139" s="163">
        <f>S139*H139</f>
        <v>2.4E-2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106</v>
      </c>
      <c r="AT139" s="164" t="s">
        <v>178</v>
      </c>
      <c r="AU139" s="164" t="s">
        <v>87</v>
      </c>
      <c r="AY139" s="18" t="s">
        <v>176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87</v>
      </c>
      <c r="BK139" s="165">
        <f>ROUND(I139*H139,2)</f>
        <v>0</v>
      </c>
      <c r="BL139" s="18" t="s">
        <v>106</v>
      </c>
      <c r="BM139" s="164" t="s">
        <v>1148</v>
      </c>
    </row>
    <row r="140" spans="1:65" s="14" customFormat="1" ht="12">
      <c r="B140" s="174"/>
      <c r="D140" s="167" t="s">
        <v>182</v>
      </c>
      <c r="E140" s="175" t="s">
        <v>1</v>
      </c>
      <c r="F140" s="176" t="s">
        <v>1149</v>
      </c>
      <c r="H140" s="177">
        <v>1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182</v>
      </c>
      <c r="AU140" s="175" t="s">
        <v>87</v>
      </c>
      <c r="AV140" s="14" t="s">
        <v>87</v>
      </c>
      <c r="AW140" s="14" t="s">
        <v>30</v>
      </c>
      <c r="AX140" s="14" t="s">
        <v>75</v>
      </c>
      <c r="AY140" s="175" t="s">
        <v>176</v>
      </c>
    </row>
    <row r="141" spans="1:65" s="16" customFormat="1" ht="12">
      <c r="B141" s="190"/>
      <c r="D141" s="167" t="s">
        <v>182</v>
      </c>
      <c r="E141" s="191" t="s">
        <v>1</v>
      </c>
      <c r="F141" s="192" t="s">
        <v>193</v>
      </c>
      <c r="H141" s="193">
        <v>1</v>
      </c>
      <c r="I141" s="194"/>
      <c r="L141" s="190"/>
      <c r="M141" s="195"/>
      <c r="N141" s="196"/>
      <c r="O141" s="196"/>
      <c r="P141" s="196"/>
      <c r="Q141" s="196"/>
      <c r="R141" s="196"/>
      <c r="S141" s="196"/>
      <c r="T141" s="197"/>
      <c r="AT141" s="191" t="s">
        <v>182</v>
      </c>
      <c r="AU141" s="191" t="s">
        <v>87</v>
      </c>
      <c r="AV141" s="16" t="s">
        <v>106</v>
      </c>
      <c r="AW141" s="16" t="s">
        <v>30</v>
      </c>
      <c r="AX141" s="16" t="s">
        <v>79</v>
      </c>
      <c r="AY141" s="191" t="s">
        <v>176</v>
      </c>
    </row>
    <row r="142" spans="1:65" s="2" customFormat="1" ht="24.25" customHeight="1">
      <c r="A142" s="33"/>
      <c r="B142" s="151"/>
      <c r="C142" s="152" t="s">
        <v>97</v>
      </c>
      <c r="D142" s="152" t="s">
        <v>178</v>
      </c>
      <c r="E142" s="153" t="s">
        <v>1150</v>
      </c>
      <c r="F142" s="154" t="s">
        <v>1151</v>
      </c>
      <c r="G142" s="155" t="s">
        <v>219</v>
      </c>
      <c r="H142" s="156">
        <v>5.9</v>
      </c>
      <c r="I142" s="157"/>
      <c r="J142" s="158">
        <f>ROUND(I142*H142,2)</f>
        <v>0</v>
      </c>
      <c r="K142" s="159"/>
      <c r="L142" s="34"/>
      <c r="M142" s="160" t="s">
        <v>1</v>
      </c>
      <c r="N142" s="161" t="s">
        <v>41</v>
      </c>
      <c r="O142" s="59"/>
      <c r="P142" s="162">
        <f>O142*H142</f>
        <v>0</v>
      </c>
      <c r="Q142" s="162">
        <v>0</v>
      </c>
      <c r="R142" s="162">
        <f>Q142*H142</f>
        <v>0</v>
      </c>
      <c r="S142" s="162">
        <v>5.0000000000000001E-3</v>
      </c>
      <c r="T142" s="163">
        <f>S142*H142</f>
        <v>2.9500000000000002E-2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106</v>
      </c>
      <c r="AT142" s="164" t="s">
        <v>178</v>
      </c>
      <c r="AU142" s="164" t="s">
        <v>87</v>
      </c>
      <c r="AY142" s="18" t="s">
        <v>176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87</v>
      </c>
      <c r="BK142" s="165">
        <f>ROUND(I142*H142,2)</f>
        <v>0</v>
      </c>
      <c r="BL142" s="18" t="s">
        <v>106</v>
      </c>
      <c r="BM142" s="164" t="s">
        <v>1152</v>
      </c>
    </row>
    <row r="143" spans="1:65" s="14" customFormat="1" ht="12">
      <c r="B143" s="174"/>
      <c r="D143" s="167" t="s">
        <v>182</v>
      </c>
      <c r="E143" s="175" t="s">
        <v>1</v>
      </c>
      <c r="F143" s="176" t="s">
        <v>1153</v>
      </c>
      <c r="H143" s="177">
        <v>5.9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182</v>
      </c>
      <c r="AU143" s="175" t="s">
        <v>87</v>
      </c>
      <c r="AV143" s="14" t="s">
        <v>87</v>
      </c>
      <c r="AW143" s="14" t="s">
        <v>30</v>
      </c>
      <c r="AX143" s="14" t="s">
        <v>75</v>
      </c>
      <c r="AY143" s="175" t="s">
        <v>176</v>
      </c>
    </row>
    <row r="144" spans="1:65" s="16" customFormat="1" ht="12">
      <c r="B144" s="190"/>
      <c r="D144" s="167" t="s">
        <v>182</v>
      </c>
      <c r="E144" s="191" t="s">
        <v>1</v>
      </c>
      <c r="F144" s="192" t="s">
        <v>1154</v>
      </c>
      <c r="H144" s="193">
        <v>5.9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1" t="s">
        <v>182</v>
      </c>
      <c r="AU144" s="191" t="s">
        <v>87</v>
      </c>
      <c r="AV144" s="16" t="s">
        <v>106</v>
      </c>
      <c r="AW144" s="16" t="s">
        <v>30</v>
      </c>
      <c r="AX144" s="16" t="s">
        <v>79</v>
      </c>
      <c r="AY144" s="191" t="s">
        <v>176</v>
      </c>
    </row>
    <row r="145" spans="1:65" s="2" customFormat="1" ht="24.25" customHeight="1">
      <c r="A145" s="33"/>
      <c r="B145" s="151"/>
      <c r="C145" s="152" t="s">
        <v>106</v>
      </c>
      <c r="D145" s="152" t="s">
        <v>178</v>
      </c>
      <c r="E145" s="153" t="s">
        <v>1155</v>
      </c>
      <c r="F145" s="154" t="s">
        <v>1156</v>
      </c>
      <c r="G145" s="155" t="s">
        <v>138</v>
      </c>
      <c r="H145" s="156">
        <v>15.567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41</v>
      </c>
      <c r="O145" s="59"/>
      <c r="P145" s="162">
        <f>O145*H145</f>
        <v>0</v>
      </c>
      <c r="Q145" s="162">
        <v>0</v>
      </c>
      <c r="R145" s="162">
        <f>Q145*H145</f>
        <v>0</v>
      </c>
      <c r="S145" s="162">
        <v>6.0999999999999999E-2</v>
      </c>
      <c r="T145" s="163">
        <f>S145*H145</f>
        <v>0.94958699999999996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106</v>
      </c>
      <c r="AT145" s="164" t="s">
        <v>178</v>
      </c>
      <c r="AU145" s="164" t="s">
        <v>87</v>
      </c>
      <c r="AY145" s="18" t="s">
        <v>176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87</v>
      </c>
      <c r="BK145" s="165">
        <f>ROUND(I145*H145,2)</f>
        <v>0</v>
      </c>
      <c r="BL145" s="18" t="s">
        <v>106</v>
      </c>
      <c r="BM145" s="164" t="s">
        <v>1157</v>
      </c>
    </row>
    <row r="146" spans="1:65" s="13" customFormat="1" ht="12">
      <c r="B146" s="166"/>
      <c r="D146" s="167" t="s">
        <v>182</v>
      </c>
      <c r="E146" s="168" t="s">
        <v>1</v>
      </c>
      <c r="F146" s="169" t="s">
        <v>1158</v>
      </c>
      <c r="H146" s="168" t="s">
        <v>1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8" t="s">
        <v>182</v>
      </c>
      <c r="AU146" s="168" t="s">
        <v>87</v>
      </c>
      <c r="AV146" s="13" t="s">
        <v>79</v>
      </c>
      <c r="AW146" s="13" t="s">
        <v>30</v>
      </c>
      <c r="AX146" s="13" t="s">
        <v>75</v>
      </c>
      <c r="AY146" s="168" t="s">
        <v>176</v>
      </c>
    </row>
    <row r="147" spans="1:65" s="14" customFormat="1" ht="12">
      <c r="B147" s="174"/>
      <c r="D147" s="167" t="s">
        <v>182</v>
      </c>
      <c r="E147" s="175" t="s">
        <v>1</v>
      </c>
      <c r="F147" s="176" t="s">
        <v>1159</v>
      </c>
      <c r="H147" s="177">
        <v>15.567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182</v>
      </c>
      <c r="AU147" s="175" t="s">
        <v>87</v>
      </c>
      <c r="AV147" s="14" t="s">
        <v>87</v>
      </c>
      <c r="AW147" s="14" t="s">
        <v>30</v>
      </c>
      <c r="AX147" s="14" t="s">
        <v>75</v>
      </c>
      <c r="AY147" s="175" t="s">
        <v>176</v>
      </c>
    </row>
    <row r="148" spans="1:65" s="15" customFormat="1" ht="12">
      <c r="B148" s="182"/>
      <c r="D148" s="167" t="s">
        <v>182</v>
      </c>
      <c r="E148" s="183" t="s">
        <v>1</v>
      </c>
      <c r="F148" s="184" t="s">
        <v>192</v>
      </c>
      <c r="H148" s="185">
        <v>15.567</v>
      </c>
      <c r="I148" s="186"/>
      <c r="L148" s="182"/>
      <c r="M148" s="187"/>
      <c r="N148" s="188"/>
      <c r="O148" s="188"/>
      <c r="P148" s="188"/>
      <c r="Q148" s="188"/>
      <c r="R148" s="188"/>
      <c r="S148" s="188"/>
      <c r="T148" s="189"/>
      <c r="AT148" s="183" t="s">
        <v>182</v>
      </c>
      <c r="AU148" s="183" t="s">
        <v>87</v>
      </c>
      <c r="AV148" s="15" t="s">
        <v>97</v>
      </c>
      <c r="AW148" s="15" t="s">
        <v>30</v>
      </c>
      <c r="AX148" s="15" t="s">
        <v>75</v>
      </c>
      <c r="AY148" s="183" t="s">
        <v>176</v>
      </c>
    </row>
    <row r="149" spans="1:65" s="16" customFormat="1" ht="12">
      <c r="B149" s="190"/>
      <c r="D149" s="167" t="s">
        <v>182</v>
      </c>
      <c r="E149" s="191" t="s">
        <v>1</v>
      </c>
      <c r="F149" s="192" t="s">
        <v>193</v>
      </c>
      <c r="H149" s="193">
        <v>15.567</v>
      </c>
      <c r="I149" s="194"/>
      <c r="L149" s="190"/>
      <c r="M149" s="195"/>
      <c r="N149" s="196"/>
      <c r="O149" s="196"/>
      <c r="P149" s="196"/>
      <c r="Q149" s="196"/>
      <c r="R149" s="196"/>
      <c r="S149" s="196"/>
      <c r="T149" s="197"/>
      <c r="AT149" s="191" t="s">
        <v>182</v>
      </c>
      <c r="AU149" s="191" t="s">
        <v>87</v>
      </c>
      <c r="AV149" s="16" t="s">
        <v>106</v>
      </c>
      <c r="AW149" s="16" t="s">
        <v>30</v>
      </c>
      <c r="AX149" s="16" t="s">
        <v>79</v>
      </c>
      <c r="AY149" s="191" t="s">
        <v>176</v>
      </c>
    </row>
    <row r="150" spans="1:65" s="12" customFormat="1" ht="23" customHeight="1">
      <c r="B150" s="138"/>
      <c r="D150" s="139" t="s">
        <v>74</v>
      </c>
      <c r="E150" s="149" t="s">
        <v>301</v>
      </c>
      <c r="F150" s="149" t="s">
        <v>302</v>
      </c>
      <c r="I150" s="141"/>
      <c r="J150" s="150">
        <f>BK150</f>
        <v>0</v>
      </c>
      <c r="L150" s="138"/>
      <c r="M150" s="143"/>
      <c r="N150" s="144"/>
      <c r="O150" s="144"/>
      <c r="P150" s="145">
        <f>SUM(P151:P161)</f>
        <v>0</v>
      </c>
      <c r="Q150" s="144"/>
      <c r="R150" s="145">
        <f>SUM(R151:R161)</f>
        <v>0</v>
      </c>
      <c r="S150" s="144"/>
      <c r="T150" s="146">
        <f>SUM(T151:T161)</f>
        <v>0</v>
      </c>
      <c r="AR150" s="139" t="s">
        <v>79</v>
      </c>
      <c r="AT150" s="147" t="s">
        <v>74</v>
      </c>
      <c r="AU150" s="147" t="s">
        <v>79</v>
      </c>
      <c r="AY150" s="139" t="s">
        <v>176</v>
      </c>
      <c r="BK150" s="148">
        <f>SUM(BK151:BK161)</f>
        <v>0</v>
      </c>
    </row>
    <row r="151" spans="1:65" s="2" customFormat="1" ht="24.25" customHeight="1">
      <c r="A151" s="33"/>
      <c r="B151" s="151"/>
      <c r="C151" s="152" t="s">
        <v>216</v>
      </c>
      <c r="D151" s="152" t="s">
        <v>178</v>
      </c>
      <c r="E151" s="153" t="s">
        <v>313</v>
      </c>
      <c r="F151" s="154" t="s">
        <v>314</v>
      </c>
      <c r="G151" s="155" t="s">
        <v>315</v>
      </c>
      <c r="H151" s="156">
        <v>24.436</v>
      </c>
      <c r="I151" s="157"/>
      <c r="J151" s="158">
        <f t="shared" ref="J151:J156" si="0">ROUND(I151*H151,2)</f>
        <v>0</v>
      </c>
      <c r="K151" s="159"/>
      <c r="L151" s="34"/>
      <c r="M151" s="160" t="s">
        <v>1</v>
      </c>
      <c r="N151" s="161" t="s">
        <v>41</v>
      </c>
      <c r="O151" s="59"/>
      <c r="P151" s="162">
        <f t="shared" ref="P151:P156" si="1">O151*H151</f>
        <v>0</v>
      </c>
      <c r="Q151" s="162">
        <v>0</v>
      </c>
      <c r="R151" s="162">
        <f t="shared" ref="R151:R156" si="2">Q151*H151</f>
        <v>0</v>
      </c>
      <c r="S151" s="162">
        <v>0</v>
      </c>
      <c r="T151" s="163">
        <f t="shared" ref="T151:T156" si="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106</v>
      </c>
      <c r="AT151" s="164" t="s">
        <v>178</v>
      </c>
      <c r="AU151" s="164" t="s">
        <v>87</v>
      </c>
      <c r="AY151" s="18" t="s">
        <v>176</v>
      </c>
      <c r="BE151" s="165">
        <f t="shared" ref="BE151:BE156" si="4">IF(N151="základná",J151,0)</f>
        <v>0</v>
      </c>
      <c r="BF151" s="165">
        <f t="shared" ref="BF151:BF156" si="5">IF(N151="znížená",J151,0)</f>
        <v>0</v>
      </c>
      <c r="BG151" s="165">
        <f t="shared" ref="BG151:BG156" si="6">IF(N151="zákl. prenesená",J151,0)</f>
        <v>0</v>
      </c>
      <c r="BH151" s="165">
        <f t="shared" ref="BH151:BH156" si="7">IF(N151="zníž. prenesená",J151,0)</f>
        <v>0</v>
      </c>
      <c r="BI151" s="165">
        <f t="shared" ref="BI151:BI156" si="8">IF(N151="nulová",J151,0)</f>
        <v>0</v>
      </c>
      <c r="BJ151" s="18" t="s">
        <v>87</v>
      </c>
      <c r="BK151" s="165">
        <f t="shared" ref="BK151:BK156" si="9">ROUND(I151*H151,2)</f>
        <v>0</v>
      </c>
      <c r="BL151" s="18" t="s">
        <v>106</v>
      </c>
      <c r="BM151" s="164" t="s">
        <v>1160</v>
      </c>
    </row>
    <row r="152" spans="1:65" s="2" customFormat="1" ht="24.25" customHeight="1">
      <c r="A152" s="33"/>
      <c r="B152" s="151"/>
      <c r="C152" s="152" t="s">
        <v>227</v>
      </c>
      <c r="D152" s="152" t="s">
        <v>178</v>
      </c>
      <c r="E152" s="153" t="s">
        <v>317</v>
      </c>
      <c r="F152" s="154" t="s">
        <v>318</v>
      </c>
      <c r="G152" s="155" t="s">
        <v>315</v>
      </c>
      <c r="H152" s="156">
        <v>24.436</v>
      </c>
      <c r="I152" s="157"/>
      <c r="J152" s="158">
        <f t="shared" si="0"/>
        <v>0</v>
      </c>
      <c r="K152" s="159"/>
      <c r="L152" s="34"/>
      <c r="M152" s="160" t="s">
        <v>1</v>
      </c>
      <c r="N152" s="161" t="s">
        <v>41</v>
      </c>
      <c r="O152" s="59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106</v>
      </c>
      <c r="AT152" s="164" t="s">
        <v>178</v>
      </c>
      <c r="AU152" s="164" t="s">
        <v>87</v>
      </c>
      <c r="AY152" s="18" t="s">
        <v>176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87</v>
      </c>
      <c r="BK152" s="165">
        <f t="shared" si="9"/>
        <v>0</v>
      </c>
      <c r="BL152" s="18" t="s">
        <v>106</v>
      </c>
      <c r="BM152" s="164" t="s">
        <v>1161</v>
      </c>
    </row>
    <row r="153" spans="1:65" s="2" customFormat="1" ht="14.5" customHeight="1">
      <c r="A153" s="33"/>
      <c r="B153" s="151"/>
      <c r="C153" s="152" t="s">
        <v>276</v>
      </c>
      <c r="D153" s="152" t="s">
        <v>178</v>
      </c>
      <c r="E153" s="153" t="s">
        <v>321</v>
      </c>
      <c r="F153" s="154" t="s">
        <v>322</v>
      </c>
      <c r="G153" s="155" t="s">
        <v>315</v>
      </c>
      <c r="H153" s="156">
        <v>24.436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41</v>
      </c>
      <c r="O153" s="59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106</v>
      </c>
      <c r="AT153" s="164" t="s">
        <v>178</v>
      </c>
      <c r="AU153" s="164" t="s">
        <v>87</v>
      </c>
      <c r="AY153" s="18" t="s">
        <v>176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87</v>
      </c>
      <c r="BK153" s="165">
        <f t="shared" si="9"/>
        <v>0</v>
      </c>
      <c r="BL153" s="18" t="s">
        <v>106</v>
      </c>
      <c r="BM153" s="164" t="s">
        <v>1162</v>
      </c>
    </row>
    <row r="154" spans="1:65" s="2" customFormat="1" ht="14.5" customHeight="1">
      <c r="A154" s="33"/>
      <c r="B154" s="151"/>
      <c r="C154" s="152" t="s">
        <v>296</v>
      </c>
      <c r="D154" s="152" t="s">
        <v>178</v>
      </c>
      <c r="E154" s="153" t="s">
        <v>325</v>
      </c>
      <c r="F154" s="154" t="s">
        <v>326</v>
      </c>
      <c r="G154" s="155" t="s">
        <v>315</v>
      </c>
      <c r="H154" s="156">
        <v>24.436</v>
      </c>
      <c r="I154" s="157"/>
      <c r="J154" s="158">
        <f t="shared" si="0"/>
        <v>0</v>
      </c>
      <c r="K154" s="159"/>
      <c r="L154" s="34"/>
      <c r="M154" s="160" t="s">
        <v>1</v>
      </c>
      <c r="N154" s="161" t="s">
        <v>41</v>
      </c>
      <c r="O154" s="59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106</v>
      </c>
      <c r="AT154" s="164" t="s">
        <v>178</v>
      </c>
      <c r="AU154" s="164" t="s">
        <v>87</v>
      </c>
      <c r="AY154" s="18" t="s">
        <v>176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87</v>
      </c>
      <c r="BK154" s="165">
        <f t="shared" si="9"/>
        <v>0</v>
      </c>
      <c r="BL154" s="18" t="s">
        <v>106</v>
      </c>
      <c r="BM154" s="164" t="s">
        <v>1163</v>
      </c>
    </row>
    <row r="155" spans="1:65" s="2" customFormat="1" ht="24.25" customHeight="1">
      <c r="A155" s="33"/>
      <c r="B155" s="151"/>
      <c r="C155" s="152" t="s">
        <v>225</v>
      </c>
      <c r="D155" s="152" t="s">
        <v>178</v>
      </c>
      <c r="E155" s="153" t="s">
        <v>329</v>
      </c>
      <c r="F155" s="154" t="s">
        <v>330</v>
      </c>
      <c r="G155" s="155" t="s">
        <v>315</v>
      </c>
      <c r="H155" s="156">
        <v>24.436</v>
      </c>
      <c r="I155" s="157"/>
      <c r="J155" s="158">
        <f t="shared" si="0"/>
        <v>0</v>
      </c>
      <c r="K155" s="159"/>
      <c r="L155" s="34"/>
      <c r="M155" s="160" t="s">
        <v>1</v>
      </c>
      <c r="N155" s="161" t="s">
        <v>41</v>
      </c>
      <c r="O155" s="59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106</v>
      </c>
      <c r="AT155" s="164" t="s">
        <v>178</v>
      </c>
      <c r="AU155" s="164" t="s">
        <v>87</v>
      </c>
      <c r="AY155" s="18" t="s">
        <v>176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87</v>
      </c>
      <c r="BK155" s="165">
        <f t="shared" si="9"/>
        <v>0</v>
      </c>
      <c r="BL155" s="18" t="s">
        <v>106</v>
      </c>
      <c r="BM155" s="164" t="s">
        <v>1164</v>
      </c>
    </row>
    <row r="156" spans="1:65" s="2" customFormat="1" ht="24.25" customHeight="1">
      <c r="A156" s="33"/>
      <c r="B156" s="151"/>
      <c r="C156" s="152" t="s">
        <v>308</v>
      </c>
      <c r="D156" s="152" t="s">
        <v>178</v>
      </c>
      <c r="E156" s="153" t="s">
        <v>333</v>
      </c>
      <c r="F156" s="154" t="s">
        <v>334</v>
      </c>
      <c r="G156" s="155" t="s">
        <v>315</v>
      </c>
      <c r="H156" s="156">
        <v>73.308000000000007</v>
      </c>
      <c r="I156" s="157"/>
      <c r="J156" s="158">
        <f t="shared" si="0"/>
        <v>0</v>
      </c>
      <c r="K156" s="159"/>
      <c r="L156" s="34"/>
      <c r="M156" s="160" t="s">
        <v>1</v>
      </c>
      <c r="N156" s="161" t="s">
        <v>41</v>
      </c>
      <c r="O156" s="59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106</v>
      </c>
      <c r="AT156" s="164" t="s">
        <v>178</v>
      </c>
      <c r="AU156" s="164" t="s">
        <v>87</v>
      </c>
      <c r="AY156" s="18" t="s">
        <v>176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87</v>
      </c>
      <c r="BK156" s="165">
        <f t="shared" si="9"/>
        <v>0</v>
      </c>
      <c r="BL156" s="18" t="s">
        <v>106</v>
      </c>
      <c r="BM156" s="164" t="s">
        <v>1165</v>
      </c>
    </row>
    <row r="157" spans="1:65" s="14" customFormat="1" ht="12">
      <c r="B157" s="174"/>
      <c r="D157" s="167" t="s">
        <v>182</v>
      </c>
      <c r="F157" s="176" t="s">
        <v>1166</v>
      </c>
      <c r="H157" s="177">
        <v>73.308000000000007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182</v>
      </c>
      <c r="AU157" s="175" t="s">
        <v>87</v>
      </c>
      <c r="AV157" s="14" t="s">
        <v>87</v>
      </c>
      <c r="AW157" s="14" t="s">
        <v>3</v>
      </c>
      <c r="AX157" s="14" t="s">
        <v>79</v>
      </c>
      <c r="AY157" s="175" t="s">
        <v>176</v>
      </c>
    </row>
    <row r="158" spans="1:65" s="2" customFormat="1" ht="14.5" customHeight="1">
      <c r="A158" s="33"/>
      <c r="B158" s="151"/>
      <c r="C158" s="152" t="s">
        <v>312</v>
      </c>
      <c r="D158" s="152" t="s">
        <v>178</v>
      </c>
      <c r="E158" s="153" t="s">
        <v>338</v>
      </c>
      <c r="F158" s="154" t="s">
        <v>339</v>
      </c>
      <c r="G158" s="155" t="s">
        <v>315</v>
      </c>
      <c r="H158" s="156">
        <v>24.436</v>
      </c>
      <c r="I158" s="157"/>
      <c r="J158" s="158">
        <f>ROUND(I158*H158,2)</f>
        <v>0</v>
      </c>
      <c r="K158" s="159"/>
      <c r="L158" s="34"/>
      <c r="M158" s="160" t="s">
        <v>1</v>
      </c>
      <c r="N158" s="161" t="s">
        <v>41</v>
      </c>
      <c r="O158" s="59"/>
      <c r="P158" s="162">
        <f>O158*H158</f>
        <v>0</v>
      </c>
      <c r="Q158" s="162">
        <v>0</v>
      </c>
      <c r="R158" s="162">
        <f>Q158*H158</f>
        <v>0</v>
      </c>
      <c r="S158" s="162">
        <v>0</v>
      </c>
      <c r="T158" s="16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106</v>
      </c>
      <c r="AT158" s="164" t="s">
        <v>178</v>
      </c>
      <c r="AU158" s="164" t="s">
        <v>87</v>
      </c>
      <c r="AY158" s="18" t="s">
        <v>176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8" t="s">
        <v>87</v>
      </c>
      <c r="BK158" s="165">
        <f>ROUND(I158*H158,2)</f>
        <v>0</v>
      </c>
      <c r="BL158" s="18" t="s">
        <v>106</v>
      </c>
      <c r="BM158" s="164" t="s">
        <v>1167</v>
      </c>
    </row>
    <row r="159" spans="1:65" s="2" customFormat="1" ht="24.25" customHeight="1">
      <c r="A159" s="33"/>
      <c r="B159" s="151"/>
      <c r="C159" s="152" t="s">
        <v>139</v>
      </c>
      <c r="D159" s="152" t="s">
        <v>178</v>
      </c>
      <c r="E159" s="153" t="s">
        <v>342</v>
      </c>
      <c r="F159" s="154" t="s">
        <v>343</v>
      </c>
      <c r="G159" s="155" t="s">
        <v>315</v>
      </c>
      <c r="H159" s="156">
        <v>244.36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41</v>
      </c>
      <c r="O159" s="59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106</v>
      </c>
      <c r="AT159" s="164" t="s">
        <v>178</v>
      </c>
      <c r="AU159" s="164" t="s">
        <v>87</v>
      </c>
      <c r="AY159" s="18" t="s">
        <v>176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87</v>
      </c>
      <c r="BK159" s="165">
        <f>ROUND(I159*H159,2)</f>
        <v>0</v>
      </c>
      <c r="BL159" s="18" t="s">
        <v>106</v>
      </c>
      <c r="BM159" s="164" t="s">
        <v>1168</v>
      </c>
    </row>
    <row r="160" spans="1:65" s="14" customFormat="1" ht="12">
      <c r="B160" s="174"/>
      <c r="D160" s="167" t="s">
        <v>182</v>
      </c>
      <c r="F160" s="176" t="s">
        <v>1169</v>
      </c>
      <c r="H160" s="177">
        <v>244.36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182</v>
      </c>
      <c r="AU160" s="175" t="s">
        <v>87</v>
      </c>
      <c r="AV160" s="14" t="s">
        <v>87</v>
      </c>
      <c r="AW160" s="14" t="s">
        <v>3</v>
      </c>
      <c r="AX160" s="14" t="s">
        <v>79</v>
      </c>
      <c r="AY160" s="175" t="s">
        <v>176</v>
      </c>
    </row>
    <row r="161" spans="1:65" s="2" customFormat="1" ht="24.25" customHeight="1">
      <c r="A161" s="33"/>
      <c r="B161" s="151"/>
      <c r="C161" s="152" t="s">
        <v>320</v>
      </c>
      <c r="D161" s="152" t="s">
        <v>178</v>
      </c>
      <c r="E161" s="153" t="s">
        <v>347</v>
      </c>
      <c r="F161" s="154" t="s">
        <v>348</v>
      </c>
      <c r="G161" s="155" t="s">
        <v>315</v>
      </c>
      <c r="H161" s="156">
        <v>24.436</v>
      </c>
      <c r="I161" s="157"/>
      <c r="J161" s="158">
        <f>ROUND(I161*H161,2)</f>
        <v>0</v>
      </c>
      <c r="K161" s="159"/>
      <c r="L161" s="34"/>
      <c r="M161" s="160" t="s">
        <v>1</v>
      </c>
      <c r="N161" s="161" t="s">
        <v>41</v>
      </c>
      <c r="O161" s="59"/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106</v>
      </c>
      <c r="AT161" s="164" t="s">
        <v>178</v>
      </c>
      <c r="AU161" s="164" t="s">
        <v>87</v>
      </c>
      <c r="AY161" s="18" t="s">
        <v>176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8" t="s">
        <v>87</v>
      </c>
      <c r="BK161" s="165">
        <f>ROUND(I161*H161,2)</f>
        <v>0</v>
      </c>
      <c r="BL161" s="18" t="s">
        <v>106</v>
      </c>
      <c r="BM161" s="164" t="s">
        <v>1170</v>
      </c>
    </row>
    <row r="162" spans="1:65" s="12" customFormat="1" ht="26" customHeight="1">
      <c r="B162" s="138"/>
      <c r="D162" s="139" t="s">
        <v>74</v>
      </c>
      <c r="E162" s="140" t="s">
        <v>355</v>
      </c>
      <c r="F162" s="140" t="s">
        <v>356</v>
      </c>
      <c r="I162" s="141"/>
      <c r="J162" s="142">
        <f>BK162</f>
        <v>0</v>
      </c>
      <c r="L162" s="138"/>
      <c r="M162" s="143"/>
      <c r="N162" s="144"/>
      <c r="O162" s="144"/>
      <c r="P162" s="145">
        <f>P163+P165+P174+P177+P179+P193+P199+P267+P296</f>
        <v>0</v>
      </c>
      <c r="Q162" s="144"/>
      <c r="R162" s="145">
        <f>R163+R165+R174+R177+R179+R193+R199+R267+R296</f>
        <v>1.7100000000000001E-2</v>
      </c>
      <c r="S162" s="144"/>
      <c r="T162" s="146">
        <f>T163+T165+T174+T177+T179+T193+T199+T267+T296</f>
        <v>23.433117049999996</v>
      </c>
      <c r="AR162" s="139" t="s">
        <v>87</v>
      </c>
      <c r="AT162" s="147" t="s">
        <v>74</v>
      </c>
      <c r="AU162" s="147" t="s">
        <v>75</v>
      </c>
      <c r="AY162" s="139" t="s">
        <v>176</v>
      </c>
      <c r="BK162" s="148">
        <f>BK163+BK165+BK174+BK177+BK179+BK193+BK199+BK267+BK296</f>
        <v>0</v>
      </c>
    </row>
    <row r="163" spans="1:65" s="12" customFormat="1" ht="23" customHeight="1">
      <c r="B163" s="138"/>
      <c r="D163" s="139" t="s">
        <v>74</v>
      </c>
      <c r="E163" s="149" t="s">
        <v>1171</v>
      </c>
      <c r="F163" s="149" t="s">
        <v>1172</v>
      </c>
      <c r="I163" s="141"/>
      <c r="J163" s="150">
        <f>BK163</f>
        <v>0</v>
      </c>
      <c r="L163" s="138"/>
      <c r="M163" s="143"/>
      <c r="N163" s="144"/>
      <c r="O163" s="144"/>
      <c r="P163" s="145">
        <f>P164</f>
        <v>0</v>
      </c>
      <c r="Q163" s="144"/>
      <c r="R163" s="145">
        <f>R164</f>
        <v>5.1000000000000004E-4</v>
      </c>
      <c r="S163" s="144"/>
      <c r="T163" s="146">
        <f>T164</f>
        <v>1.0687500000000001</v>
      </c>
      <c r="AR163" s="139" t="s">
        <v>87</v>
      </c>
      <c r="AT163" s="147" t="s">
        <v>74</v>
      </c>
      <c r="AU163" s="147" t="s">
        <v>79</v>
      </c>
      <c r="AY163" s="139" t="s">
        <v>176</v>
      </c>
      <c r="BK163" s="148">
        <f>BK164</f>
        <v>0</v>
      </c>
    </row>
    <row r="164" spans="1:65" s="2" customFormat="1" ht="24.25" customHeight="1">
      <c r="A164" s="33"/>
      <c r="B164" s="151"/>
      <c r="C164" s="152" t="s">
        <v>324</v>
      </c>
      <c r="D164" s="152" t="s">
        <v>178</v>
      </c>
      <c r="E164" s="153" t="s">
        <v>1173</v>
      </c>
      <c r="F164" s="154" t="s">
        <v>1174</v>
      </c>
      <c r="G164" s="155" t="s">
        <v>362</v>
      </c>
      <c r="H164" s="156">
        <v>3</v>
      </c>
      <c r="I164" s="157"/>
      <c r="J164" s="158">
        <f>ROUND(I164*H164,2)</f>
        <v>0</v>
      </c>
      <c r="K164" s="159"/>
      <c r="L164" s="34"/>
      <c r="M164" s="160" t="s">
        <v>1</v>
      </c>
      <c r="N164" s="161" t="s">
        <v>41</v>
      </c>
      <c r="O164" s="59"/>
      <c r="P164" s="162">
        <f>O164*H164</f>
        <v>0</v>
      </c>
      <c r="Q164" s="162">
        <v>1.7000000000000001E-4</v>
      </c>
      <c r="R164" s="162">
        <f>Q164*H164</f>
        <v>5.1000000000000004E-4</v>
      </c>
      <c r="S164" s="162">
        <v>0.35625000000000001</v>
      </c>
      <c r="T164" s="163">
        <f>S164*H164</f>
        <v>1.0687500000000001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332</v>
      </c>
      <c r="AT164" s="164" t="s">
        <v>178</v>
      </c>
      <c r="AU164" s="164" t="s">
        <v>87</v>
      </c>
      <c r="AY164" s="18" t="s">
        <v>176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8" t="s">
        <v>87</v>
      </c>
      <c r="BK164" s="165">
        <f>ROUND(I164*H164,2)</f>
        <v>0</v>
      </c>
      <c r="BL164" s="18" t="s">
        <v>332</v>
      </c>
      <c r="BM164" s="164" t="s">
        <v>1175</v>
      </c>
    </row>
    <row r="165" spans="1:65" s="12" customFormat="1" ht="23" customHeight="1">
      <c r="B165" s="138"/>
      <c r="D165" s="139" t="s">
        <v>74</v>
      </c>
      <c r="E165" s="149" t="s">
        <v>1176</v>
      </c>
      <c r="F165" s="149" t="s">
        <v>1177</v>
      </c>
      <c r="I165" s="141"/>
      <c r="J165" s="150">
        <f>BK165</f>
        <v>0</v>
      </c>
      <c r="L165" s="138"/>
      <c r="M165" s="143"/>
      <c r="N165" s="144"/>
      <c r="O165" s="144"/>
      <c r="P165" s="145">
        <f>SUM(P166:P173)</f>
        <v>0</v>
      </c>
      <c r="Q165" s="144"/>
      <c r="R165" s="145">
        <f>SUM(R166:R173)</f>
        <v>4.8999999999999998E-4</v>
      </c>
      <c r="S165" s="144"/>
      <c r="T165" s="146">
        <f>SUM(T166:T173)</f>
        <v>0.89560000000000017</v>
      </c>
      <c r="AR165" s="139" t="s">
        <v>87</v>
      </c>
      <c r="AT165" s="147" t="s">
        <v>74</v>
      </c>
      <c r="AU165" s="147" t="s">
        <v>79</v>
      </c>
      <c r="AY165" s="139" t="s">
        <v>176</v>
      </c>
      <c r="BK165" s="148">
        <f>SUM(BK166:BK173)</f>
        <v>0</v>
      </c>
    </row>
    <row r="166" spans="1:65" s="2" customFormat="1" ht="14.5" customHeight="1">
      <c r="A166" s="33"/>
      <c r="B166" s="151"/>
      <c r="C166" s="152" t="s">
        <v>328</v>
      </c>
      <c r="D166" s="152" t="s">
        <v>178</v>
      </c>
      <c r="E166" s="153" t="s">
        <v>1178</v>
      </c>
      <c r="F166" s="154" t="s">
        <v>1179</v>
      </c>
      <c r="G166" s="155" t="s">
        <v>362</v>
      </c>
      <c r="H166" s="156">
        <v>1</v>
      </c>
      <c r="I166" s="157"/>
      <c r="J166" s="158">
        <f t="shared" ref="J166:J173" si="10">ROUND(I166*H166,2)</f>
        <v>0</v>
      </c>
      <c r="K166" s="159"/>
      <c r="L166" s="34"/>
      <c r="M166" s="160" t="s">
        <v>1</v>
      </c>
      <c r="N166" s="161" t="s">
        <v>41</v>
      </c>
      <c r="O166" s="59"/>
      <c r="P166" s="162">
        <f t="shared" ref="P166:P173" si="11">O166*H166</f>
        <v>0</v>
      </c>
      <c r="Q166" s="162">
        <v>0</v>
      </c>
      <c r="R166" s="162">
        <f t="shared" ref="R166:R173" si="12">Q166*H166</f>
        <v>0</v>
      </c>
      <c r="S166" s="162">
        <v>0.72760000000000002</v>
      </c>
      <c r="T166" s="163">
        <f t="shared" ref="T166:T173" si="13">S166*H166</f>
        <v>0.72760000000000002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332</v>
      </c>
      <c r="AT166" s="164" t="s">
        <v>178</v>
      </c>
      <c r="AU166" s="164" t="s">
        <v>87</v>
      </c>
      <c r="AY166" s="18" t="s">
        <v>176</v>
      </c>
      <c r="BE166" s="165">
        <f t="shared" ref="BE166:BE173" si="14">IF(N166="základná",J166,0)</f>
        <v>0</v>
      </c>
      <c r="BF166" s="165">
        <f t="shared" ref="BF166:BF173" si="15">IF(N166="znížená",J166,0)</f>
        <v>0</v>
      </c>
      <c r="BG166" s="165">
        <f t="shared" ref="BG166:BG173" si="16">IF(N166="zákl. prenesená",J166,0)</f>
        <v>0</v>
      </c>
      <c r="BH166" s="165">
        <f t="shared" ref="BH166:BH173" si="17">IF(N166="zníž. prenesená",J166,0)</f>
        <v>0</v>
      </c>
      <c r="BI166" s="165">
        <f t="shared" ref="BI166:BI173" si="18">IF(N166="nulová",J166,0)</f>
        <v>0</v>
      </c>
      <c r="BJ166" s="18" t="s">
        <v>87</v>
      </c>
      <c r="BK166" s="165">
        <f t="shared" ref="BK166:BK173" si="19">ROUND(I166*H166,2)</f>
        <v>0</v>
      </c>
      <c r="BL166" s="18" t="s">
        <v>332</v>
      </c>
      <c r="BM166" s="164" t="s">
        <v>1180</v>
      </c>
    </row>
    <row r="167" spans="1:65" s="2" customFormat="1" ht="24.25" customHeight="1">
      <c r="A167" s="33"/>
      <c r="B167" s="151"/>
      <c r="C167" s="152" t="s">
        <v>332</v>
      </c>
      <c r="D167" s="152" t="s">
        <v>178</v>
      </c>
      <c r="E167" s="153" t="s">
        <v>1181</v>
      </c>
      <c r="F167" s="154" t="s">
        <v>1182</v>
      </c>
      <c r="G167" s="155" t="s">
        <v>362</v>
      </c>
      <c r="H167" s="156">
        <v>1</v>
      </c>
      <c r="I167" s="157"/>
      <c r="J167" s="158">
        <f t="shared" si="10"/>
        <v>0</v>
      </c>
      <c r="K167" s="159"/>
      <c r="L167" s="34"/>
      <c r="M167" s="160" t="s">
        <v>1</v>
      </c>
      <c r="N167" s="161" t="s">
        <v>41</v>
      </c>
      <c r="O167" s="59"/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87</v>
      </c>
      <c r="BK167" s="165">
        <f t="shared" si="19"/>
        <v>0</v>
      </c>
      <c r="BL167" s="18" t="s">
        <v>332</v>
      </c>
      <c r="BM167" s="164" t="s">
        <v>1183</v>
      </c>
    </row>
    <row r="168" spans="1:65" s="2" customFormat="1" ht="14.5" customHeight="1">
      <c r="A168" s="33"/>
      <c r="B168" s="151"/>
      <c r="C168" s="152" t="s">
        <v>337</v>
      </c>
      <c r="D168" s="152" t="s">
        <v>178</v>
      </c>
      <c r="E168" s="153" t="s">
        <v>1184</v>
      </c>
      <c r="F168" s="154" t="s">
        <v>1185</v>
      </c>
      <c r="G168" s="155" t="s">
        <v>362</v>
      </c>
      <c r="H168" s="156">
        <v>3</v>
      </c>
      <c r="I168" s="157"/>
      <c r="J168" s="158">
        <f t="shared" si="10"/>
        <v>0</v>
      </c>
      <c r="K168" s="159"/>
      <c r="L168" s="34"/>
      <c r="M168" s="160" t="s">
        <v>1</v>
      </c>
      <c r="N168" s="161" t="s">
        <v>41</v>
      </c>
      <c r="O168" s="59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332</v>
      </c>
      <c r="AT168" s="164" t="s">
        <v>178</v>
      </c>
      <c r="AU168" s="164" t="s">
        <v>87</v>
      </c>
      <c r="AY168" s="18" t="s">
        <v>176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87</v>
      </c>
      <c r="BK168" s="165">
        <f t="shared" si="19"/>
        <v>0</v>
      </c>
      <c r="BL168" s="18" t="s">
        <v>332</v>
      </c>
      <c r="BM168" s="164" t="s">
        <v>1186</v>
      </c>
    </row>
    <row r="169" spans="1:65" s="2" customFormat="1" ht="24.25" customHeight="1">
      <c r="A169" s="33"/>
      <c r="B169" s="151"/>
      <c r="C169" s="152" t="s">
        <v>341</v>
      </c>
      <c r="D169" s="152" t="s">
        <v>178</v>
      </c>
      <c r="E169" s="153" t="s">
        <v>1187</v>
      </c>
      <c r="F169" s="154" t="s">
        <v>1188</v>
      </c>
      <c r="G169" s="155" t="s">
        <v>362</v>
      </c>
      <c r="H169" s="156">
        <v>3</v>
      </c>
      <c r="I169" s="157"/>
      <c r="J169" s="158">
        <f t="shared" si="10"/>
        <v>0</v>
      </c>
      <c r="K169" s="159"/>
      <c r="L169" s="34"/>
      <c r="M169" s="160" t="s">
        <v>1</v>
      </c>
      <c r="N169" s="161" t="s">
        <v>41</v>
      </c>
      <c r="O169" s="59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332</v>
      </c>
      <c r="AT169" s="164" t="s">
        <v>178</v>
      </c>
      <c r="AU169" s="164" t="s">
        <v>87</v>
      </c>
      <c r="AY169" s="18" t="s">
        <v>176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87</v>
      </c>
      <c r="BK169" s="165">
        <f t="shared" si="19"/>
        <v>0</v>
      </c>
      <c r="BL169" s="18" t="s">
        <v>332</v>
      </c>
      <c r="BM169" s="164" t="s">
        <v>1189</v>
      </c>
    </row>
    <row r="170" spans="1:65" s="2" customFormat="1" ht="14.5" customHeight="1">
      <c r="A170" s="33"/>
      <c r="B170" s="151"/>
      <c r="C170" s="152" t="s">
        <v>346</v>
      </c>
      <c r="D170" s="152" t="s">
        <v>178</v>
      </c>
      <c r="E170" s="153" t="s">
        <v>1190</v>
      </c>
      <c r="F170" s="154" t="s">
        <v>1191</v>
      </c>
      <c r="G170" s="155" t="s">
        <v>1192</v>
      </c>
      <c r="H170" s="156">
        <v>1</v>
      </c>
      <c r="I170" s="157"/>
      <c r="J170" s="158">
        <f t="shared" si="10"/>
        <v>0</v>
      </c>
      <c r="K170" s="159"/>
      <c r="L170" s="34"/>
      <c r="M170" s="160" t="s">
        <v>1</v>
      </c>
      <c r="N170" s="161" t="s">
        <v>41</v>
      </c>
      <c r="O170" s="59"/>
      <c r="P170" s="162">
        <f t="shared" si="11"/>
        <v>0</v>
      </c>
      <c r="Q170" s="162">
        <v>6.9999999999999994E-5</v>
      </c>
      <c r="R170" s="162">
        <f t="shared" si="12"/>
        <v>6.9999999999999994E-5</v>
      </c>
      <c r="S170" s="162">
        <v>2.4E-2</v>
      </c>
      <c r="T170" s="163">
        <f t="shared" si="13"/>
        <v>2.4E-2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332</v>
      </c>
      <c r="AT170" s="164" t="s">
        <v>178</v>
      </c>
      <c r="AU170" s="164" t="s">
        <v>87</v>
      </c>
      <c r="AY170" s="18" t="s">
        <v>176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87</v>
      </c>
      <c r="BK170" s="165">
        <f t="shared" si="19"/>
        <v>0</v>
      </c>
      <c r="BL170" s="18" t="s">
        <v>332</v>
      </c>
      <c r="BM170" s="164" t="s">
        <v>1193</v>
      </c>
    </row>
    <row r="171" spans="1:65" s="2" customFormat="1" ht="14.5" customHeight="1">
      <c r="A171" s="33"/>
      <c r="B171" s="151"/>
      <c r="C171" s="152" t="s">
        <v>7</v>
      </c>
      <c r="D171" s="152" t="s">
        <v>178</v>
      </c>
      <c r="E171" s="153" t="s">
        <v>1194</v>
      </c>
      <c r="F171" s="154" t="s">
        <v>1195</v>
      </c>
      <c r="G171" s="155" t="s">
        <v>1192</v>
      </c>
      <c r="H171" s="156">
        <v>1</v>
      </c>
      <c r="I171" s="157"/>
      <c r="J171" s="158">
        <f t="shared" si="10"/>
        <v>0</v>
      </c>
      <c r="K171" s="159"/>
      <c r="L171" s="34"/>
      <c r="M171" s="160" t="s">
        <v>1</v>
      </c>
      <c r="N171" s="161" t="s">
        <v>41</v>
      </c>
      <c r="O171" s="59"/>
      <c r="P171" s="162">
        <f t="shared" si="11"/>
        <v>0</v>
      </c>
      <c r="Q171" s="162">
        <v>6.9999999999999994E-5</v>
      </c>
      <c r="R171" s="162">
        <f t="shared" si="12"/>
        <v>6.9999999999999994E-5</v>
      </c>
      <c r="S171" s="162">
        <v>2.4E-2</v>
      </c>
      <c r="T171" s="163">
        <f t="shared" si="13"/>
        <v>2.4E-2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332</v>
      </c>
      <c r="AT171" s="164" t="s">
        <v>178</v>
      </c>
      <c r="AU171" s="164" t="s">
        <v>87</v>
      </c>
      <c r="AY171" s="18" t="s">
        <v>176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87</v>
      </c>
      <c r="BK171" s="165">
        <f t="shared" si="19"/>
        <v>0</v>
      </c>
      <c r="BL171" s="18" t="s">
        <v>332</v>
      </c>
      <c r="BM171" s="164" t="s">
        <v>1196</v>
      </c>
    </row>
    <row r="172" spans="1:65" s="2" customFormat="1" ht="14.5" customHeight="1">
      <c r="A172" s="33"/>
      <c r="B172" s="151"/>
      <c r="C172" s="152" t="s">
        <v>359</v>
      </c>
      <c r="D172" s="152" t="s">
        <v>178</v>
      </c>
      <c r="E172" s="153" t="s">
        <v>1197</v>
      </c>
      <c r="F172" s="154" t="s">
        <v>1198</v>
      </c>
      <c r="G172" s="155" t="s">
        <v>362</v>
      </c>
      <c r="H172" s="156">
        <v>3</v>
      </c>
      <c r="I172" s="157"/>
      <c r="J172" s="158">
        <f t="shared" si="10"/>
        <v>0</v>
      </c>
      <c r="K172" s="159"/>
      <c r="L172" s="34"/>
      <c r="M172" s="160" t="s">
        <v>1</v>
      </c>
      <c r="N172" s="161" t="s">
        <v>41</v>
      </c>
      <c r="O172" s="59"/>
      <c r="P172" s="162">
        <f t="shared" si="11"/>
        <v>0</v>
      </c>
      <c r="Q172" s="162">
        <v>6.9999999999999994E-5</v>
      </c>
      <c r="R172" s="162">
        <f t="shared" si="12"/>
        <v>2.0999999999999998E-4</v>
      </c>
      <c r="S172" s="162">
        <v>2.4E-2</v>
      </c>
      <c r="T172" s="163">
        <f t="shared" si="13"/>
        <v>7.2000000000000008E-2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332</v>
      </c>
      <c r="AT172" s="164" t="s">
        <v>178</v>
      </c>
      <c r="AU172" s="164" t="s">
        <v>87</v>
      </c>
      <c r="AY172" s="18" t="s">
        <v>176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87</v>
      </c>
      <c r="BK172" s="165">
        <f t="shared" si="19"/>
        <v>0</v>
      </c>
      <c r="BL172" s="18" t="s">
        <v>332</v>
      </c>
      <c r="BM172" s="164" t="s">
        <v>1199</v>
      </c>
    </row>
    <row r="173" spans="1:65" s="2" customFormat="1" ht="14.5" customHeight="1">
      <c r="A173" s="33"/>
      <c r="B173" s="151"/>
      <c r="C173" s="152" t="s">
        <v>365</v>
      </c>
      <c r="D173" s="152" t="s">
        <v>178</v>
      </c>
      <c r="E173" s="153" t="s">
        <v>1200</v>
      </c>
      <c r="F173" s="154" t="s">
        <v>1201</v>
      </c>
      <c r="G173" s="155" t="s">
        <v>362</v>
      </c>
      <c r="H173" s="156">
        <v>2</v>
      </c>
      <c r="I173" s="157"/>
      <c r="J173" s="158">
        <f t="shared" si="10"/>
        <v>0</v>
      </c>
      <c r="K173" s="159"/>
      <c r="L173" s="34"/>
      <c r="M173" s="160" t="s">
        <v>1</v>
      </c>
      <c r="N173" s="161" t="s">
        <v>41</v>
      </c>
      <c r="O173" s="59"/>
      <c r="P173" s="162">
        <f t="shared" si="11"/>
        <v>0</v>
      </c>
      <c r="Q173" s="162">
        <v>6.9999999999999994E-5</v>
      </c>
      <c r="R173" s="162">
        <f t="shared" si="12"/>
        <v>1.3999999999999999E-4</v>
      </c>
      <c r="S173" s="162">
        <v>2.4E-2</v>
      </c>
      <c r="T173" s="163">
        <f t="shared" si="13"/>
        <v>4.8000000000000001E-2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332</v>
      </c>
      <c r="AT173" s="164" t="s">
        <v>178</v>
      </c>
      <c r="AU173" s="164" t="s">
        <v>87</v>
      </c>
      <c r="AY173" s="18" t="s">
        <v>176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87</v>
      </c>
      <c r="BK173" s="165">
        <f t="shared" si="19"/>
        <v>0</v>
      </c>
      <c r="BL173" s="18" t="s">
        <v>332</v>
      </c>
      <c r="BM173" s="164" t="s">
        <v>1202</v>
      </c>
    </row>
    <row r="174" spans="1:65" s="12" customFormat="1" ht="23" customHeight="1">
      <c r="B174" s="138"/>
      <c r="D174" s="139" t="s">
        <v>74</v>
      </c>
      <c r="E174" s="149" t="s">
        <v>1203</v>
      </c>
      <c r="F174" s="149" t="s">
        <v>1204</v>
      </c>
      <c r="I174" s="141"/>
      <c r="J174" s="150">
        <f>BK174</f>
        <v>0</v>
      </c>
      <c r="L174" s="138"/>
      <c r="M174" s="143"/>
      <c r="N174" s="144"/>
      <c r="O174" s="144"/>
      <c r="P174" s="145">
        <f>SUM(P175:P176)</f>
        <v>0</v>
      </c>
      <c r="Q174" s="144"/>
      <c r="R174" s="145">
        <f>SUM(R175:R176)</f>
        <v>8.6E-3</v>
      </c>
      <c r="S174" s="144"/>
      <c r="T174" s="146">
        <f>SUM(T175:T176)</f>
        <v>1.2476</v>
      </c>
      <c r="AR174" s="139" t="s">
        <v>87</v>
      </c>
      <c r="AT174" s="147" t="s">
        <v>74</v>
      </c>
      <c r="AU174" s="147" t="s">
        <v>79</v>
      </c>
      <c r="AY174" s="139" t="s">
        <v>176</v>
      </c>
      <c r="BK174" s="148">
        <f>SUM(BK175:BK176)</f>
        <v>0</v>
      </c>
    </row>
    <row r="175" spans="1:65" s="2" customFormat="1" ht="24.25" customHeight="1">
      <c r="A175" s="33"/>
      <c r="B175" s="151"/>
      <c r="C175" s="152" t="s">
        <v>372</v>
      </c>
      <c r="D175" s="152" t="s">
        <v>178</v>
      </c>
      <c r="E175" s="153" t="s">
        <v>1205</v>
      </c>
      <c r="F175" s="154" t="s">
        <v>1206</v>
      </c>
      <c r="G175" s="155" t="s">
        <v>219</v>
      </c>
      <c r="H175" s="156">
        <v>340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41</v>
      </c>
      <c r="O175" s="59"/>
      <c r="P175" s="162">
        <f>O175*H175</f>
        <v>0</v>
      </c>
      <c r="Q175" s="162">
        <v>2.0000000000000002E-5</v>
      </c>
      <c r="R175" s="162">
        <f>Q175*H175</f>
        <v>6.8000000000000005E-3</v>
      </c>
      <c r="S175" s="162">
        <v>3.2000000000000002E-3</v>
      </c>
      <c r="T175" s="163">
        <f>S175*H175</f>
        <v>1.0880000000000001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332</v>
      </c>
      <c r="AT175" s="164" t="s">
        <v>178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332</v>
      </c>
      <c r="BM175" s="164" t="s">
        <v>1207</v>
      </c>
    </row>
    <row r="176" spans="1:65" s="2" customFormat="1" ht="24.25" customHeight="1">
      <c r="A176" s="33"/>
      <c r="B176" s="151"/>
      <c r="C176" s="152" t="s">
        <v>383</v>
      </c>
      <c r="D176" s="152" t="s">
        <v>178</v>
      </c>
      <c r="E176" s="153" t="s">
        <v>1208</v>
      </c>
      <c r="F176" s="154" t="s">
        <v>1209</v>
      </c>
      <c r="G176" s="155" t="s">
        <v>219</v>
      </c>
      <c r="H176" s="156">
        <v>30</v>
      </c>
      <c r="I176" s="157"/>
      <c r="J176" s="158">
        <f>ROUND(I176*H176,2)</f>
        <v>0</v>
      </c>
      <c r="K176" s="159"/>
      <c r="L176" s="34"/>
      <c r="M176" s="160" t="s">
        <v>1</v>
      </c>
      <c r="N176" s="161" t="s">
        <v>41</v>
      </c>
      <c r="O176" s="59"/>
      <c r="P176" s="162">
        <f>O176*H176</f>
        <v>0</v>
      </c>
      <c r="Q176" s="162">
        <v>6.0000000000000002E-5</v>
      </c>
      <c r="R176" s="162">
        <f>Q176*H176</f>
        <v>1.8E-3</v>
      </c>
      <c r="S176" s="162">
        <v>5.3200000000000001E-3</v>
      </c>
      <c r="T176" s="163">
        <f>S176*H176</f>
        <v>0.15959999999999999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332</v>
      </c>
      <c r="AT176" s="164" t="s">
        <v>178</v>
      </c>
      <c r="AU176" s="164" t="s">
        <v>87</v>
      </c>
      <c r="AY176" s="18" t="s">
        <v>176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8" t="s">
        <v>87</v>
      </c>
      <c r="BK176" s="165">
        <f>ROUND(I176*H176,2)</f>
        <v>0</v>
      </c>
      <c r="BL176" s="18" t="s">
        <v>332</v>
      </c>
      <c r="BM176" s="164" t="s">
        <v>1210</v>
      </c>
    </row>
    <row r="177" spans="1:65" s="12" customFormat="1" ht="23" customHeight="1">
      <c r="B177" s="138"/>
      <c r="D177" s="139" t="s">
        <v>74</v>
      </c>
      <c r="E177" s="149" t="s">
        <v>1211</v>
      </c>
      <c r="F177" s="149" t="s">
        <v>1212</v>
      </c>
      <c r="I177" s="141"/>
      <c r="J177" s="150">
        <f>BK177</f>
        <v>0</v>
      </c>
      <c r="L177" s="138"/>
      <c r="M177" s="143"/>
      <c r="N177" s="144"/>
      <c r="O177" s="144"/>
      <c r="P177" s="145">
        <f>P178</f>
        <v>0</v>
      </c>
      <c r="Q177" s="144"/>
      <c r="R177" s="145">
        <f>R178</f>
        <v>0</v>
      </c>
      <c r="S177" s="144"/>
      <c r="T177" s="146">
        <f>T178</f>
        <v>0.83300000000000007</v>
      </c>
      <c r="AR177" s="139" t="s">
        <v>87</v>
      </c>
      <c r="AT177" s="147" t="s">
        <v>74</v>
      </c>
      <c r="AU177" s="147" t="s">
        <v>79</v>
      </c>
      <c r="AY177" s="139" t="s">
        <v>176</v>
      </c>
      <c r="BK177" s="148">
        <f>BK178</f>
        <v>0</v>
      </c>
    </row>
    <row r="178" spans="1:65" s="2" customFormat="1" ht="14.5" customHeight="1">
      <c r="A178" s="33"/>
      <c r="B178" s="151"/>
      <c r="C178" s="152" t="s">
        <v>602</v>
      </c>
      <c r="D178" s="152" t="s">
        <v>178</v>
      </c>
      <c r="E178" s="153" t="s">
        <v>1213</v>
      </c>
      <c r="F178" s="154" t="s">
        <v>1214</v>
      </c>
      <c r="G178" s="155" t="s">
        <v>362</v>
      </c>
      <c r="H178" s="156">
        <v>35</v>
      </c>
      <c r="I178" s="157"/>
      <c r="J178" s="158">
        <f>ROUND(I178*H178,2)</f>
        <v>0</v>
      </c>
      <c r="K178" s="159"/>
      <c r="L178" s="34"/>
      <c r="M178" s="160" t="s">
        <v>1</v>
      </c>
      <c r="N178" s="161" t="s">
        <v>41</v>
      </c>
      <c r="O178" s="59"/>
      <c r="P178" s="162">
        <f>O178*H178</f>
        <v>0</v>
      </c>
      <c r="Q178" s="162">
        <v>0</v>
      </c>
      <c r="R178" s="162">
        <f>Q178*H178</f>
        <v>0</v>
      </c>
      <c r="S178" s="162">
        <v>2.3800000000000002E-2</v>
      </c>
      <c r="T178" s="163">
        <f>S178*H178</f>
        <v>0.83300000000000007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332</v>
      </c>
      <c r="AT178" s="164" t="s">
        <v>178</v>
      </c>
      <c r="AU178" s="164" t="s">
        <v>87</v>
      </c>
      <c r="AY178" s="18" t="s">
        <v>176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87</v>
      </c>
      <c r="BK178" s="165">
        <f>ROUND(I178*H178,2)</f>
        <v>0</v>
      </c>
      <c r="BL178" s="18" t="s">
        <v>332</v>
      </c>
      <c r="BM178" s="164" t="s">
        <v>1215</v>
      </c>
    </row>
    <row r="179" spans="1:65" s="12" customFormat="1" ht="23" customHeight="1">
      <c r="B179" s="138"/>
      <c r="D179" s="139" t="s">
        <v>74</v>
      </c>
      <c r="E179" s="149" t="s">
        <v>1216</v>
      </c>
      <c r="F179" s="149" t="s">
        <v>1217</v>
      </c>
      <c r="I179" s="141"/>
      <c r="J179" s="150">
        <f>BK179</f>
        <v>0</v>
      </c>
      <c r="L179" s="138"/>
      <c r="M179" s="143"/>
      <c r="N179" s="144"/>
      <c r="O179" s="144"/>
      <c r="P179" s="145">
        <f>SUM(P180:P192)</f>
        <v>0</v>
      </c>
      <c r="Q179" s="144"/>
      <c r="R179" s="145">
        <f>SUM(R180:R192)</f>
        <v>0</v>
      </c>
      <c r="S179" s="144"/>
      <c r="T179" s="146">
        <f>SUM(T180:T192)</f>
        <v>12.692971999999999</v>
      </c>
      <c r="AR179" s="139" t="s">
        <v>87</v>
      </c>
      <c r="AT179" s="147" t="s">
        <v>74</v>
      </c>
      <c r="AU179" s="147" t="s">
        <v>79</v>
      </c>
      <c r="AY179" s="139" t="s">
        <v>176</v>
      </c>
      <c r="BK179" s="148">
        <f>SUM(BK180:BK192)</f>
        <v>0</v>
      </c>
    </row>
    <row r="180" spans="1:65" s="2" customFormat="1" ht="38" customHeight="1">
      <c r="A180" s="33"/>
      <c r="B180" s="151"/>
      <c r="C180" s="152" t="s">
        <v>612</v>
      </c>
      <c r="D180" s="152" t="s">
        <v>178</v>
      </c>
      <c r="E180" s="153" t="s">
        <v>1218</v>
      </c>
      <c r="F180" s="154" t="s">
        <v>1219</v>
      </c>
      <c r="G180" s="155" t="s">
        <v>219</v>
      </c>
      <c r="H180" s="156">
        <v>188</v>
      </c>
      <c r="I180" s="157"/>
      <c r="J180" s="158">
        <f>ROUND(I180*H180,2)</f>
        <v>0</v>
      </c>
      <c r="K180" s="159"/>
      <c r="L180" s="34"/>
      <c r="M180" s="160" t="s">
        <v>1</v>
      </c>
      <c r="N180" s="161" t="s">
        <v>41</v>
      </c>
      <c r="O180" s="59"/>
      <c r="P180" s="162">
        <f>O180*H180</f>
        <v>0</v>
      </c>
      <c r="Q180" s="162">
        <v>0</v>
      </c>
      <c r="R180" s="162">
        <f>Q180*H180</f>
        <v>0</v>
      </c>
      <c r="S180" s="162">
        <v>1.2E-2</v>
      </c>
      <c r="T180" s="163">
        <f>S180*H180</f>
        <v>2.2560000000000002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332</v>
      </c>
      <c r="AT180" s="164" t="s">
        <v>178</v>
      </c>
      <c r="AU180" s="164" t="s">
        <v>87</v>
      </c>
      <c r="AY180" s="18" t="s">
        <v>176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87</v>
      </c>
      <c r="BK180" s="165">
        <f>ROUND(I180*H180,2)</f>
        <v>0</v>
      </c>
      <c r="BL180" s="18" t="s">
        <v>332</v>
      </c>
      <c r="BM180" s="164" t="s">
        <v>1220</v>
      </c>
    </row>
    <row r="181" spans="1:65" s="13" customFormat="1" ht="12">
      <c r="B181" s="166"/>
      <c r="D181" s="167" t="s">
        <v>182</v>
      </c>
      <c r="E181" s="168" t="s">
        <v>1</v>
      </c>
      <c r="F181" s="169" t="s">
        <v>1221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182</v>
      </c>
      <c r="AU181" s="168" t="s">
        <v>87</v>
      </c>
      <c r="AV181" s="13" t="s">
        <v>79</v>
      </c>
      <c r="AW181" s="13" t="s">
        <v>30</v>
      </c>
      <c r="AX181" s="13" t="s">
        <v>75</v>
      </c>
      <c r="AY181" s="168" t="s">
        <v>176</v>
      </c>
    </row>
    <row r="182" spans="1:65" s="13" customFormat="1" ht="12">
      <c r="B182" s="166"/>
      <c r="D182" s="167" t="s">
        <v>182</v>
      </c>
      <c r="E182" s="168" t="s">
        <v>1</v>
      </c>
      <c r="F182" s="169" t="s">
        <v>1222</v>
      </c>
      <c r="H182" s="168" t="s">
        <v>1</v>
      </c>
      <c r="I182" s="170"/>
      <c r="L182" s="166"/>
      <c r="M182" s="171"/>
      <c r="N182" s="172"/>
      <c r="O182" s="172"/>
      <c r="P182" s="172"/>
      <c r="Q182" s="172"/>
      <c r="R182" s="172"/>
      <c r="S182" s="172"/>
      <c r="T182" s="173"/>
      <c r="AT182" s="168" t="s">
        <v>182</v>
      </c>
      <c r="AU182" s="168" t="s">
        <v>87</v>
      </c>
      <c r="AV182" s="13" t="s">
        <v>79</v>
      </c>
      <c r="AW182" s="13" t="s">
        <v>30</v>
      </c>
      <c r="AX182" s="13" t="s">
        <v>75</v>
      </c>
      <c r="AY182" s="168" t="s">
        <v>176</v>
      </c>
    </row>
    <row r="183" spans="1:65" s="14" customFormat="1" ht="12">
      <c r="B183" s="174"/>
      <c r="D183" s="167" t="s">
        <v>182</v>
      </c>
      <c r="E183" s="175" t="s">
        <v>1</v>
      </c>
      <c r="F183" s="176" t="s">
        <v>1223</v>
      </c>
      <c r="H183" s="177">
        <v>188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182</v>
      </c>
      <c r="AU183" s="175" t="s">
        <v>87</v>
      </c>
      <c r="AV183" s="14" t="s">
        <v>87</v>
      </c>
      <c r="AW183" s="14" t="s">
        <v>30</v>
      </c>
      <c r="AX183" s="14" t="s">
        <v>75</v>
      </c>
      <c r="AY183" s="175" t="s">
        <v>176</v>
      </c>
    </row>
    <row r="184" spans="1:65" s="15" customFormat="1" ht="12">
      <c r="B184" s="182"/>
      <c r="D184" s="167" t="s">
        <v>182</v>
      </c>
      <c r="E184" s="183" t="s">
        <v>1</v>
      </c>
      <c r="F184" s="184" t="s">
        <v>1224</v>
      </c>
      <c r="H184" s="185">
        <v>188</v>
      </c>
      <c r="I184" s="186"/>
      <c r="L184" s="182"/>
      <c r="M184" s="187"/>
      <c r="N184" s="188"/>
      <c r="O184" s="188"/>
      <c r="P184" s="188"/>
      <c r="Q184" s="188"/>
      <c r="R184" s="188"/>
      <c r="S184" s="188"/>
      <c r="T184" s="189"/>
      <c r="AT184" s="183" t="s">
        <v>182</v>
      </c>
      <c r="AU184" s="183" t="s">
        <v>87</v>
      </c>
      <c r="AV184" s="15" t="s">
        <v>97</v>
      </c>
      <c r="AW184" s="15" t="s">
        <v>30</v>
      </c>
      <c r="AX184" s="15" t="s">
        <v>75</v>
      </c>
      <c r="AY184" s="183" t="s">
        <v>176</v>
      </c>
    </row>
    <row r="185" spans="1:65" s="16" customFormat="1" ht="12">
      <c r="B185" s="190"/>
      <c r="D185" s="167" t="s">
        <v>182</v>
      </c>
      <c r="E185" s="191" t="s">
        <v>1</v>
      </c>
      <c r="F185" s="192" t="s">
        <v>193</v>
      </c>
      <c r="H185" s="193">
        <v>188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1" t="s">
        <v>182</v>
      </c>
      <c r="AU185" s="191" t="s">
        <v>87</v>
      </c>
      <c r="AV185" s="16" t="s">
        <v>106</v>
      </c>
      <c r="AW185" s="16" t="s">
        <v>30</v>
      </c>
      <c r="AX185" s="16" t="s">
        <v>79</v>
      </c>
      <c r="AY185" s="191" t="s">
        <v>176</v>
      </c>
    </row>
    <row r="186" spans="1:65" s="2" customFormat="1" ht="24.25" customHeight="1">
      <c r="A186" s="33"/>
      <c r="B186" s="151"/>
      <c r="C186" s="152" t="s">
        <v>619</v>
      </c>
      <c r="D186" s="152" t="s">
        <v>178</v>
      </c>
      <c r="E186" s="153" t="s">
        <v>1225</v>
      </c>
      <c r="F186" s="154" t="s">
        <v>1226</v>
      </c>
      <c r="G186" s="155" t="s">
        <v>138</v>
      </c>
      <c r="H186" s="156">
        <v>597.16999999999996</v>
      </c>
      <c r="I186" s="157"/>
      <c r="J186" s="158">
        <f>ROUND(I186*H186,2)</f>
        <v>0</v>
      </c>
      <c r="K186" s="159"/>
      <c r="L186" s="34"/>
      <c r="M186" s="160" t="s">
        <v>1</v>
      </c>
      <c r="N186" s="161" t="s">
        <v>41</v>
      </c>
      <c r="O186" s="59"/>
      <c r="P186" s="162">
        <f>O186*H186</f>
        <v>0</v>
      </c>
      <c r="Q186" s="162">
        <v>0</v>
      </c>
      <c r="R186" s="162">
        <f>Q186*H186</f>
        <v>0</v>
      </c>
      <c r="S186" s="162">
        <v>1.6E-2</v>
      </c>
      <c r="T186" s="163">
        <f>S186*H186</f>
        <v>9.5547199999999997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332</v>
      </c>
      <c r="AT186" s="164" t="s">
        <v>178</v>
      </c>
      <c r="AU186" s="164" t="s">
        <v>87</v>
      </c>
      <c r="AY186" s="18" t="s">
        <v>176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8" t="s">
        <v>87</v>
      </c>
      <c r="BK186" s="165">
        <f>ROUND(I186*H186,2)</f>
        <v>0</v>
      </c>
      <c r="BL186" s="18" t="s">
        <v>332</v>
      </c>
      <c r="BM186" s="164" t="s">
        <v>1227</v>
      </c>
    </row>
    <row r="187" spans="1:65" s="14" customFormat="1" ht="12">
      <c r="B187" s="174"/>
      <c r="D187" s="167" t="s">
        <v>182</v>
      </c>
      <c r="E187" s="175" t="s">
        <v>1</v>
      </c>
      <c r="F187" s="176" t="s">
        <v>1134</v>
      </c>
      <c r="H187" s="177">
        <v>597.16999999999996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182</v>
      </c>
      <c r="AU187" s="175" t="s">
        <v>87</v>
      </c>
      <c r="AV187" s="14" t="s">
        <v>87</v>
      </c>
      <c r="AW187" s="14" t="s">
        <v>30</v>
      </c>
      <c r="AX187" s="14" t="s">
        <v>75</v>
      </c>
      <c r="AY187" s="175" t="s">
        <v>176</v>
      </c>
    </row>
    <row r="188" spans="1:65" s="16" customFormat="1" ht="12">
      <c r="B188" s="190"/>
      <c r="D188" s="167" t="s">
        <v>182</v>
      </c>
      <c r="E188" s="191" t="s">
        <v>1</v>
      </c>
      <c r="F188" s="192" t="s">
        <v>193</v>
      </c>
      <c r="H188" s="193">
        <v>597.16999999999996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1" t="s">
        <v>182</v>
      </c>
      <c r="AU188" s="191" t="s">
        <v>87</v>
      </c>
      <c r="AV188" s="16" t="s">
        <v>106</v>
      </c>
      <c r="AW188" s="16" t="s">
        <v>30</v>
      </c>
      <c r="AX188" s="16" t="s">
        <v>79</v>
      </c>
      <c r="AY188" s="191" t="s">
        <v>176</v>
      </c>
    </row>
    <row r="189" spans="1:65" s="2" customFormat="1" ht="38" customHeight="1">
      <c r="A189" s="33"/>
      <c r="B189" s="151"/>
      <c r="C189" s="152" t="s">
        <v>623</v>
      </c>
      <c r="D189" s="152" t="s">
        <v>178</v>
      </c>
      <c r="E189" s="153" t="s">
        <v>1228</v>
      </c>
      <c r="F189" s="154" t="s">
        <v>1229</v>
      </c>
      <c r="G189" s="155" t="s">
        <v>138</v>
      </c>
      <c r="H189" s="156">
        <v>63.018000000000001</v>
      </c>
      <c r="I189" s="157"/>
      <c r="J189" s="158">
        <f>ROUND(I189*H189,2)</f>
        <v>0</v>
      </c>
      <c r="K189" s="159"/>
      <c r="L189" s="34"/>
      <c r="M189" s="160" t="s">
        <v>1</v>
      </c>
      <c r="N189" s="161" t="s">
        <v>41</v>
      </c>
      <c r="O189" s="59"/>
      <c r="P189" s="162">
        <f>O189*H189</f>
        <v>0</v>
      </c>
      <c r="Q189" s="162">
        <v>0</v>
      </c>
      <c r="R189" s="162">
        <f>Q189*H189</f>
        <v>0</v>
      </c>
      <c r="S189" s="162">
        <v>1.4E-2</v>
      </c>
      <c r="T189" s="163">
        <f>S189*H189</f>
        <v>0.88225200000000004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332</v>
      </c>
      <c r="AT189" s="164" t="s">
        <v>178</v>
      </c>
      <c r="AU189" s="164" t="s">
        <v>87</v>
      </c>
      <c r="AY189" s="18" t="s">
        <v>176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87</v>
      </c>
      <c r="BK189" s="165">
        <f>ROUND(I189*H189,2)</f>
        <v>0</v>
      </c>
      <c r="BL189" s="18" t="s">
        <v>332</v>
      </c>
      <c r="BM189" s="164" t="s">
        <v>1230</v>
      </c>
    </row>
    <row r="190" spans="1:65" s="14" customFormat="1" ht="12">
      <c r="B190" s="174"/>
      <c r="D190" s="167" t="s">
        <v>182</v>
      </c>
      <c r="E190" s="175" t="s">
        <v>1</v>
      </c>
      <c r="F190" s="176" t="s">
        <v>1231</v>
      </c>
      <c r="H190" s="177">
        <v>44.058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182</v>
      </c>
      <c r="AU190" s="175" t="s">
        <v>87</v>
      </c>
      <c r="AV190" s="14" t="s">
        <v>87</v>
      </c>
      <c r="AW190" s="14" t="s">
        <v>30</v>
      </c>
      <c r="AX190" s="14" t="s">
        <v>75</v>
      </c>
      <c r="AY190" s="175" t="s">
        <v>176</v>
      </c>
    </row>
    <row r="191" spans="1:65" s="14" customFormat="1" ht="12">
      <c r="B191" s="174"/>
      <c r="D191" s="167" t="s">
        <v>182</v>
      </c>
      <c r="E191" s="175" t="s">
        <v>1</v>
      </c>
      <c r="F191" s="176" t="s">
        <v>1232</v>
      </c>
      <c r="H191" s="177">
        <v>18.96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182</v>
      </c>
      <c r="AU191" s="175" t="s">
        <v>87</v>
      </c>
      <c r="AV191" s="14" t="s">
        <v>87</v>
      </c>
      <c r="AW191" s="14" t="s">
        <v>30</v>
      </c>
      <c r="AX191" s="14" t="s">
        <v>75</v>
      </c>
      <c r="AY191" s="175" t="s">
        <v>176</v>
      </c>
    </row>
    <row r="192" spans="1:65" s="16" customFormat="1" ht="12">
      <c r="B192" s="190"/>
      <c r="D192" s="167" t="s">
        <v>182</v>
      </c>
      <c r="E192" s="191" t="s">
        <v>1</v>
      </c>
      <c r="F192" s="192" t="s">
        <v>193</v>
      </c>
      <c r="H192" s="193">
        <v>63.018000000000001</v>
      </c>
      <c r="I192" s="194"/>
      <c r="L192" s="190"/>
      <c r="M192" s="195"/>
      <c r="N192" s="196"/>
      <c r="O192" s="196"/>
      <c r="P192" s="196"/>
      <c r="Q192" s="196"/>
      <c r="R192" s="196"/>
      <c r="S192" s="196"/>
      <c r="T192" s="197"/>
      <c r="AT192" s="191" t="s">
        <v>182</v>
      </c>
      <c r="AU192" s="191" t="s">
        <v>87</v>
      </c>
      <c r="AV192" s="16" t="s">
        <v>106</v>
      </c>
      <c r="AW192" s="16" t="s">
        <v>30</v>
      </c>
      <c r="AX192" s="16" t="s">
        <v>79</v>
      </c>
      <c r="AY192" s="191" t="s">
        <v>176</v>
      </c>
    </row>
    <row r="193" spans="1:65" s="12" customFormat="1" ht="23" customHeight="1">
      <c r="B193" s="138"/>
      <c r="D193" s="139" t="s">
        <v>74</v>
      </c>
      <c r="E193" s="149" t="s">
        <v>796</v>
      </c>
      <c r="F193" s="149" t="s">
        <v>797</v>
      </c>
      <c r="I193" s="141"/>
      <c r="J193" s="150">
        <f>BK193</f>
        <v>0</v>
      </c>
      <c r="L193" s="138"/>
      <c r="M193" s="143"/>
      <c r="N193" s="144"/>
      <c r="O193" s="144"/>
      <c r="P193" s="145">
        <f>SUM(P194:P198)</f>
        <v>0</v>
      </c>
      <c r="Q193" s="144"/>
      <c r="R193" s="145">
        <f>SUM(R194:R198)</f>
        <v>0</v>
      </c>
      <c r="S193" s="144"/>
      <c r="T193" s="146">
        <f>SUM(T194:T198)</f>
        <v>0</v>
      </c>
      <c r="AR193" s="139" t="s">
        <v>87</v>
      </c>
      <c r="AT193" s="147" t="s">
        <v>74</v>
      </c>
      <c r="AU193" s="147" t="s">
        <v>79</v>
      </c>
      <c r="AY193" s="139" t="s">
        <v>176</v>
      </c>
      <c r="BK193" s="148">
        <f>SUM(BK194:BK198)</f>
        <v>0</v>
      </c>
    </row>
    <row r="194" spans="1:65" s="2" customFormat="1" ht="38" customHeight="1">
      <c r="A194" s="33"/>
      <c r="B194" s="151"/>
      <c r="C194" s="152" t="s">
        <v>628</v>
      </c>
      <c r="D194" s="152" t="s">
        <v>178</v>
      </c>
      <c r="E194" s="153" t="s">
        <v>1233</v>
      </c>
      <c r="F194" s="154" t="s">
        <v>1234</v>
      </c>
      <c r="G194" s="155" t="s">
        <v>138</v>
      </c>
      <c r="H194" s="156">
        <v>0.61799999999999999</v>
      </c>
      <c r="I194" s="157"/>
      <c r="J194" s="158">
        <f>ROUND(I194*H194,2)</f>
        <v>0</v>
      </c>
      <c r="K194" s="159"/>
      <c r="L194" s="34"/>
      <c r="M194" s="160" t="s">
        <v>1</v>
      </c>
      <c r="N194" s="161" t="s">
        <v>41</v>
      </c>
      <c r="O194" s="59"/>
      <c r="P194" s="162">
        <f>O194*H194</f>
        <v>0</v>
      </c>
      <c r="Q194" s="162">
        <v>0</v>
      </c>
      <c r="R194" s="162">
        <f>Q194*H194</f>
        <v>0</v>
      </c>
      <c r="S194" s="162">
        <v>0</v>
      </c>
      <c r="T194" s="16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332</v>
      </c>
      <c r="AT194" s="164" t="s">
        <v>178</v>
      </c>
      <c r="AU194" s="164" t="s">
        <v>87</v>
      </c>
      <c r="AY194" s="18" t="s">
        <v>176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8" t="s">
        <v>87</v>
      </c>
      <c r="BK194" s="165">
        <f>ROUND(I194*H194,2)</f>
        <v>0</v>
      </c>
      <c r="BL194" s="18" t="s">
        <v>332</v>
      </c>
      <c r="BM194" s="164" t="s">
        <v>1235</v>
      </c>
    </row>
    <row r="195" spans="1:65" s="13" customFormat="1" ht="24">
      <c r="B195" s="166"/>
      <c r="D195" s="167" t="s">
        <v>182</v>
      </c>
      <c r="E195" s="168" t="s">
        <v>1</v>
      </c>
      <c r="F195" s="169" t="s">
        <v>1236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182</v>
      </c>
      <c r="AU195" s="168" t="s">
        <v>87</v>
      </c>
      <c r="AV195" s="13" t="s">
        <v>79</v>
      </c>
      <c r="AW195" s="13" t="s">
        <v>30</v>
      </c>
      <c r="AX195" s="13" t="s">
        <v>75</v>
      </c>
      <c r="AY195" s="168" t="s">
        <v>176</v>
      </c>
    </row>
    <row r="196" spans="1:65" s="14" customFormat="1" ht="12">
      <c r="B196" s="174"/>
      <c r="D196" s="167" t="s">
        <v>182</v>
      </c>
      <c r="E196" s="175" t="s">
        <v>1</v>
      </c>
      <c r="F196" s="176" t="s">
        <v>1237</v>
      </c>
      <c r="H196" s="177">
        <v>0.61799999999999999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182</v>
      </c>
      <c r="AU196" s="175" t="s">
        <v>87</v>
      </c>
      <c r="AV196" s="14" t="s">
        <v>87</v>
      </c>
      <c r="AW196" s="14" t="s">
        <v>30</v>
      </c>
      <c r="AX196" s="14" t="s">
        <v>75</v>
      </c>
      <c r="AY196" s="175" t="s">
        <v>176</v>
      </c>
    </row>
    <row r="197" spans="1:65" s="15" customFormat="1" ht="12">
      <c r="B197" s="182"/>
      <c r="D197" s="167" t="s">
        <v>182</v>
      </c>
      <c r="E197" s="183" t="s">
        <v>1</v>
      </c>
      <c r="F197" s="184" t="s">
        <v>1238</v>
      </c>
      <c r="H197" s="185">
        <v>0.61799999999999999</v>
      </c>
      <c r="I197" s="186"/>
      <c r="L197" s="182"/>
      <c r="M197" s="187"/>
      <c r="N197" s="188"/>
      <c r="O197" s="188"/>
      <c r="P197" s="188"/>
      <c r="Q197" s="188"/>
      <c r="R197" s="188"/>
      <c r="S197" s="188"/>
      <c r="T197" s="189"/>
      <c r="AT197" s="183" t="s">
        <v>182</v>
      </c>
      <c r="AU197" s="183" t="s">
        <v>87</v>
      </c>
      <c r="AV197" s="15" t="s">
        <v>97</v>
      </c>
      <c r="AW197" s="15" t="s">
        <v>30</v>
      </c>
      <c r="AX197" s="15" t="s">
        <v>75</v>
      </c>
      <c r="AY197" s="183" t="s">
        <v>176</v>
      </c>
    </row>
    <row r="198" spans="1:65" s="16" customFormat="1" ht="12">
      <c r="B198" s="190"/>
      <c r="D198" s="167" t="s">
        <v>182</v>
      </c>
      <c r="E198" s="191" t="s">
        <v>1</v>
      </c>
      <c r="F198" s="192" t="s">
        <v>193</v>
      </c>
      <c r="H198" s="193">
        <v>0.61799999999999999</v>
      </c>
      <c r="I198" s="194"/>
      <c r="L198" s="190"/>
      <c r="M198" s="195"/>
      <c r="N198" s="196"/>
      <c r="O198" s="196"/>
      <c r="P198" s="196"/>
      <c r="Q198" s="196"/>
      <c r="R198" s="196"/>
      <c r="S198" s="196"/>
      <c r="T198" s="197"/>
      <c r="AT198" s="191" t="s">
        <v>182</v>
      </c>
      <c r="AU198" s="191" t="s">
        <v>87</v>
      </c>
      <c r="AV198" s="16" t="s">
        <v>106</v>
      </c>
      <c r="AW198" s="16" t="s">
        <v>30</v>
      </c>
      <c r="AX198" s="16" t="s">
        <v>79</v>
      </c>
      <c r="AY198" s="191" t="s">
        <v>176</v>
      </c>
    </row>
    <row r="199" spans="1:65" s="12" customFormat="1" ht="23" customHeight="1">
      <c r="B199" s="138"/>
      <c r="D199" s="139" t="s">
        <v>74</v>
      </c>
      <c r="E199" s="149" t="s">
        <v>1239</v>
      </c>
      <c r="F199" s="149" t="s">
        <v>1240</v>
      </c>
      <c r="I199" s="141"/>
      <c r="J199" s="150">
        <f>BK199</f>
        <v>0</v>
      </c>
      <c r="L199" s="138"/>
      <c r="M199" s="143"/>
      <c r="N199" s="144"/>
      <c r="O199" s="144"/>
      <c r="P199" s="145">
        <f>SUM(P200:P266)</f>
        <v>0</v>
      </c>
      <c r="Q199" s="144"/>
      <c r="R199" s="145">
        <f>SUM(R200:R266)</f>
        <v>0</v>
      </c>
      <c r="S199" s="144"/>
      <c r="T199" s="146">
        <f>SUM(T200:T266)</f>
        <v>5.3057562999999996</v>
      </c>
      <c r="AR199" s="139" t="s">
        <v>87</v>
      </c>
      <c r="AT199" s="147" t="s">
        <v>74</v>
      </c>
      <c r="AU199" s="147" t="s">
        <v>79</v>
      </c>
      <c r="AY199" s="139" t="s">
        <v>176</v>
      </c>
      <c r="BK199" s="148">
        <f>SUM(BK200:BK266)</f>
        <v>0</v>
      </c>
    </row>
    <row r="200" spans="1:65" s="2" customFormat="1" ht="24.25" customHeight="1">
      <c r="A200" s="33"/>
      <c r="B200" s="151"/>
      <c r="C200" s="152" t="s">
        <v>634</v>
      </c>
      <c r="D200" s="152" t="s">
        <v>178</v>
      </c>
      <c r="E200" s="153" t="s">
        <v>1241</v>
      </c>
      <c r="F200" s="154" t="s">
        <v>1242</v>
      </c>
      <c r="G200" s="155" t="s">
        <v>138</v>
      </c>
      <c r="H200" s="156">
        <v>597.16999999999996</v>
      </c>
      <c r="I200" s="157"/>
      <c r="J200" s="158">
        <f>ROUND(I200*H200,2)</f>
        <v>0</v>
      </c>
      <c r="K200" s="159"/>
      <c r="L200" s="34"/>
      <c r="M200" s="160" t="s">
        <v>1</v>
      </c>
      <c r="N200" s="161" t="s">
        <v>41</v>
      </c>
      <c r="O200" s="59"/>
      <c r="P200" s="162">
        <f>O200*H200</f>
        <v>0</v>
      </c>
      <c r="Q200" s="162">
        <v>0</v>
      </c>
      <c r="R200" s="162">
        <f>Q200*H200</f>
        <v>0</v>
      </c>
      <c r="S200" s="162">
        <v>7.5100000000000002E-3</v>
      </c>
      <c r="T200" s="163">
        <f>S200*H200</f>
        <v>4.4847466999999996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332</v>
      </c>
      <c r="AT200" s="164" t="s">
        <v>178</v>
      </c>
      <c r="AU200" s="164" t="s">
        <v>87</v>
      </c>
      <c r="AY200" s="18" t="s">
        <v>176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87</v>
      </c>
      <c r="BK200" s="165">
        <f>ROUND(I200*H200,2)</f>
        <v>0</v>
      </c>
      <c r="BL200" s="18" t="s">
        <v>332</v>
      </c>
      <c r="BM200" s="164" t="s">
        <v>1243</v>
      </c>
    </row>
    <row r="201" spans="1:65" s="13" customFormat="1" ht="12">
      <c r="B201" s="166"/>
      <c r="D201" s="167" t="s">
        <v>182</v>
      </c>
      <c r="E201" s="168" t="s">
        <v>1</v>
      </c>
      <c r="F201" s="169" t="s">
        <v>1244</v>
      </c>
      <c r="H201" s="168" t="s">
        <v>1</v>
      </c>
      <c r="I201" s="170"/>
      <c r="L201" s="166"/>
      <c r="M201" s="171"/>
      <c r="N201" s="172"/>
      <c r="O201" s="172"/>
      <c r="P201" s="172"/>
      <c r="Q201" s="172"/>
      <c r="R201" s="172"/>
      <c r="S201" s="172"/>
      <c r="T201" s="173"/>
      <c r="AT201" s="168" t="s">
        <v>182</v>
      </c>
      <c r="AU201" s="168" t="s">
        <v>87</v>
      </c>
      <c r="AV201" s="13" t="s">
        <v>79</v>
      </c>
      <c r="AW201" s="13" t="s">
        <v>30</v>
      </c>
      <c r="AX201" s="13" t="s">
        <v>75</v>
      </c>
      <c r="AY201" s="168" t="s">
        <v>176</v>
      </c>
    </row>
    <row r="202" spans="1:65" s="13" customFormat="1" ht="12">
      <c r="B202" s="166"/>
      <c r="D202" s="167" t="s">
        <v>182</v>
      </c>
      <c r="E202" s="168" t="s">
        <v>1</v>
      </c>
      <c r="F202" s="169" t="s">
        <v>1245</v>
      </c>
      <c r="H202" s="168" t="s">
        <v>1</v>
      </c>
      <c r="I202" s="170"/>
      <c r="L202" s="166"/>
      <c r="M202" s="171"/>
      <c r="N202" s="172"/>
      <c r="O202" s="172"/>
      <c r="P202" s="172"/>
      <c r="Q202" s="172"/>
      <c r="R202" s="172"/>
      <c r="S202" s="172"/>
      <c r="T202" s="173"/>
      <c r="AT202" s="168" t="s">
        <v>182</v>
      </c>
      <c r="AU202" s="168" t="s">
        <v>87</v>
      </c>
      <c r="AV202" s="13" t="s">
        <v>79</v>
      </c>
      <c r="AW202" s="13" t="s">
        <v>30</v>
      </c>
      <c r="AX202" s="13" t="s">
        <v>75</v>
      </c>
      <c r="AY202" s="168" t="s">
        <v>176</v>
      </c>
    </row>
    <row r="203" spans="1:65" s="14" customFormat="1" ht="12">
      <c r="B203" s="174"/>
      <c r="D203" s="167" t="s">
        <v>182</v>
      </c>
      <c r="E203" s="175" t="s">
        <v>1</v>
      </c>
      <c r="F203" s="176" t="s">
        <v>1246</v>
      </c>
      <c r="H203" s="177">
        <v>34.128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1:65" s="14" customFormat="1" ht="12">
      <c r="B204" s="174"/>
      <c r="D204" s="167" t="s">
        <v>182</v>
      </c>
      <c r="E204" s="175" t="s">
        <v>1</v>
      </c>
      <c r="F204" s="176" t="s">
        <v>1247</v>
      </c>
      <c r="H204" s="177">
        <v>193.482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1:65" s="15" customFormat="1" ht="12">
      <c r="B205" s="182"/>
      <c r="D205" s="167" t="s">
        <v>182</v>
      </c>
      <c r="E205" s="183" t="s">
        <v>1</v>
      </c>
      <c r="F205" s="184" t="s">
        <v>1248</v>
      </c>
      <c r="H205" s="185">
        <v>227.61</v>
      </c>
      <c r="I205" s="186"/>
      <c r="L205" s="182"/>
      <c r="M205" s="187"/>
      <c r="N205" s="188"/>
      <c r="O205" s="188"/>
      <c r="P205" s="188"/>
      <c r="Q205" s="188"/>
      <c r="R205" s="188"/>
      <c r="S205" s="188"/>
      <c r="T205" s="189"/>
      <c r="AT205" s="183" t="s">
        <v>182</v>
      </c>
      <c r="AU205" s="183" t="s">
        <v>87</v>
      </c>
      <c r="AV205" s="15" t="s">
        <v>97</v>
      </c>
      <c r="AW205" s="15" t="s">
        <v>30</v>
      </c>
      <c r="AX205" s="15" t="s">
        <v>75</v>
      </c>
      <c r="AY205" s="183" t="s">
        <v>176</v>
      </c>
    </row>
    <row r="206" spans="1:65" s="14" customFormat="1" ht="12">
      <c r="B206" s="174"/>
      <c r="D206" s="167" t="s">
        <v>182</v>
      </c>
      <c r="E206" s="175" t="s">
        <v>1</v>
      </c>
      <c r="F206" s="176" t="s">
        <v>1249</v>
      </c>
      <c r="H206" s="177">
        <v>141.94999999999999</v>
      </c>
      <c r="I206" s="178"/>
      <c r="L206" s="174"/>
      <c r="M206" s="179"/>
      <c r="N206" s="180"/>
      <c r="O206" s="180"/>
      <c r="P206" s="180"/>
      <c r="Q206" s="180"/>
      <c r="R206" s="180"/>
      <c r="S206" s="180"/>
      <c r="T206" s="181"/>
      <c r="AT206" s="175" t="s">
        <v>182</v>
      </c>
      <c r="AU206" s="175" t="s">
        <v>87</v>
      </c>
      <c r="AV206" s="14" t="s">
        <v>87</v>
      </c>
      <c r="AW206" s="14" t="s">
        <v>30</v>
      </c>
      <c r="AX206" s="14" t="s">
        <v>75</v>
      </c>
      <c r="AY206" s="175" t="s">
        <v>176</v>
      </c>
    </row>
    <row r="207" spans="1:65" s="15" customFormat="1" ht="12">
      <c r="B207" s="182"/>
      <c r="D207" s="167" t="s">
        <v>182</v>
      </c>
      <c r="E207" s="183" t="s">
        <v>1</v>
      </c>
      <c r="F207" s="184" t="s">
        <v>1250</v>
      </c>
      <c r="H207" s="185">
        <v>141.94999999999999</v>
      </c>
      <c r="I207" s="186"/>
      <c r="L207" s="182"/>
      <c r="M207" s="187"/>
      <c r="N207" s="188"/>
      <c r="O207" s="188"/>
      <c r="P207" s="188"/>
      <c r="Q207" s="188"/>
      <c r="R207" s="188"/>
      <c r="S207" s="188"/>
      <c r="T207" s="189"/>
      <c r="AT207" s="183" t="s">
        <v>182</v>
      </c>
      <c r="AU207" s="183" t="s">
        <v>87</v>
      </c>
      <c r="AV207" s="15" t="s">
        <v>97</v>
      </c>
      <c r="AW207" s="15" t="s">
        <v>30</v>
      </c>
      <c r="AX207" s="15" t="s">
        <v>75</v>
      </c>
      <c r="AY207" s="183" t="s">
        <v>176</v>
      </c>
    </row>
    <row r="208" spans="1:65" s="14" customFormat="1" ht="12">
      <c r="B208" s="174"/>
      <c r="D208" s="167" t="s">
        <v>182</v>
      </c>
      <c r="E208" s="175" t="s">
        <v>1</v>
      </c>
      <c r="F208" s="176" t="s">
        <v>1246</v>
      </c>
      <c r="H208" s="177">
        <v>34.128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182</v>
      </c>
      <c r="AU208" s="175" t="s">
        <v>87</v>
      </c>
      <c r="AV208" s="14" t="s">
        <v>87</v>
      </c>
      <c r="AW208" s="14" t="s">
        <v>30</v>
      </c>
      <c r="AX208" s="14" t="s">
        <v>75</v>
      </c>
      <c r="AY208" s="175" t="s">
        <v>176</v>
      </c>
    </row>
    <row r="209" spans="1:65" s="14" customFormat="1" ht="12">
      <c r="B209" s="174"/>
      <c r="D209" s="167" t="s">
        <v>182</v>
      </c>
      <c r="E209" s="175" t="s">
        <v>1</v>
      </c>
      <c r="F209" s="176" t="s">
        <v>1247</v>
      </c>
      <c r="H209" s="177">
        <v>193.482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1:65" s="15" customFormat="1" ht="12">
      <c r="B210" s="182"/>
      <c r="D210" s="167" t="s">
        <v>182</v>
      </c>
      <c r="E210" s="183" t="s">
        <v>1</v>
      </c>
      <c r="F210" s="184" t="s">
        <v>1251</v>
      </c>
      <c r="H210" s="185">
        <v>227.61</v>
      </c>
      <c r="I210" s="186"/>
      <c r="L210" s="182"/>
      <c r="M210" s="187"/>
      <c r="N210" s="188"/>
      <c r="O210" s="188"/>
      <c r="P210" s="188"/>
      <c r="Q210" s="188"/>
      <c r="R210" s="188"/>
      <c r="S210" s="188"/>
      <c r="T210" s="189"/>
      <c r="AT210" s="183" t="s">
        <v>182</v>
      </c>
      <c r="AU210" s="183" t="s">
        <v>87</v>
      </c>
      <c r="AV210" s="15" t="s">
        <v>97</v>
      </c>
      <c r="AW210" s="15" t="s">
        <v>30</v>
      </c>
      <c r="AX210" s="15" t="s">
        <v>75</v>
      </c>
      <c r="AY210" s="183" t="s">
        <v>176</v>
      </c>
    </row>
    <row r="211" spans="1:65" s="16" customFormat="1" ht="12">
      <c r="B211" s="190"/>
      <c r="D211" s="167" t="s">
        <v>182</v>
      </c>
      <c r="E211" s="191" t="s">
        <v>1134</v>
      </c>
      <c r="F211" s="192" t="s">
        <v>1252</v>
      </c>
      <c r="H211" s="193">
        <v>597.16999999999996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1" t="s">
        <v>182</v>
      </c>
      <c r="AU211" s="191" t="s">
        <v>87</v>
      </c>
      <c r="AV211" s="16" t="s">
        <v>106</v>
      </c>
      <c r="AW211" s="16" t="s">
        <v>30</v>
      </c>
      <c r="AX211" s="16" t="s">
        <v>79</v>
      </c>
      <c r="AY211" s="191" t="s">
        <v>176</v>
      </c>
    </row>
    <row r="212" spans="1:65" s="2" customFormat="1" ht="14.5" customHeight="1">
      <c r="A212" s="33"/>
      <c r="B212" s="151"/>
      <c r="C212" s="152" t="s">
        <v>642</v>
      </c>
      <c r="D212" s="152" t="s">
        <v>178</v>
      </c>
      <c r="E212" s="153" t="s">
        <v>1253</v>
      </c>
      <c r="F212" s="154" t="s">
        <v>1254</v>
      </c>
      <c r="G212" s="155" t="s">
        <v>138</v>
      </c>
      <c r="H212" s="156">
        <v>0.72</v>
      </c>
      <c r="I212" s="157"/>
      <c r="J212" s="158">
        <f>ROUND(I212*H212,2)</f>
        <v>0</v>
      </c>
      <c r="K212" s="159"/>
      <c r="L212" s="34"/>
      <c r="M212" s="160" t="s">
        <v>1</v>
      </c>
      <c r="N212" s="161" t="s">
        <v>41</v>
      </c>
      <c r="O212" s="59"/>
      <c r="P212" s="162">
        <f>O212*H212</f>
        <v>0</v>
      </c>
      <c r="Q212" s="162">
        <v>0</v>
      </c>
      <c r="R212" s="162">
        <f>Q212*H212</f>
        <v>0</v>
      </c>
      <c r="S212" s="162">
        <v>7.1999999999999998E-3</v>
      </c>
      <c r="T212" s="163">
        <f>S212*H212</f>
        <v>5.1839999999999994E-3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332</v>
      </c>
      <c r="AT212" s="164" t="s">
        <v>178</v>
      </c>
      <c r="AU212" s="164" t="s">
        <v>87</v>
      </c>
      <c r="AY212" s="18" t="s">
        <v>176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87</v>
      </c>
      <c r="BK212" s="165">
        <f>ROUND(I212*H212,2)</f>
        <v>0</v>
      </c>
      <c r="BL212" s="18" t="s">
        <v>332</v>
      </c>
      <c r="BM212" s="164" t="s">
        <v>1255</v>
      </c>
    </row>
    <row r="213" spans="1:65" s="13" customFormat="1" ht="12">
      <c r="B213" s="166"/>
      <c r="D213" s="167" t="s">
        <v>182</v>
      </c>
      <c r="E213" s="168" t="s">
        <v>1</v>
      </c>
      <c r="F213" s="169" t="s">
        <v>1256</v>
      </c>
      <c r="H213" s="168" t="s">
        <v>1</v>
      </c>
      <c r="I213" s="170"/>
      <c r="L213" s="166"/>
      <c r="M213" s="171"/>
      <c r="N213" s="172"/>
      <c r="O213" s="172"/>
      <c r="P213" s="172"/>
      <c r="Q213" s="172"/>
      <c r="R213" s="172"/>
      <c r="S213" s="172"/>
      <c r="T213" s="173"/>
      <c r="AT213" s="168" t="s">
        <v>182</v>
      </c>
      <c r="AU213" s="168" t="s">
        <v>87</v>
      </c>
      <c r="AV213" s="13" t="s">
        <v>79</v>
      </c>
      <c r="AW213" s="13" t="s">
        <v>30</v>
      </c>
      <c r="AX213" s="13" t="s">
        <v>75</v>
      </c>
      <c r="AY213" s="168" t="s">
        <v>176</v>
      </c>
    </row>
    <row r="214" spans="1:65" s="14" customFormat="1" ht="12">
      <c r="B214" s="174"/>
      <c r="D214" s="167" t="s">
        <v>182</v>
      </c>
      <c r="E214" s="175" t="s">
        <v>1</v>
      </c>
      <c r="F214" s="176" t="s">
        <v>1257</v>
      </c>
      <c r="H214" s="177">
        <v>0.72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182</v>
      </c>
      <c r="AU214" s="175" t="s">
        <v>87</v>
      </c>
      <c r="AV214" s="14" t="s">
        <v>87</v>
      </c>
      <c r="AW214" s="14" t="s">
        <v>30</v>
      </c>
      <c r="AX214" s="14" t="s">
        <v>75</v>
      </c>
      <c r="AY214" s="175" t="s">
        <v>176</v>
      </c>
    </row>
    <row r="215" spans="1:65" s="16" customFormat="1" ht="12">
      <c r="B215" s="190"/>
      <c r="D215" s="167" t="s">
        <v>182</v>
      </c>
      <c r="E215" s="191" t="s">
        <v>1</v>
      </c>
      <c r="F215" s="192" t="s">
        <v>193</v>
      </c>
      <c r="H215" s="193">
        <v>0.72</v>
      </c>
      <c r="I215" s="194"/>
      <c r="L215" s="190"/>
      <c r="M215" s="195"/>
      <c r="N215" s="196"/>
      <c r="O215" s="196"/>
      <c r="P215" s="196"/>
      <c r="Q215" s="196"/>
      <c r="R215" s="196"/>
      <c r="S215" s="196"/>
      <c r="T215" s="197"/>
      <c r="AT215" s="191" t="s">
        <v>182</v>
      </c>
      <c r="AU215" s="191" t="s">
        <v>87</v>
      </c>
      <c r="AV215" s="16" t="s">
        <v>106</v>
      </c>
      <c r="AW215" s="16" t="s">
        <v>30</v>
      </c>
      <c r="AX215" s="16" t="s">
        <v>79</v>
      </c>
      <c r="AY215" s="191" t="s">
        <v>176</v>
      </c>
    </row>
    <row r="216" spans="1:65" s="2" customFormat="1" ht="24.25" customHeight="1">
      <c r="A216" s="33"/>
      <c r="B216" s="151"/>
      <c r="C216" s="152" t="s">
        <v>615</v>
      </c>
      <c r="D216" s="152" t="s">
        <v>178</v>
      </c>
      <c r="E216" s="153" t="s">
        <v>1258</v>
      </c>
      <c r="F216" s="154" t="s">
        <v>1259</v>
      </c>
      <c r="G216" s="155" t="s">
        <v>362</v>
      </c>
      <c r="H216" s="156">
        <v>5</v>
      </c>
      <c r="I216" s="157"/>
      <c r="J216" s="158">
        <f>ROUND(I216*H216,2)</f>
        <v>0</v>
      </c>
      <c r="K216" s="159"/>
      <c r="L216" s="34"/>
      <c r="M216" s="160" t="s">
        <v>1</v>
      </c>
      <c r="N216" s="161" t="s">
        <v>41</v>
      </c>
      <c r="O216" s="59"/>
      <c r="P216" s="162">
        <f>O216*H216</f>
        <v>0</v>
      </c>
      <c r="Q216" s="162">
        <v>0</v>
      </c>
      <c r="R216" s="162">
        <f>Q216*H216</f>
        <v>0</v>
      </c>
      <c r="S216" s="162">
        <v>8.0000000000000007E-5</v>
      </c>
      <c r="T216" s="163">
        <f>S216*H216</f>
        <v>4.0000000000000002E-4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4" t="s">
        <v>332</v>
      </c>
      <c r="AT216" s="164" t="s">
        <v>178</v>
      </c>
      <c r="AU216" s="164" t="s">
        <v>87</v>
      </c>
      <c r="AY216" s="18" t="s">
        <v>176</v>
      </c>
      <c r="BE216" s="165">
        <f>IF(N216="základná",J216,0)</f>
        <v>0</v>
      </c>
      <c r="BF216" s="165">
        <f>IF(N216="znížená",J216,0)</f>
        <v>0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8" t="s">
        <v>87</v>
      </c>
      <c r="BK216" s="165">
        <f>ROUND(I216*H216,2)</f>
        <v>0</v>
      </c>
      <c r="BL216" s="18" t="s">
        <v>332</v>
      </c>
      <c r="BM216" s="164" t="s">
        <v>1260</v>
      </c>
    </row>
    <row r="217" spans="1:65" s="14" customFormat="1" ht="12">
      <c r="B217" s="174"/>
      <c r="D217" s="167" t="s">
        <v>182</v>
      </c>
      <c r="E217" s="175" t="s">
        <v>1</v>
      </c>
      <c r="F217" s="176" t="s">
        <v>216</v>
      </c>
      <c r="H217" s="177">
        <v>5</v>
      </c>
      <c r="I217" s="178"/>
      <c r="L217" s="174"/>
      <c r="M217" s="179"/>
      <c r="N217" s="180"/>
      <c r="O217" s="180"/>
      <c r="P217" s="180"/>
      <c r="Q217" s="180"/>
      <c r="R217" s="180"/>
      <c r="S217" s="180"/>
      <c r="T217" s="181"/>
      <c r="AT217" s="175" t="s">
        <v>182</v>
      </c>
      <c r="AU217" s="175" t="s">
        <v>87</v>
      </c>
      <c r="AV217" s="14" t="s">
        <v>87</v>
      </c>
      <c r="AW217" s="14" t="s">
        <v>30</v>
      </c>
      <c r="AX217" s="14" t="s">
        <v>75</v>
      </c>
      <c r="AY217" s="175" t="s">
        <v>176</v>
      </c>
    </row>
    <row r="218" spans="1:65" s="16" customFormat="1" ht="12">
      <c r="B218" s="190"/>
      <c r="D218" s="167" t="s">
        <v>182</v>
      </c>
      <c r="E218" s="191" t="s">
        <v>1</v>
      </c>
      <c r="F218" s="192" t="s">
        <v>193</v>
      </c>
      <c r="H218" s="193">
        <v>5</v>
      </c>
      <c r="I218" s="194"/>
      <c r="L218" s="190"/>
      <c r="M218" s="195"/>
      <c r="N218" s="196"/>
      <c r="O218" s="196"/>
      <c r="P218" s="196"/>
      <c r="Q218" s="196"/>
      <c r="R218" s="196"/>
      <c r="S218" s="196"/>
      <c r="T218" s="197"/>
      <c r="AT218" s="191" t="s">
        <v>182</v>
      </c>
      <c r="AU218" s="191" t="s">
        <v>87</v>
      </c>
      <c r="AV218" s="16" t="s">
        <v>106</v>
      </c>
      <c r="AW218" s="16" t="s">
        <v>30</v>
      </c>
      <c r="AX218" s="16" t="s">
        <v>79</v>
      </c>
      <c r="AY218" s="191" t="s">
        <v>176</v>
      </c>
    </row>
    <row r="219" spans="1:65" s="2" customFormat="1" ht="24.25" customHeight="1">
      <c r="A219" s="33"/>
      <c r="B219" s="151"/>
      <c r="C219" s="152" t="s">
        <v>653</v>
      </c>
      <c r="D219" s="152" t="s">
        <v>178</v>
      </c>
      <c r="E219" s="153" t="s">
        <v>1261</v>
      </c>
      <c r="F219" s="154" t="s">
        <v>1262</v>
      </c>
      <c r="G219" s="155" t="s">
        <v>362</v>
      </c>
      <c r="H219" s="156">
        <v>40</v>
      </c>
      <c r="I219" s="157"/>
      <c r="J219" s="158">
        <f>ROUND(I219*H219,2)</f>
        <v>0</v>
      </c>
      <c r="K219" s="159"/>
      <c r="L219" s="34"/>
      <c r="M219" s="160" t="s">
        <v>1</v>
      </c>
      <c r="N219" s="161" t="s">
        <v>41</v>
      </c>
      <c r="O219" s="59"/>
      <c r="P219" s="162">
        <f>O219*H219</f>
        <v>0</v>
      </c>
      <c r="Q219" s="162">
        <v>0</v>
      </c>
      <c r="R219" s="162">
        <f>Q219*H219</f>
        <v>0</v>
      </c>
      <c r="S219" s="162">
        <v>9.0000000000000006E-5</v>
      </c>
      <c r="T219" s="163">
        <f>S219*H219</f>
        <v>3.6000000000000003E-3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332</v>
      </c>
      <c r="AT219" s="164" t="s">
        <v>178</v>
      </c>
      <c r="AU219" s="164" t="s">
        <v>87</v>
      </c>
      <c r="AY219" s="18" t="s">
        <v>176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87</v>
      </c>
      <c r="BK219" s="165">
        <f>ROUND(I219*H219,2)</f>
        <v>0</v>
      </c>
      <c r="BL219" s="18" t="s">
        <v>332</v>
      </c>
      <c r="BM219" s="164" t="s">
        <v>1263</v>
      </c>
    </row>
    <row r="220" spans="1:65" s="13" customFormat="1" ht="12">
      <c r="B220" s="166"/>
      <c r="D220" s="167" t="s">
        <v>182</v>
      </c>
      <c r="E220" s="168" t="s">
        <v>1</v>
      </c>
      <c r="F220" s="169" t="s">
        <v>1264</v>
      </c>
      <c r="H220" s="168" t="s">
        <v>1</v>
      </c>
      <c r="I220" s="170"/>
      <c r="L220" s="166"/>
      <c r="M220" s="171"/>
      <c r="N220" s="172"/>
      <c r="O220" s="172"/>
      <c r="P220" s="172"/>
      <c r="Q220" s="172"/>
      <c r="R220" s="172"/>
      <c r="S220" s="172"/>
      <c r="T220" s="173"/>
      <c r="AT220" s="168" t="s">
        <v>182</v>
      </c>
      <c r="AU220" s="168" t="s">
        <v>87</v>
      </c>
      <c r="AV220" s="13" t="s">
        <v>79</v>
      </c>
      <c r="AW220" s="13" t="s">
        <v>30</v>
      </c>
      <c r="AX220" s="13" t="s">
        <v>75</v>
      </c>
      <c r="AY220" s="168" t="s">
        <v>176</v>
      </c>
    </row>
    <row r="221" spans="1:65" s="14" customFormat="1" ht="12">
      <c r="B221" s="174"/>
      <c r="D221" s="167" t="s">
        <v>182</v>
      </c>
      <c r="E221" s="175" t="s">
        <v>1</v>
      </c>
      <c r="F221" s="176" t="s">
        <v>143</v>
      </c>
      <c r="H221" s="177">
        <v>40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182</v>
      </c>
      <c r="AU221" s="175" t="s">
        <v>87</v>
      </c>
      <c r="AV221" s="14" t="s">
        <v>87</v>
      </c>
      <c r="AW221" s="14" t="s">
        <v>30</v>
      </c>
      <c r="AX221" s="14" t="s">
        <v>75</v>
      </c>
      <c r="AY221" s="175" t="s">
        <v>176</v>
      </c>
    </row>
    <row r="222" spans="1:65" s="16" customFormat="1" ht="12">
      <c r="B222" s="190"/>
      <c r="D222" s="167" t="s">
        <v>182</v>
      </c>
      <c r="E222" s="191" t="s">
        <v>1</v>
      </c>
      <c r="F222" s="192" t="s">
        <v>193</v>
      </c>
      <c r="H222" s="193">
        <v>40</v>
      </c>
      <c r="I222" s="194"/>
      <c r="L222" s="190"/>
      <c r="M222" s="195"/>
      <c r="N222" s="196"/>
      <c r="O222" s="196"/>
      <c r="P222" s="196"/>
      <c r="Q222" s="196"/>
      <c r="R222" s="196"/>
      <c r="S222" s="196"/>
      <c r="T222" s="197"/>
      <c r="AT222" s="191" t="s">
        <v>182</v>
      </c>
      <c r="AU222" s="191" t="s">
        <v>87</v>
      </c>
      <c r="AV222" s="16" t="s">
        <v>106</v>
      </c>
      <c r="AW222" s="16" t="s">
        <v>30</v>
      </c>
      <c r="AX222" s="16" t="s">
        <v>79</v>
      </c>
      <c r="AY222" s="191" t="s">
        <v>176</v>
      </c>
    </row>
    <row r="223" spans="1:65" s="2" customFormat="1" ht="24.25" customHeight="1">
      <c r="A223" s="33"/>
      <c r="B223" s="151"/>
      <c r="C223" s="152" t="s">
        <v>1120</v>
      </c>
      <c r="D223" s="152" t="s">
        <v>178</v>
      </c>
      <c r="E223" s="153" t="s">
        <v>1265</v>
      </c>
      <c r="F223" s="154" t="s">
        <v>1266</v>
      </c>
      <c r="G223" s="155" t="s">
        <v>219</v>
      </c>
      <c r="H223" s="156">
        <v>105.03</v>
      </c>
      <c r="I223" s="157"/>
      <c r="J223" s="158">
        <f>ROUND(I223*H223,2)</f>
        <v>0</v>
      </c>
      <c r="K223" s="159"/>
      <c r="L223" s="34"/>
      <c r="M223" s="160" t="s">
        <v>1</v>
      </c>
      <c r="N223" s="161" t="s">
        <v>41</v>
      </c>
      <c r="O223" s="59"/>
      <c r="P223" s="162">
        <f>O223*H223</f>
        <v>0</v>
      </c>
      <c r="Q223" s="162">
        <v>0</v>
      </c>
      <c r="R223" s="162">
        <f>Q223*H223</f>
        <v>0</v>
      </c>
      <c r="S223" s="162">
        <v>3.3E-3</v>
      </c>
      <c r="T223" s="163">
        <f>S223*H223</f>
        <v>0.34659899999999999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332</v>
      </c>
      <c r="AT223" s="164" t="s">
        <v>178</v>
      </c>
      <c r="AU223" s="164" t="s">
        <v>87</v>
      </c>
      <c r="AY223" s="18" t="s">
        <v>176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8" t="s">
        <v>87</v>
      </c>
      <c r="BK223" s="165">
        <f>ROUND(I223*H223,2)</f>
        <v>0</v>
      </c>
      <c r="BL223" s="18" t="s">
        <v>332</v>
      </c>
      <c r="BM223" s="164" t="s">
        <v>1267</v>
      </c>
    </row>
    <row r="224" spans="1:65" s="14" customFormat="1" ht="12">
      <c r="B224" s="174"/>
      <c r="D224" s="167" t="s">
        <v>182</v>
      </c>
      <c r="E224" s="175" t="s">
        <v>1</v>
      </c>
      <c r="F224" s="176" t="s">
        <v>1268</v>
      </c>
      <c r="H224" s="177">
        <v>36.715000000000003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182</v>
      </c>
      <c r="AU224" s="175" t="s">
        <v>87</v>
      </c>
      <c r="AV224" s="14" t="s">
        <v>87</v>
      </c>
      <c r="AW224" s="14" t="s">
        <v>30</v>
      </c>
      <c r="AX224" s="14" t="s">
        <v>75</v>
      </c>
      <c r="AY224" s="175" t="s">
        <v>176</v>
      </c>
    </row>
    <row r="225" spans="1:65" s="14" customFormat="1" ht="12">
      <c r="B225" s="174"/>
      <c r="D225" s="167" t="s">
        <v>182</v>
      </c>
      <c r="E225" s="175" t="s">
        <v>1</v>
      </c>
      <c r="F225" s="176" t="s">
        <v>1268</v>
      </c>
      <c r="H225" s="177">
        <v>36.715000000000003</v>
      </c>
      <c r="I225" s="178"/>
      <c r="L225" s="174"/>
      <c r="M225" s="179"/>
      <c r="N225" s="180"/>
      <c r="O225" s="180"/>
      <c r="P225" s="180"/>
      <c r="Q225" s="180"/>
      <c r="R225" s="180"/>
      <c r="S225" s="180"/>
      <c r="T225" s="181"/>
      <c r="AT225" s="175" t="s">
        <v>182</v>
      </c>
      <c r="AU225" s="175" t="s">
        <v>87</v>
      </c>
      <c r="AV225" s="14" t="s">
        <v>87</v>
      </c>
      <c r="AW225" s="14" t="s">
        <v>30</v>
      </c>
      <c r="AX225" s="14" t="s">
        <v>75</v>
      </c>
      <c r="AY225" s="175" t="s">
        <v>176</v>
      </c>
    </row>
    <row r="226" spans="1:65" s="14" customFormat="1" ht="12">
      <c r="B226" s="174"/>
      <c r="D226" s="167" t="s">
        <v>182</v>
      </c>
      <c r="E226" s="175" t="s">
        <v>1</v>
      </c>
      <c r="F226" s="176" t="s">
        <v>1269</v>
      </c>
      <c r="H226" s="177">
        <v>31.6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182</v>
      </c>
      <c r="AU226" s="175" t="s">
        <v>87</v>
      </c>
      <c r="AV226" s="14" t="s">
        <v>87</v>
      </c>
      <c r="AW226" s="14" t="s">
        <v>30</v>
      </c>
      <c r="AX226" s="14" t="s">
        <v>75</v>
      </c>
      <c r="AY226" s="175" t="s">
        <v>176</v>
      </c>
    </row>
    <row r="227" spans="1:65" s="16" customFormat="1" ht="12">
      <c r="B227" s="190"/>
      <c r="D227" s="167" t="s">
        <v>182</v>
      </c>
      <c r="E227" s="191" t="s">
        <v>1</v>
      </c>
      <c r="F227" s="192" t="s">
        <v>193</v>
      </c>
      <c r="H227" s="193">
        <v>105.03</v>
      </c>
      <c r="I227" s="194"/>
      <c r="L227" s="190"/>
      <c r="M227" s="195"/>
      <c r="N227" s="196"/>
      <c r="O227" s="196"/>
      <c r="P227" s="196"/>
      <c r="Q227" s="196"/>
      <c r="R227" s="196"/>
      <c r="S227" s="196"/>
      <c r="T227" s="197"/>
      <c r="AT227" s="191" t="s">
        <v>182</v>
      </c>
      <c r="AU227" s="191" t="s">
        <v>87</v>
      </c>
      <c r="AV227" s="16" t="s">
        <v>106</v>
      </c>
      <c r="AW227" s="16" t="s">
        <v>30</v>
      </c>
      <c r="AX227" s="16" t="s">
        <v>79</v>
      </c>
      <c r="AY227" s="191" t="s">
        <v>176</v>
      </c>
    </row>
    <row r="228" spans="1:65" s="2" customFormat="1" ht="24.25" customHeight="1">
      <c r="A228" s="33"/>
      <c r="B228" s="151"/>
      <c r="C228" s="152" t="s">
        <v>1124</v>
      </c>
      <c r="D228" s="152" t="s">
        <v>178</v>
      </c>
      <c r="E228" s="153" t="s">
        <v>1270</v>
      </c>
      <c r="F228" s="154" t="s">
        <v>1271</v>
      </c>
      <c r="G228" s="155" t="s">
        <v>362</v>
      </c>
      <c r="H228" s="156">
        <v>2</v>
      </c>
      <c r="I228" s="157"/>
      <c r="J228" s="158">
        <f>ROUND(I228*H228,2)</f>
        <v>0</v>
      </c>
      <c r="K228" s="159"/>
      <c r="L228" s="34"/>
      <c r="M228" s="160" t="s">
        <v>1</v>
      </c>
      <c r="N228" s="161" t="s">
        <v>41</v>
      </c>
      <c r="O228" s="59"/>
      <c r="P228" s="162">
        <f>O228*H228</f>
        <v>0</v>
      </c>
      <c r="Q228" s="162">
        <v>0</v>
      </c>
      <c r="R228" s="162">
        <f>Q228*H228</f>
        <v>0</v>
      </c>
      <c r="S228" s="162">
        <v>0.02</v>
      </c>
      <c r="T228" s="163">
        <f>S228*H228</f>
        <v>0.04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332</v>
      </c>
      <c r="AT228" s="164" t="s">
        <v>178</v>
      </c>
      <c r="AU228" s="164" t="s">
        <v>87</v>
      </c>
      <c r="AY228" s="18" t="s">
        <v>176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87</v>
      </c>
      <c r="BK228" s="165">
        <f>ROUND(I228*H228,2)</f>
        <v>0</v>
      </c>
      <c r="BL228" s="18" t="s">
        <v>332</v>
      </c>
      <c r="BM228" s="164" t="s">
        <v>1272</v>
      </c>
    </row>
    <row r="229" spans="1:65" s="14" customFormat="1" ht="12">
      <c r="B229" s="174"/>
      <c r="D229" s="167" t="s">
        <v>182</v>
      </c>
      <c r="E229" s="175" t="s">
        <v>1</v>
      </c>
      <c r="F229" s="176" t="s">
        <v>1273</v>
      </c>
      <c r="H229" s="177">
        <v>2</v>
      </c>
      <c r="I229" s="178"/>
      <c r="L229" s="174"/>
      <c r="M229" s="179"/>
      <c r="N229" s="180"/>
      <c r="O229" s="180"/>
      <c r="P229" s="180"/>
      <c r="Q229" s="180"/>
      <c r="R229" s="180"/>
      <c r="S229" s="180"/>
      <c r="T229" s="181"/>
      <c r="AT229" s="175" t="s">
        <v>182</v>
      </c>
      <c r="AU229" s="175" t="s">
        <v>87</v>
      </c>
      <c r="AV229" s="14" t="s">
        <v>87</v>
      </c>
      <c r="AW229" s="14" t="s">
        <v>30</v>
      </c>
      <c r="AX229" s="14" t="s">
        <v>75</v>
      </c>
      <c r="AY229" s="175" t="s">
        <v>176</v>
      </c>
    </row>
    <row r="230" spans="1:65" s="16" customFormat="1" ht="12">
      <c r="B230" s="190"/>
      <c r="D230" s="167" t="s">
        <v>182</v>
      </c>
      <c r="E230" s="191" t="s">
        <v>1</v>
      </c>
      <c r="F230" s="192" t="s">
        <v>193</v>
      </c>
      <c r="H230" s="193">
        <v>2</v>
      </c>
      <c r="I230" s="194"/>
      <c r="L230" s="190"/>
      <c r="M230" s="195"/>
      <c r="N230" s="196"/>
      <c r="O230" s="196"/>
      <c r="P230" s="196"/>
      <c r="Q230" s="196"/>
      <c r="R230" s="196"/>
      <c r="S230" s="196"/>
      <c r="T230" s="197"/>
      <c r="AT230" s="191" t="s">
        <v>182</v>
      </c>
      <c r="AU230" s="191" t="s">
        <v>87</v>
      </c>
      <c r="AV230" s="16" t="s">
        <v>106</v>
      </c>
      <c r="AW230" s="16" t="s">
        <v>30</v>
      </c>
      <c r="AX230" s="16" t="s">
        <v>79</v>
      </c>
      <c r="AY230" s="191" t="s">
        <v>176</v>
      </c>
    </row>
    <row r="231" spans="1:65" s="2" customFormat="1" ht="24.25" customHeight="1">
      <c r="A231" s="33"/>
      <c r="B231" s="151"/>
      <c r="C231" s="152" t="s">
        <v>1128</v>
      </c>
      <c r="D231" s="152" t="s">
        <v>178</v>
      </c>
      <c r="E231" s="153" t="s">
        <v>1274</v>
      </c>
      <c r="F231" s="154" t="s">
        <v>1275</v>
      </c>
      <c r="G231" s="155" t="s">
        <v>138</v>
      </c>
      <c r="H231" s="156">
        <v>5.24</v>
      </c>
      <c r="I231" s="157"/>
      <c r="J231" s="158">
        <f>ROUND(I231*H231,2)</f>
        <v>0</v>
      </c>
      <c r="K231" s="159"/>
      <c r="L231" s="34"/>
      <c r="M231" s="160" t="s">
        <v>1</v>
      </c>
      <c r="N231" s="161" t="s">
        <v>41</v>
      </c>
      <c r="O231" s="59"/>
      <c r="P231" s="162">
        <f>O231*H231</f>
        <v>0</v>
      </c>
      <c r="Q231" s="162">
        <v>0</v>
      </c>
      <c r="R231" s="162">
        <f>Q231*H231</f>
        <v>0</v>
      </c>
      <c r="S231" s="162">
        <v>5.7999999999999996E-3</v>
      </c>
      <c r="T231" s="163">
        <f>S231*H231</f>
        <v>3.0391999999999999E-2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332</v>
      </c>
      <c r="AT231" s="164" t="s">
        <v>178</v>
      </c>
      <c r="AU231" s="164" t="s">
        <v>87</v>
      </c>
      <c r="AY231" s="18" t="s">
        <v>176</v>
      </c>
      <c r="BE231" s="165">
        <f>IF(N231="základná",J231,0)</f>
        <v>0</v>
      </c>
      <c r="BF231" s="165">
        <f>IF(N231="znížená",J231,0)</f>
        <v>0</v>
      </c>
      <c r="BG231" s="165">
        <f>IF(N231="zákl. prenesená",J231,0)</f>
        <v>0</v>
      </c>
      <c r="BH231" s="165">
        <f>IF(N231="zníž. prenesená",J231,0)</f>
        <v>0</v>
      </c>
      <c r="BI231" s="165">
        <f>IF(N231="nulová",J231,0)</f>
        <v>0</v>
      </c>
      <c r="BJ231" s="18" t="s">
        <v>87</v>
      </c>
      <c r="BK231" s="165">
        <f>ROUND(I231*H231,2)</f>
        <v>0</v>
      </c>
      <c r="BL231" s="18" t="s">
        <v>332</v>
      </c>
      <c r="BM231" s="164" t="s">
        <v>1276</v>
      </c>
    </row>
    <row r="232" spans="1:65" s="13" customFormat="1" ht="12">
      <c r="B232" s="166"/>
      <c r="D232" s="167" t="s">
        <v>182</v>
      </c>
      <c r="E232" s="168" t="s">
        <v>1</v>
      </c>
      <c r="F232" s="169" t="s">
        <v>1277</v>
      </c>
      <c r="H232" s="168" t="s">
        <v>1</v>
      </c>
      <c r="I232" s="170"/>
      <c r="L232" s="166"/>
      <c r="M232" s="171"/>
      <c r="N232" s="172"/>
      <c r="O232" s="172"/>
      <c r="P232" s="172"/>
      <c r="Q232" s="172"/>
      <c r="R232" s="172"/>
      <c r="S232" s="172"/>
      <c r="T232" s="173"/>
      <c r="AT232" s="168" t="s">
        <v>182</v>
      </c>
      <c r="AU232" s="168" t="s">
        <v>87</v>
      </c>
      <c r="AV232" s="13" t="s">
        <v>79</v>
      </c>
      <c r="AW232" s="13" t="s">
        <v>30</v>
      </c>
      <c r="AX232" s="13" t="s">
        <v>75</v>
      </c>
      <c r="AY232" s="168" t="s">
        <v>176</v>
      </c>
    </row>
    <row r="233" spans="1:65" s="14" customFormat="1" ht="12">
      <c r="B233" s="174"/>
      <c r="D233" s="167" t="s">
        <v>182</v>
      </c>
      <c r="E233" s="175" t="s">
        <v>1</v>
      </c>
      <c r="F233" s="176" t="s">
        <v>1278</v>
      </c>
      <c r="H233" s="177">
        <v>2.7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182</v>
      </c>
      <c r="AU233" s="175" t="s">
        <v>87</v>
      </c>
      <c r="AV233" s="14" t="s">
        <v>87</v>
      </c>
      <c r="AW233" s="14" t="s">
        <v>30</v>
      </c>
      <c r="AX233" s="14" t="s">
        <v>75</v>
      </c>
      <c r="AY233" s="175" t="s">
        <v>176</v>
      </c>
    </row>
    <row r="234" spans="1:65" s="14" customFormat="1" ht="12">
      <c r="B234" s="174"/>
      <c r="D234" s="167" t="s">
        <v>182</v>
      </c>
      <c r="E234" s="175" t="s">
        <v>1</v>
      </c>
      <c r="F234" s="176" t="s">
        <v>1279</v>
      </c>
      <c r="H234" s="177">
        <v>2.54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182</v>
      </c>
      <c r="AU234" s="175" t="s">
        <v>87</v>
      </c>
      <c r="AV234" s="14" t="s">
        <v>87</v>
      </c>
      <c r="AW234" s="14" t="s">
        <v>30</v>
      </c>
      <c r="AX234" s="14" t="s">
        <v>75</v>
      </c>
      <c r="AY234" s="175" t="s">
        <v>176</v>
      </c>
    </row>
    <row r="235" spans="1:65" s="16" customFormat="1" ht="12">
      <c r="B235" s="190"/>
      <c r="D235" s="167" t="s">
        <v>182</v>
      </c>
      <c r="E235" s="191" t="s">
        <v>1</v>
      </c>
      <c r="F235" s="192" t="s">
        <v>193</v>
      </c>
      <c r="H235" s="193">
        <v>5.24</v>
      </c>
      <c r="I235" s="194"/>
      <c r="L235" s="190"/>
      <c r="M235" s="195"/>
      <c r="N235" s="196"/>
      <c r="O235" s="196"/>
      <c r="P235" s="196"/>
      <c r="Q235" s="196"/>
      <c r="R235" s="196"/>
      <c r="S235" s="196"/>
      <c r="T235" s="197"/>
      <c r="AT235" s="191" t="s">
        <v>182</v>
      </c>
      <c r="AU235" s="191" t="s">
        <v>87</v>
      </c>
      <c r="AV235" s="16" t="s">
        <v>106</v>
      </c>
      <c r="AW235" s="16" t="s">
        <v>30</v>
      </c>
      <c r="AX235" s="16" t="s">
        <v>79</v>
      </c>
      <c r="AY235" s="191" t="s">
        <v>176</v>
      </c>
    </row>
    <row r="236" spans="1:65" s="2" customFormat="1" ht="24.25" customHeight="1">
      <c r="A236" s="33"/>
      <c r="B236" s="151"/>
      <c r="C236" s="152" t="s">
        <v>1132</v>
      </c>
      <c r="D236" s="152" t="s">
        <v>178</v>
      </c>
      <c r="E236" s="153" t="s">
        <v>1280</v>
      </c>
      <c r="F236" s="154" t="s">
        <v>1281</v>
      </c>
      <c r="G236" s="155" t="s">
        <v>219</v>
      </c>
      <c r="H236" s="156">
        <v>69.58</v>
      </c>
      <c r="I236" s="157"/>
      <c r="J236" s="158">
        <f>ROUND(I236*H236,2)</f>
        <v>0</v>
      </c>
      <c r="K236" s="159"/>
      <c r="L236" s="34"/>
      <c r="M236" s="160" t="s">
        <v>1</v>
      </c>
      <c r="N236" s="161" t="s">
        <v>41</v>
      </c>
      <c r="O236" s="59"/>
      <c r="P236" s="162">
        <f>O236*H236</f>
        <v>0</v>
      </c>
      <c r="Q236" s="162">
        <v>0</v>
      </c>
      <c r="R236" s="162">
        <f>Q236*H236</f>
        <v>0</v>
      </c>
      <c r="S236" s="162">
        <v>2.8700000000000002E-3</v>
      </c>
      <c r="T236" s="163">
        <f>S236*H236</f>
        <v>0.1996946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332</v>
      </c>
      <c r="AT236" s="164" t="s">
        <v>178</v>
      </c>
      <c r="AU236" s="164" t="s">
        <v>87</v>
      </c>
      <c r="AY236" s="18" t="s">
        <v>176</v>
      </c>
      <c r="BE236" s="165">
        <f>IF(N236="základná",J236,0)</f>
        <v>0</v>
      </c>
      <c r="BF236" s="165">
        <f>IF(N236="znížená",J236,0)</f>
        <v>0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8" t="s">
        <v>87</v>
      </c>
      <c r="BK236" s="165">
        <f>ROUND(I236*H236,2)</f>
        <v>0</v>
      </c>
      <c r="BL236" s="18" t="s">
        <v>332</v>
      </c>
      <c r="BM236" s="164" t="s">
        <v>1282</v>
      </c>
    </row>
    <row r="237" spans="1:65" s="13" customFormat="1" ht="12">
      <c r="B237" s="166"/>
      <c r="D237" s="167" t="s">
        <v>182</v>
      </c>
      <c r="E237" s="168" t="s">
        <v>1</v>
      </c>
      <c r="F237" s="169" t="s">
        <v>879</v>
      </c>
      <c r="H237" s="168" t="s">
        <v>1</v>
      </c>
      <c r="I237" s="170"/>
      <c r="L237" s="166"/>
      <c r="M237" s="171"/>
      <c r="N237" s="172"/>
      <c r="O237" s="172"/>
      <c r="P237" s="172"/>
      <c r="Q237" s="172"/>
      <c r="R237" s="172"/>
      <c r="S237" s="172"/>
      <c r="T237" s="173"/>
      <c r="AT237" s="168" t="s">
        <v>182</v>
      </c>
      <c r="AU237" s="168" t="s">
        <v>87</v>
      </c>
      <c r="AV237" s="13" t="s">
        <v>79</v>
      </c>
      <c r="AW237" s="13" t="s">
        <v>30</v>
      </c>
      <c r="AX237" s="13" t="s">
        <v>75</v>
      </c>
      <c r="AY237" s="168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1283</v>
      </c>
      <c r="H238" s="177">
        <v>0.84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4" customFormat="1" ht="12">
      <c r="B239" s="174"/>
      <c r="D239" s="167" t="s">
        <v>182</v>
      </c>
      <c r="E239" s="175" t="s">
        <v>1</v>
      </c>
      <c r="F239" s="176" t="s">
        <v>1284</v>
      </c>
      <c r="H239" s="177">
        <v>0.84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182</v>
      </c>
      <c r="AU239" s="175" t="s">
        <v>87</v>
      </c>
      <c r="AV239" s="14" t="s">
        <v>87</v>
      </c>
      <c r="AW239" s="14" t="s">
        <v>30</v>
      </c>
      <c r="AX239" s="14" t="s">
        <v>75</v>
      </c>
      <c r="AY239" s="175" t="s">
        <v>176</v>
      </c>
    </row>
    <row r="240" spans="1:65" s="14" customFormat="1" ht="12">
      <c r="B240" s="174"/>
      <c r="D240" s="167" t="s">
        <v>182</v>
      </c>
      <c r="E240" s="175" t="s">
        <v>1</v>
      </c>
      <c r="F240" s="176" t="s">
        <v>1285</v>
      </c>
      <c r="H240" s="177">
        <v>1.1399999999999999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182</v>
      </c>
      <c r="AU240" s="175" t="s">
        <v>87</v>
      </c>
      <c r="AV240" s="14" t="s">
        <v>87</v>
      </c>
      <c r="AW240" s="14" t="s">
        <v>30</v>
      </c>
      <c r="AX240" s="14" t="s">
        <v>75</v>
      </c>
      <c r="AY240" s="175" t="s">
        <v>176</v>
      </c>
    </row>
    <row r="241" spans="1:65" s="15" customFormat="1" ht="12">
      <c r="B241" s="182"/>
      <c r="D241" s="167" t="s">
        <v>182</v>
      </c>
      <c r="E241" s="183" t="s">
        <v>1</v>
      </c>
      <c r="F241" s="184" t="s">
        <v>883</v>
      </c>
      <c r="H241" s="185">
        <v>2.82</v>
      </c>
      <c r="I241" s="186"/>
      <c r="L241" s="182"/>
      <c r="M241" s="187"/>
      <c r="N241" s="188"/>
      <c r="O241" s="188"/>
      <c r="P241" s="188"/>
      <c r="Q241" s="188"/>
      <c r="R241" s="188"/>
      <c r="S241" s="188"/>
      <c r="T241" s="189"/>
      <c r="AT241" s="183" t="s">
        <v>182</v>
      </c>
      <c r="AU241" s="183" t="s">
        <v>87</v>
      </c>
      <c r="AV241" s="15" t="s">
        <v>97</v>
      </c>
      <c r="AW241" s="15" t="s">
        <v>30</v>
      </c>
      <c r="AX241" s="15" t="s">
        <v>75</v>
      </c>
      <c r="AY241" s="183" t="s">
        <v>176</v>
      </c>
    </row>
    <row r="242" spans="1:65" s="14" customFormat="1" ht="12">
      <c r="B242" s="174"/>
      <c r="D242" s="167" t="s">
        <v>182</v>
      </c>
      <c r="E242" s="175" t="s">
        <v>1</v>
      </c>
      <c r="F242" s="176" t="s">
        <v>1286</v>
      </c>
      <c r="H242" s="177">
        <v>22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182</v>
      </c>
      <c r="AU242" s="175" t="s">
        <v>87</v>
      </c>
      <c r="AV242" s="14" t="s">
        <v>87</v>
      </c>
      <c r="AW242" s="14" t="s">
        <v>30</v>
      </c>
      <c r="AX242" s="14" t="s">
        <v>75</v>
      </c>
      <c r="AY242" s="175" t="s">
        <v>176</v>
      </c>
    </row>
    <row r="243" spans="1:65" s="14" customFormat="1" ht="12">
      <c r="B243" s="174"/>
      <c r="D243" s="167" t="s">
        <v>182</v>
      </c>
      <c r="E243" s="175" t="s">
        <v>1</v>
      </c>
      <c r="F243" s="176" t="s">
        <v>1090</v>
      </c>
      <c r="H243" s="177">
        <v>3.75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182</v>
      </c>
      <c r="AU243" s="175" t="s">
        <v>87</v>
      </c>
      <c r="AV243" s="14" t="s">
        <v>87</v>
      </c>
      <c r="AW243" s="14" t="s">
        <v>30</v>
      </c>
      <c r="AX243" s="14" t="s">
        <v>75</v>
      </c>
      <c r="AY243" s="175" t="s">
        <v>176</v>
      </c>
    </row>
    <row r="244" spans="1:65" s="14" customFormat="1" ht="12">
      <c r="B244" s="174"/>
      <c r="D244" s="167" t="s">
        <v>182</v>
      </c>
      <c r="E244" s="175" t="s">
        <v>1</v>
      </c>
      <c r="F244" s="176" t="s">
        <v>1287</v>
      </c>
      <c r="H244" s="177">
        <v>27.6</v>
      </c>
      <c r="I244" s="178"/>
      <c r="L244" s="174"/>
      <c r="M244" s="179"/>
      <c r="N244" s="180"/>
      <c r="O244" s="180"/>
      <c r="P244" s="180"/>
      <c r="Q244" s="180"/>
      <c r="R244" s="180"/>
      <c r="S244" s="180"/>
      <c r="T244" s="181"/>
      <c r="AT244" s="175" t="s">
        <v>182</v>
      </c>
      <c r="AU244" s="175" t="s">
        <v>87</v>
      </c>
      <c r="AV244" s="14" t="s">
        <v>87</v>
      </c>
      <c r="AW244" s="14" t="s">
        <v>30</v>
      </c>
      <c r="AX244" s="14" t="s">
        <v>75</v>
      </c>
      <c r="AY244" s="175" t="s">
        <v>176</v>
      </c>
    </row>
    <row r="245" spans="1:65" s="14" customFormat="1" ht="12">
      <c r="B245" s="174"/>
      <c r="D245" s="167" t="s">
        <v>182</v>
      </c>
      <c r="E245" s="175" t="s">
        <v>1</v>
      </c>
      <c r="F245" s="176" t="s">
        <v>1288</v>
      </c>
      <c r="H245" s="177">
        <v>1.1399999999999999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182</v>
      </c>
      <c r="AU245" s="175" t="s">
        <v>87</v>
      </c>
      <c r="AV245" s="14" t="s">
        <v>87</v>
      </c>
      <c r="AW245" s="14" t="s">
        <v>30</v>
      </c>
      <c r="AX245" s="14" t="s">
        <v>75</v>
      </c>
      <c r="AY245" s="175" t="s">
        <v>176</v>
      </c>
    </row>
    <row r="246" spans="1:65" s="14" customFormat="1" ht="12">
      <c r="B246" s="174"/>
      <c r="D246" s="167" t="s">
        <v>182</v>
      </c>
      <c r="E246" s="175" t="s">
        <v>1</v>
      </c>
      <c r="F246" s="176" t="s">
        <v>1289</v>
      </c>
      <c r="H246" s="177">
        <v>2.2999999999999998</v>
      </c>
      <c r="I246" s="178"/>
      <c r="L246" s="174"/>
      <c r="M246" s="179"/>
      <c r="N246" s="180"/>
      <c r="O246" s="180"/>
      <c r="P246" s="180"/>
      <c r="Q246" s="180"/>
      <c r="R246" s="180"/>
      <c r="S246" s="180"/>
      <c r="T246" s="181"/>
      <c r="AT246" s="175" t="s">
        <v>182</v>
      </c>
      <c r="AU246" s="175" t="s">
        <v>87</v>
      </c>
      <c r="AV246" s="14" t="s">
        <v>87</v>
      </c>
      <c r="AW246" s="14" t="s">
        <v>30</v>
      </c>
      <c r="AX246" s="14" t="s">
        <v>75</v>
      </c>
      <c r="AY246" s="175" t="s">
        <v>176</v>
      </c>
    </row>
    <row r="247" spans="1:65" s="14" customFormat="1" ht="12">
      <c r="B247" s="174"/>
      <c r="D247" s="167" t="s">
        <v>182</v>
      </c>
      <c r="E247" s="175" t="s">
        <v>1</v>
      </c>
      <c r="F247" s="176" t="s">
        <v>1090</v>
      </c>
      <c r="H247" s="177">
        <v>3.75</v>
      </c>
      <c r="I247" s="178"/>
      <c r="L247" s="174"/>
      <c r="M247" s="179"/>
      <c r="N247" s="180"/>
      <c r="O247" s="180"/>
      <c r="P247" s="180"/>
      <c r="Q247" s="180"/>
      <c r="R247" s="180"/>
      <c r="S247" s="180"/>
      <c r="T247" s="181"/>
      <c r="AT247" s="175" t="s">
        <v>182</v>
      </c>
      <c r="AU247" s="175" t="s">
        <v>87</v>
      </c>
      <c r="AV247" s="14" t="s">
        <v>87</v>
      </c>
      <c r="AW247" s="14" t="s">
        <v>30</v>
      </c>
      <c r="AX247" s="14" t="s">
        <v>75</v>
      </c>
      <c r="AY247" s="175" t="s">
        <v>176</v>
      </c>
    </row>
    <row r="248" spans="1:65" s="15" customFormat="1" ht="12">
      <c r="B248" s="182"/>
      <c r="D248" s="167" t="s">
        <v>182</v>
      </c>
      <c r="E248" s="183" t="s">
        <v>1</v>
      </c>
      <c r="F248" s="184" t="s">
        <v>890</v>
      </c>
      <c r="H248" s="185">
        <v>60.54</v>
      </c>
      <c r="I248" s="186"/>
      <c r="L248" s="182"/>
      <c r="M248" s="187"/>
      <c r="N248" s="188"/>
      <c r="O248" s="188"/>
      <c r="P248" s="188"/>
      <c r="Q248" s="188"/>
      <c r="R248" s="188"/>
      <c r="S248" s="188"/>
      <c r="T248" s="189"/>
      <c r="AT248" s="183" t="s">
        <v>182</v>
      </c>
      <c r="AU248" s="183" t="s">
        <v>87</v>
      </c>
      <c r="AV248" s="15" t="s">
        <v>97</v>
      </c>
      <c r="AW248" s="15" t="s">
        <v>30</v>
      </c>
      <c r="AX248" s="15" t="s">
        <v>75</v>
      </c>
      <c r="AY248" s="183" t="s">
        <v>176</v>
      </c>
    </row>
    <row r="249" spans="1:65" s="14" customFormat="1" ht="12">
      <c r="B249" s="174"/>
      <c r="D249" s="167" t="s">
        <v>182</v>
      </c>
      <c r="E249" s="175" t="s">
        <v>1</v>
      </c>
      <c r="F249" s="176" t="s">
        <v>1290</v>
      </c>
      <c r="H249" s="177">
        <v>4.1399999999999997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182</v>
      </c>
      <c r="AU249" s="175" t="s">
        <v>87</v>
      </c>
      <c r="AV249" s="14" t="s">
        <v>87</v>
      </c>
      <c r="AW249" s="14" t="s">
        <v>30</v>
      </c>
      <c r="AX249" s="14" t="s">
        <v>75</v>
      </c>
      <c r="AY249" s="175" t="s">
        <v>176</v>
      </c>
    </row>
    <row r="250" spans="1:65" s="14" customFormat="1" ht="12">
      <c r="B250" s="174"/>
      <c r="D250" s="167" t="s">
        <v>182</v>
      </c>
      <c r="E250" s="175" t="s">
        <v>1</v>
      </c>
      <c r="F250" s="176" t="s">
        <v>1291</v>
      </c>
      <c r="H250" s="177">
        <v>1.04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182</v>
      </c>
      <c r="AU250" s="175" t="s">
        <v>87</v>
      </c>
      <c r="AV250" s="14" t="s">
        <v>87</v>
      </c>
      <c r="AW250" s="14" t="s">
        <v>30</v>
      </c>
      <c r="AX250" s="14" t="s">
        <v>75</v>
      </c>
      <c r="AY250" s="175" t="s">
        <v>176</v>
      </c>
    </row>
    <row r="251" spans="1:65" s="14" customFormat="1" ht="12">
      <c r="B251" s="174"/>
      <c r="D251" s="167" t="s">
        <v>182</v>
      </c>
      <c r="E251" s="175" t="s">
        <v>1</v>
      </c>
      <c r="F251" s="176" t="s">
        <v>1292</v>
      </c>
      <c r="H251" s="177">
        <v>1.04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182</v>
      </c>
      <c r="AU251" s="175" t="s">
        <v>87</v>
      </c>
      <c r="AV251" s="14" t="s">
        <v>87</v>
      </c>
      <c r="AW251" s="14" t="s">
        <v>30</v>
      </c>
      <c r="AX251" s="14" t="s">
        <v>75</v>
      </c>
      <c r="AY251" s="175" t="s">
        <v>176</v>
      </c>
    </row>
    <row r="252" spans="1:65" s="15" customFormat="1" ht="12">
      <c r="B252" s="182"/>
      <c r="D252" s="167" t="s">
        <v>182</v>
      </c>
      <c r="E252" s="183" t="s">
        <v>1</v>
      </c>
      <c r="F252" s="184" t="s">
        <v>894</v>
      </c>
      <c r="H252" s="185">
        <v>6.22</v>
      </c>
      <c r="I252" s="186"/>
      <c r="L252" s="182"/>
      <c r="M252" s="187"/>
      <c r="N252" s="188"/>
      <c r="O252" s="188"/>
      <c r="P252" s="188"/>
      <c r="Q252" s="188"/>
      <c r="R252" s="188"/>
      <c r="S252" s="188"/>
      <c r="T252" s="189"/>
      <c r="AT252" s="183" t="s">
        <v>182</v>
      </c>
      <c r="AU252" s="183" t="s">
        <v>87</v>
      </c>
      <c r="AV252" s="15" t="s">
        <v>97</v>
      </c>
      <c r="AW252" s="15" t="s">
        <v>30</v>
      </c>
      <c r="AX252" s="15" t="s">
        <v>75</v>
      </c>
      <c r="AY252" s="183" t="s">
        <v>176</v>
      </c>
    </row>
    <row r="253" spans="1:65" s="16" customFormat="1" ht="12">
      <c r="B253" s="190"/>
      <c r="D253" s="167" t="s">
        <v>182</v>
      </c>
      <c r="E253" s="191" t="s">
        <v>1</v>
      </c>
      <c r="F253" s="192" t="s">
        <v>193</v>
      </c>
      <c r="H253" s="193">
        <v>69.58</v>
      </c>
      <c r="I253" s="194"/>
      <c r="L253" s="190"/>
      <c r="M253" s="195"/>
      <c r="N253" s="196"/>
      <c r="O253" s="196"/>
      <c r="P253" s="196"/>
      <c r="Q253" s="196"/>
      <c r="R253" s="196"/>
      <c r="S253" s="196"/>
      <c r="T253" s="197"/>
      <c r="AT253" s="191" t="s">
        <v>182</v>
      </c>
      <c r="AU253" s="191" t="s">
        <v>87</v>
      </c>
      <c r="AV253" s="16" t="s">
        <v>106</v>
      </c>
      <c r="AW253" s="16" t="s">
        <v>30</v>
      </c>
      <c r="AX253" s="16" t="s">
        <v>79</v>
      </c>
      <c r="AY253" s="191" t="s">
        <v>176</v>
      </c>
    </row>
    <row r="254" spans="1:65" s="2" customFormat="1" ht="24.25" customHeight="1">
      <c r="A254" s="33"/>
      <c r="B254" s="151"/>
      <c r="C254" s="152" t="s">
        <v>1293</v>
      </c>
      <c r="D254" s="152" t="s">
        <v>178</v>
      </c>
      <c r="E254" s="153" t="s">
        <v>1294</v>
      </c>
      <c r="F254" s="154" t="s">
        <v>1295</v>
      </c>
      <c r="G254" s="155" t="s">
        <v>219</v>
      </c>
      <c r="H254" s="156">
        <v>20</v>
      </c>
      <c r="I254" s="157"/>
      <c r="J254" s="158">
        <f>ROUND(I254*H254,2)</f>
        <v>0</v>
      </c>
      <c r="K254" s="159"/>
      <c r="L254" s="34"/>
      <c r="M254" s="160" t="s">
        <v>1</v>
      </c>
      <c r="N254" s="161" t="s">
        <v>41</v>
      </c>
      <c r="O254" s="59"/>
      <c r="P254" s="162">
        <f>O254*H254</f>
        <v>0</v>
      </c>
      <c r="Q254" s="162">
        <v>0</v>
      </c>
      <c r="R254" s="162">
        <f>Q254*H254</f>
        <v>0</v>
      </c>
      <c r="S254" s="162">
        <v>3.3700000000000002E-3</v>
      </c>
      <c r="T254" s="163">
        <f>S254*H254</f>
        <v>6.7400000000000002E-2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332</v>
      </c>
      <c r="AT254" s="164" t="s">
        <v>178</v>
      </c>
      <c r="AU254" s="164" t="s">
        <v>87</v>
      </c>
      <c r="AY254" s="18" t="s">
        <v>176</v>
      </c>
      <c r="BE254" s="165">
        <f>IF(N254="základná",J254,0)</f>
        <v>0</v>
      </c>
      <c r="BF254" s="165">
        <f>IF(N254="znížená",J254,0)</f>
        <v>0</v>
      </c>
      <c r="BG254" s="165">
        <f>IF(N254="zákl. prenesená",J254,0)</f>
        <v>0</v>
      </c>
      <c r="BH254" s="165">
        <f>IF(N254="zníž. prenesená",J254,0)</f>
        <v>0</v>
      </c>
      <c r="BI254" s="165">
        <f>IF(N254="nulová",J254,0)</f>
        <v>0</v>
      </c>
      <c r="BJ254" s="18" t="s">
        <v>87</v>
      </c>
      <c r="BK254" s="165">
        <f>ROUND(I254*H254,2)</f>
        <v>0</v>
      </c>
      <c r="BL254" s="18" t="s">
        <v>332</v>
      </c>
      <c r="BM254" s="164" t="s">
        <v>1296</v>
      </c>
    </row>
    <row r="255" spans="1:65" s="14" customFormat="1" ht="12">
      <c r="B255" s="174"/>
      <c r="D255" s="167" t="s">
        <v>182</v>
      </c>
      <c r="E255" s="175" t="s">
        <v>1</v>
      </c>
      <c r="F255" s="176" t="s">
        <v>1297</v>
      </c>
      <c r="H255" s="177">
        <v>10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182</v>
      </c>
      <c r="AU255" s="175" t="s">
        <v>87</v>
      </c>
      <c r="AV255" s="14" t="s">
        <v>87</v>
      </c>
      <c r="AW255" s="14" t="s">
        <v>30</v>
      </c>
      <c r="AX255" s="14" t="s">
        <v>75</v>
      </c>
      <c r="AY255" s="175" t="s">
        <v>176</v>
      </c>
    </row>
    <row r="256" spans="1:65" s="14" customFormat="1" ht="12">
      <c r="B256" s="174"/>
      <c r="D256" s="167" t="s">
        <v>182</v>
      </c>
      <c r="E256" s="175" t="s">
        <v>1</v>
      </c>
      <c r="F256" s="176" t="s">
        <v>1298</v>
      </c>
      <c r="H256" s="177">
        <v>10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182</v>
      </c>
      <c r="AU256" s="175" t="s">
        <v>87</v>
      </c>
      <c r="AV256" s="14" t="s">
        <v>87</v>
      </c>
      <c r="AW256" s="14" t="s">
        <v>30</v>
      </c>
      <c r="AX256" s="14" t="s">
        <v>75</v>
      </c>
      <c r="AY256" s="175" t="s">
        <v>176</v>
      </c>
    </row>
    <row r="257" spans="1:65" s="16" customFormat="1" ht="12">
      <c r="B257" s="190"/>
      <c r="D257" s="167" t="s">
        <v>182</v>
      </c>
      <c r="E257" s="191" t="s">
        <v>1</v>
      </c>
      <c r="F257" s="192" t="s">
        <v>1299</v>
      </c>
      <c r="H257" s="193">
        <v>20</v>
      </c>
      <c r="I257" s="194"/>
      <c r="L257" s="190"/>
      <c r="M257" s="195"/>
      <c r="N257" s="196"/>
      <c r="O257" s="196"/>
      <c r="P257" s="196"/>
      <c r="Q257" s="196"/>
      <c r="R257" s="196"/>
      <c r="S257" s="196"/>
      <c r="T257" s="197"/>
      <c r="AT257" s="191" t="s">
        <v>182</v>
      </c>
      <c r="AU257" s="191" t="s">
        <v>87</v>
      </c>
      <c r="AV257" s="16" t="s">
        <v>106</v>
      </c>
      <c r="AW257" s="16" t="s">
        <v>30</v>
      </c>
      <c r="AX257" s="16" t="s">
        <v>79</v>
      </c>
      <c r="AY257" s="191" t="s">
        <v>176</v>
      </c>
    </row>
    <row r="258" spans="1:65" s="2" customFormat="1" ht="24.25" customHeight="1">
      <c r="A258" s="33"/>
      <c r="B258" s="151"/>
      <c r="C258" s="152" t="s">
        <v>1300</v>
      </c>
      <c r="D258" s="152" t="s">
        <v>178</v>
      </c>
      <c r="E258" s="153" t="s">
        <v>1301</v>
      </c>
      <c r="F258" s="154" t="s">
        <v>1302</v>
      </c>
      <c r="G258" s="155" t="s">
        <v>219</v>
      </c>
      <c r="H258" s="156">
        <v>27</v>
      </c>
      <c r="I258" s="157"/>
      <c r="J258" s="158">
        <f>ROUND(I258*H258,2)</f>
        <v>0</v>
      </c>
      <c r="K258" s="159"/>
      <c r="L258" s="34"/>
      <c r="M258" s="160" t="s">
        <v>1</v>
      </c>
      <c r="N258" s="161" t="s">
        <v>41</v>
      </c>
      <c r="O258" s="59"/>
      <c r="P258" s="162">
        <f>O258*H258</f>
        <v>0</v>
      </c>
      <c r="Q258" s="162">
        <v>0</v>
      </c>
      <c r="R258" s="162">
        <f>Q258*H258</f>
        <v>0</v>
      </c>
      <c r="S258" s="162">
        <v>4.3200000000000001E-3</v>
      </c>
      <c r="T258" s="163">
        <f>S258*H258</f>
        <v>0.11664000000000001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332</v>
      </c>
      <c r="AT258" s="164" t="s">
        <v>178</v>
      </c>
      <c r="AU258" s="164" t="s">
        <v>87</v>
      </c>
      <c r="AY258" s="18" t="s">
        <v>176</v>
      </c>
      <c r="BE258" s="165">
        <f>IF(N258="základná",J258,0)</f>
        <v>0</v>
      </c>
      <c r="BF258" s="165">
        <f>IF(N258="znížená",J258,0)</f>
        <v>0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8" t="s">
        <v>87</v>
      </c>
      <c r="BK258" s="165">
        <f>ROUND(I258*H258,2)</f>
        <v>0</v>
      </c>
      <c r="BL258" s="18" t="s">
        <v>332</v>
      </c>
      <c r="BM258" s="164" t="s">
        <v>1303</v>
      </c>
    </row>
    <row r="259" spans="1:65" s="14" customFormat="1" ht="12">
      <c r="B259" s="174"/>
      <c r="D259" s="167" t="s">
        <v>182</v>
      </c>
      <c r="E259" s="175" t="s">
        <v>1</v>
      </c>
      <c r="F259" s="176" t="s">
        <v>1304</v>
      </c>
      <c r="H259" s="177">
        <v>27</v>
      </c>
      <c r="I259" s="178"/>
      <c r="L259" s="174"/>
      <c r="M259" s="179"/>
      <c r="N259" s="180"/>
      <c r="O259" s="180"/>
      <c r="P259" s="180"/>
      <c r="Q259" s="180"/>
      <c r="R259" s="180"/>
      <c r="S259" s="180"/>
      <c r="T259" s="181"/>
      <c r="AT259" s="175" t="s">
        <v>182</v>
      </c>
      <c r="AU259" s="175" t="s">
        <v>87</v>
      </c>
      <c r="AV259" s="14" t="s">
        <v>87</v>
      </c>
      <c r="AW259" s="14" t="s">
        <v>30</v>
      </c>
      <c r="AX259" s="14" t="s">
        <v>75</v>
      </c>
      <c r="AY259" s="175" t="s">
        <v>176</v>
      </c>
    </row>
    <row r="260" spans="1:65" s="16" customFormat="1" ht="12">
      <c r="B260" s="190"/>
      <c r="D260" s="167" t="s">
        <v>182</v>
      </c>
      <c r="E260" s="191" t="s">
        <v>1</v>
      </c>
      <c r="F260" s="192" t="s">
        <v>1305</v>
      </c>
      <c r="H260" s="193">
        <v>27</v>
      </c>
      <c r="I260" s="194"/>
      <c r="L260" s="190"/>
      <c r="M260" s="195"/>
      <c r="N260" s="196"/>
      <c r="O260" s="196"/>
      <c r="P260" s="196"/>
      <c r="Q260" s="196"/>
      <c r="R260" s="196"/>
      <c r="S260" s="196"/>
      <c r="T260" s="197"/>
      <c r="AT260" s="191" t="s">
        <v>182</v>
      </c>
      <c r="AU260" s="191" t="s">
        <v>87</v>
      </c>
      <c r="AV260" s="16" t="s">
        <v>106</v>
      </c>
      <c r="AW260" s="16" t="s">
        <v>30</v>
      </c>
      <c r="AX260" s="16" t="s">
        <v>79</v>
      </c>
      <c r="AY260" s="191" t="s">
        <v>176</v>
      </c>
    </row>
    <row r="261" spans="1:65" s="2" customFormat="1" ht="24.25" customHeight="1">
      <c r="A261" s="33"/>
      <c r="B261" s="151"/>
      <c r="C261" s="152" t="s">
        <v>143</v>
      </c>
      <c r="D261" s="152" t="s">
        <v>178</v>
      </c>
      <c r="E261" s="153" t="s">
        <v>1306</v>
      </c>
      <c r="F261" s="154" t="s">
        <v>1307</v>
      </c>
      <c r="G261" s="155" t="s">
        <v>362</v>
      </c>
      <c r="H261" s="156">
        <v>6</v>
      </c>
      <c r="I261" s="157"/>
      <c r="J261" s="158">
        <f>ROUND(I261*H261,2)</f>
        <v>0</v>
      </c>
      <c r="K261" s="159"/>
      <c r="L261" s="34"/>
      <c r="M261" s="160" t="s">
        <v>1</v>
      </c>
      <c r="N261" s="161" t="s">
        <v>41</v>
      </c>
      <c r="O261" s="59"/>
      <c r="P261" s="162">
        <f>O261*H261</f>
        <v>0</v>
      </c>
      <c r="Q261" s="162">
        <v>0</v>
      </c>
      <c r="R261" s="162">
        <f>Q261*H261</f>
        <v>0</v>
      </c>
      <c r="S261" s="162">
        <v>6.8999999999999997E-4</v>
      </c>
      <c r="T261" s="163">
        <f>S261*H261</f>
        <v>4.1399999999999996E-3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332</v>
      </c>
      <c r="AT261" s="164" t="s">
        <v>178</v>
      </c>
      <c r="AU261" s="164" t="s">
        <v>87</v>
      </c>
      <c r="AY261" s="18" t="s">
        <v>176</v>
      </c>
      <c r="BE261" s="165">
        <f>IF(N261="základná",J261,0)</f>
        <v>0</v>
      </c>
      <c r="BF261" s="165">
        <f>IF(N261="znížená",J261,0)</f>
        <v>0</v>
      </c>
      <c r="BG261" s="165">
        <f>IF(N261="zákl. prenesená",J261,0)</f>
        <v>0</v>
      </c>
      <c r="BH261" s="165">
        <f>IF(N261="zníž. prenesená",J261,0)</f>
        <v>0</v>
      </c>
      <c r="BI261" s="165">
        <f>IF(N261="nulová",J261,0)</f>
        <v>0</v>
      </c>
      <c r="BJ261" s="18" t="s">
        <v>87</v>
      </c>
      <c r="BK261" s="165">
        <f>ROUND(I261*H261,2)</f>
        <v>0</v>
      </c>
      <c r="BL261" s="18" t="s">
        <v>332</v>
      </c>
      <c r="BM261" s="164" t="s">
        <v>1308</v>
      </c>
    </row>
    <row r="262" spans="1:65" s="14" customFormat="1" ht="12">
      <c r="B262" s="174"/>
      <c r="D262" s="167" t="s">
        <v>182</v>
      </c>
      <c r="E262" s="175" t="s">
        <v>1</v>
      </c>
      <c r="F262" s="176" t="s">
        <v>227</v>
      </c>
      <c r="H262" s="177">
        <v>6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182</v>
      </c>
      <c r="AU262" s="175" t="s">
        <v>87</v>
      </c>
      <c r="AV262" s="14" t="s">
        <v>87</v>
      </c>
      <c r="AW262" s="14" t="s">
        <v>30</v>
      </c>
      <c r="AX262" s="14" t="s">
        <v>75</v>
      </c>
      <c r="AY262" s="175" t="s">
        <v>176</v>
      </c>
    </row>
    <row r="263" spans="1:65" s="16" customFormat="1" ht="12">
      <c r="B263" s="190"/>
      <c r="D263" s="167" t="s">
        <v>182</v>
      </c>
      <c r="E263" s="191" t="s">
        <v>1</v>
      </c>
      <c r="F263" s="192" t="s">
        <v>193</v>
      </c>
      <c r="H263" s="193">
        <v>6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1" t="s">
        <v>182</v>
      </c>
      <c r="AU263" s="191" t="s">
        <v>87</v>
      </c>
      <c r="AV263" s="16" t="s">
        <v>106</v>
      </c>
      <c r="AW263" s="16" t="s">
        <v>30</v>
      </c>
      <c r="AX263" s="16" t="s">
        <v>79</v>
      </c>
      <c r="AY263" s="191" t="s">
        <v>176</v>
      </c>
    </row>
    <row r="264" spans="1:65" s="2" customFormat="1" ht="24.25" customHeight="1">
      <c r="A264" s="33"/>
      <c r="B264" s="151"/>
      <c r="C264" s="152" t="s">
        <v>1309</v>
      </c>
      <c r="D264" s="152" t="s">
        <v>178</v>
      </c>
      <c r="E264" s="153" t="s">
        <v>1310</v>
      </c>
      <c r="F264" s="154" t="s">
        <v>1311</v>
      </c>
      <c r="G264" s="155" t="s">
        <v>362</v>
      </c>
      <c r="H264" s="156">
        <v>6</v>
      </c>
      <c r="I264" s="157"/>
      <c r="J264" s="158">
        <f>ROUND(I264*H264,2)</f>
        <v>0</v>
      </c>
      <c r="K264" s="159"/>
      <c r="L264" s="34"/>
      <c r="M264" s="160" t="s">
        <v>1</v>
      </c>
      <c r="N264" s="161" t="s">
        <v>41</v>
      </c>
      <c r="O264" s="59"/>
      <c r="P264" s="162">
        <f>O264*H264</f>
        <v>0</v>
      </c>
      <c r="Q264" s="162">
        <v>0</v>
      </c>
      <c r="R264" s="162">
        <f>Q264*H264</f>
        <v>0</v>
      </c>
      <c r="S264" s="162">
        <v>1.16E-3</v>
      </c>
      <c r="T264" s="163">
        <f>S264*H264</f>
        <v>6.96E-3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332</v>
      </c>
      <c r="AT264" s="164" t="s">
        <v>178</v>
      </c>
      <c r="AU264" s="164" t="s">
        <v>87</v>
      </c>
      <c r="AY264" s="18" t="s">
        <v>176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8" t="s">
        <v>87</v>
      </c>
      <c r="BK264" s="165">
        <f>ROUND(I264*H264,2)</f>
        <v>0</v>
      </c>
      <c r="BL264" s="18" t="s">
        <v>332</v>
      </c>
      <c r="BM264" s="164" t="s">
        <v>1312</v>
      </c>
    </row>
    <row r="265" spans="1:65" s="14" customFormat="1" ht="12">
      <c r="B265" s="174"/>
      <c r="D265" s="167" t="s">
        <v>182</v>
      </c>
      <c r="E265" s="175" t="s">
        <v>1</v>
      </c>
      <c r="F265" s="176" t="s">
        <v>227</v>
      </c>
      <c r="H265" s="177">
        <v>6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182</v>
      </c>
      <c r="AU265" s="175" t="s">
        <v>87</v>
      </c>
      <c r="AV265" s="14" t="s">
        <v>87</v>
      </c>
      <c r="AW265" s="14" t="s">
        <v>30</v>
      </c>
      <c r="AX265" s="14" t="s">
        <v>75</v>
      </c>
      <c r="AY265" s="175" t="s">
        <v>176</v>
      </c>
    </row>
    <row r="266" spans="1:65" s="16" customFormat="1" ht="12">
      <c r="B266" s="190"/>
      <c r="D266" s="167" t="s">
        <v>182</v>
      </c>
      <c r="E266" s="191" t="s">
        <v>1</v>
      </c>
      <c r="F266" s="192" t="s">
        <v>193</v>
      </c>
      <c r="H266" s="193">
        <v>6</v>
      </c>
      <c r="I266" s="194"/>
      <c r="L266" s="190"/>
      <c r="M266" s="195"/>
      <c r="N266" s="196"/>
      <c r="O266" s="196"/>
      <c r="P266" s="196"/>
      <c r="Q266" s="196"/>
      <c r="R266" s="196"/>
      <c r="S266" s="196"/>
      <c r="T266" s="197"/>
      <c r="AT266" s="191" t="s">
        <v>182</v>
      </c>
      <c r="AU266" s="191" t="s">
        <v>87</v>
      </c>
      <c r="AV266" s="16" t="s">
        <v>106</v>
      </c>
      <c r="AW266" s="16" t="s">
        <v>30</v>
      </c>
      <c r="AX266" s="16" t="s">
        <v>79</v>
      </c>
      <c r="AY266" s="191" t="s">
        <v>176</v>
      </c>
    </row>
    <row r="267" spans="1:65" s="12" customFormat="1" ht="23" customHeight="1">
      <c r="B267" s="138"/>
      <c r="D267" s="139" t="s">
        <v>74</v>
      </c>
      <c r="E267" s="149" t="s">
        <v>1105</v>
      </c>
      <c r="F267" s="149" t="s">
        <v>1106</v>
      </c>
      <c r="I267" s="141"/>
      <c r="J267" s="150">
        <f>BK267</f>
        <v>0</v>
      </c>
      <c r="L267" s="138"/>
      <c r="M267" s="143"/>
      <c r="N267" s="144"/>
      <c r="O267" s="144"/>
      <c r="P267" s="145">
        <f>SUM(P268:P295)</f>
        <v>0</v>
      </c>
      <c r="Q267" s="144"/>
      <c r="R267" s="145">
        <f>SUM(R268:R295)</f>
        <v>0</v>
      </c>
      <c r="S267" s="144"/>
      <c r="T267" s="146">
        <f>SUM(T268:T295)</f>
        <v>1.08319875</v>
      </c>
      <c r="AR267" s="139" t="s">
        <v>87</v>
      </c>
      <c r="AT267" s="147" t="s">
        <v>74</v>
      </c>
      <c r="AU267" s="147" t="s">
        <v>79</v>
      </c>
      <c r="AY267" s="139" t="s">
        <v>176</v>
      </c>
      <c r="BK267" s="148">
        <f>SUM(BK268:BK295)</f>
        <v>0</v>
      </c>
    </row>
    <row r="268" spans="1:65" s="2" customFormat="1" ht="24.25" customHeight="1">
      <c r="A268" s="33"/>
      <c r="B268" s="151"/>
      <c r="C268" s="152" t="s">
        <v>1313</v>
      </c>
      <c r="D268" s="152" t="s">
        <v>178</v>
      </c>
      <c r="E268" s="153" t="s">
        <v>1314</v>
      </c>
      <c r="F268" s="154" t="s">
        <v>1315</v>
      </c>
      <c r="G268" s="155" t="s">
        <v>138</v>
      </c>
      <c r="H268" s="156">
        <v>35.475000000000001</v>
      </c>
      <c r="I268" s="157"/>
      <c r="J268" s="158">
        <f>ROUND(I268*H268,2)</f>
        <v>0</v>
      </c>
      <c r="K268" s="159"/>
      <c r="L268" s="34"/>
      <c r="M268" s="160" t="s">
        <v>1</v>
      </c>
      <c r="N268" s="161" t="s">
        <v>41</v>
      </c>
      <c r="O268" s="59"/>
      <c r="P268" s="162">
        <f>O268*H268</f>
        <v>0</v>
      </c>
      <c r="Q268" s="162">
        <v>0</v>
      </c>
      <c r="R268" s="162">
        <f>Q268*H268</f>
        <v>0</v>
      </c>
      <c r="S268" s="162">
        <v>2.4649999999999998E-2</v>
      </c>
      <c r="T268" s="163">
        <f>S268*H268</f>
        <v>0.87445874999999995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332</v>
      </c>
      <c r="AT268" s="164" t="s">
        <v>178</v>
      </c>
      <c r="AU268" s="164" t="s">
        <v>87</v>
      </c>
      <c r="AY268" s="18" t="s">
        <v>176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8" t="s">
        <v>87</v>
      </c>
      <c r="BK268" s="165">
        <f>ROUND(I268*H268,2)</f>
        <v>0</v>
      </c>
      <c r="BL268" s="18" t="s">
        <v>332</v>
      </c>
      <c r="BM268" s="164" t="s">
        <v>1316</v>
      </c>
    </row>
    <row r="269" spans="1:65" s="13" customFormat="1" ht="12">
      <c r="B269" s="166"/>
      <c r="D269" s="167" t="s">
        <v>182</v>
      </c>
      <c r="E269" s="168" t="s">
        <v>1</v>
      </c>
      <c r="F269" s="169" t="s">
        <v>1317</v>
      </c>
      <c r="H269" s="168" t="s">
        <v>1</v>
      </c>
      <c r="I269" s="170"/>
      <c r="L269" s="166"/>
      <c r="M269" s="171"/>
      <c r="N269" s="172"/>
      <c r="O269" s="172"/>
      <c r="P269" s="172"/>
      <c r="Q269" s="172"/>
      <c r="R269" s="172"/>
      <c r="S269" s="172"/>
      <c r="T269" s="173"/>
      <c r="AT269" s="168" t="s">
        <v>182</v>
      </c>
      <c r="AU269" s="168" t="s">
        <v>87</v>
      </c>
      <c r="AV269" s="13" t="s">
        <v>79</v>
      </c>
      <c r="AW269" s="13" t="s">
        <v>30</v>
      </c>
      <c r="AX269" s="13" t="s">
        <v>75</v>
      </c>
      <c r="AY269" s="168" t="s">
        <v>176</v>
      </c>
    </row>
    <row r="270" spans="1:65" s="13" customFormat="1" ht="24">
      <c r="B270" s="166"/>
      <c r="D270" s="167" t="s">
        <v>182</v>
      </c>
      <c r="E270" s="168" t="s">
        <v>1</v>
      </c>
      <c r="F270" s="169" t="s">
        <v>1318</v>
      </c>
      <c r="H270" s="168" t="s">
        <v>1</v>
      </c>
      <c r="I270" s="170"/>
      <c r="L270" s="166"/>
      <c r="M270" s="171"/>
      <c r="N270" s="172"/>
      <c r="O270" s="172"/>
      <c r="P270" s="172"/>
      <c r="Q270" s="172"/>
      <c r="R270" s="172"/>
      <c r="S270" s="172"/>
      <c r="T270" s="173"/>
      <c r="AT270" s="168" t="s">
        <v>182</v>
      </c>
      <c r="AU270" s="168" t="s">
        <v>87</v>
      </c>
      <c r="AV270" s="13" t="s">
        <v>79</v>
      </c>
      <c r="AW270" s="13" t="s">
        <v>30</v>
      </c>
      <c r="AX270" s="13" t="s">
        <v>75</v>
      </c>
      <c r="AY270" s="168" t="s">
        <v>176</v>
      </c>
    </row>
    <row r="271" spans="1:65" s="14" customFormat="1" ht="12">
      <c r="B271" s="174"/>
      <c r="D271" s="167" t="s">
        <v>182</v>
      </c>
      <c r="E271" s="175" t="s">
        <v>1</v>
      </c>
      <c r="F271" s="176" t="s">
        <v>1319</v>
      </c>
      <c r="H271" s="177">
        <v>9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182</v>
      </c>
      <c r="AU271" s="175" t="s">
        <v>87</v>
      </c>
      <c r="AV271" s="14" t="s">
        <v>87</v>
      </c>
      <c r="AW271" s="14" t="s">
        <v>30</v>
      </c>
      <c r="AX271" s="14" t="s">
        <v>75</v>
      </c>
      <c r="AY271" s="175" t="s">
        <v>176</v>
      </c>
    </row>
    <row r="272" spans="1:65" s="14" customFormat="1" ht="12">
      <c r="B272" s="174"/>
      <c r="D272" s="167" t="s">
        <v>182</v>
      </c>
      <c r="E272" s="175" t="s">
        <v>1</v>
      </c>
      <c r="F272" s="176" t="s">
        <v>1320</v>
      </c>
      <c r="H272" s="177">
        <v>11.25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182</v>
      </c>
      <c r="AU272" s="175" t="s">
        <v>87</v>
      </c>
      <c r="AV272" s="14" t="s">
        <v>87</v>
      </c>
      <c r="AW272" s="14" t="s">
        <v>30</v>
      </c>
      <c r="AX272" s="14" t="s">
        <v>75</v>
      </c>
      <c r="AY272" s="175" t="s">
        <v>176</v>
      </c>
    </row>
    <row r="273" spans="1:65" s="14" customFormat="1" ht="12">
      <c r="B273" s="174"/>
      <c r="D273" s="167" t="s">
        <v>182</v>
      </c>
      <c r="E273" s="175" t="s">
        <v>1</v>
      </c>
      <c r="F273" s="176" t="s">
        <v>1321</v>
      </c>
      <c r="H273" s="177">
        <v>11.25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182</v>
      </c>
      <c r="AU273" s="175" t="s">
        <v>87</v>
      </c>
      <c r="AV273" s="14" t="s">
        <v>87</v>
      </c>
      <c r="AW273" s="14" t="s">
        <v>30</v>
      </c>
      <c r="AX273" s="14" t="s">
        <v>75</v>
      </c>
      <c r="AY273" s="175" t="s">
        <v>176</v>
      </c>
    </row>
    <row r="274" spans="1:65" s="15" customFormat="1" ht="12">
      <c r="B274" s="182"/>
      <c r="D274" s="167" t="s">
        <v>182</v>
      </c>
      <c r="E274" s="183" t="s">
        <v>1</v>
      </c>
      <c r="F274" s="184" t="s">
        <v>1322</v>
      </c>
      <c r="H274" s="185">
        <v>31.5</v>
      </c>
      <c r="I274" s="186"/>
      <c r="L274" s="182"/>
      <c r="M274" s="187"/>
      <c r="N274" s="188"/>
      <c r="O274" s="188"/>
      <c r="P274" s="188"/>
      <c r="Q274" s="188"/>
      <c r="R274" s="188"/>
      <c r="S274" s="188"/>
      <c r="T274" s="189"/>
      <c r="AT274" s="183" t="s">
        <v>182</v>
      </c>
      <c r="AU274" s="183" t="s">
        <v>87</v>
      </c>
      <c r="AV274" s="15" t="s">
        <v>97</v>
      </c>
      <c r="AW274" s="15" t="s">
        <v>30</v>
      </c>
      <c r="AX274" s="15" t="s">
        <v>75</v>
      </c>
      <c r="AY274" s="183" t="s">
        <v>176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1323</v>
      </c>
      <c r="H275" s="177">
        <v>3.9750000000000001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5" customFormat="1" ht="12">
      <c r="B276" s="182"/>
      <c r="D276" s="167" t="s">
        <v>182</v>
      </c>
      <c r="E276" s="183" t="s">
        <v>1</v>
      </c>
      <c r="F276" s="184" t="s">
        <v>1324</v>
      </c>
      <c r="H276" s="185">
        <v>3.9750000000000001</v>
      </c>
      <c r="I276" s="186"/>
      <c r="L276" s="182"/>
      <c r="M276" s="187"/>
      <c r="N276" s="188"/>
      <c r="O276" s="188"/>
      <c r="P276" s="188"/>
      <c r="Q276" s="188"/>
      <c r="R276" s="188"/>
      <c r="S276" s="188"/>
      <c r="T276" s="189"/>
      <c r="AT276" s="183" t="s">
        <v>182</v>
      </c>
      <c r="AU276" s="183" t="s">
        <v>87</v>
      </c>
      <c r="AV276" s="15" t="s">
        <v>97</v>
      </c>
      <c r="AW276" s="15" t="s">
        <v>30</v>
      </c>
      <c r="AX276" s="15" t="s">
        <v>75</v>
      </c>
      <c r="AY276" s="183" t="s">
        <v>176</v>
      </c>
    </row>
    <row r="277" spans="1:65" s="16" customFormat="1" ht="12">
      <c r="B277" s="190"/>
      <c r="D277" s="167" t="s">
        <v>182</v>
      </c>
      <c r="E277" s="191" t="s">
        <v>1</v>
      </c>
      <c r="F277" s="192" t="s">
        <v>193</v>
      </c>
      <c r="H277" s="193">
        <v>35.475000000000001</v>
      </c>
      <c r="I277" s="194"/>
      <c r="L277" s="190"/>
      <c r="M277" s="195"/>
      <c r="N277" s="196"/>
      <c r="O277" s="196"/>
      <c r="P277" s="196"/>
      <c r="Q277" s="196"/>
      <c r="R277" s="196"/>
      <c r="S277" s="196"/>
      <c r="T277" s="197"/>
      <c r="AT277" s="191" t="s">
        <v>182</v>
      </c>
      <c r="AU277" s="191" t="s">
        <v>87</v>
      </c>
      <c r="AV277" s="16" t="s">
        <v>106</v>
      </c>
      <c r="AW277" s="16" t="s">
        <v>30</v>
      </c>
      <c r="AX277" s="16" t="s">
        <v>79</v>
      </c>
      <c r="AY277" s="191" t="s">
        <v>176</v>
      </c>
    </row>
    <row r="278" spans="1:65" s="2" customFormat="1" ht="24.25" customHeight="1">
      <c r="A278" s="33"/>
      <c r="B278" s="151"/>
      <c r="C278" s="152" t="s">
        <v>1325</v>
      </c>
      <c r="D278" s="152" t="s">
        <v>178</v>
      </c>
      <c r="E278" s="153" t="s">
        <v>1326</v>
      </c>
      <c r="F278" s="154" t="s">
        <v>1327</v>
      </c>
      <c r="G278" s="155" t="s">
        <v>862</v>
      </c>
      <c r="H278" s="156">
        <v>69.58</v>
      </c>
      <c r="I278" s="157"/>
      <c r="J278" s="158">
        <f>ROUND(I278*H278,2)</f>
        <v>0</v>
      </c>
      <c r="K278" s="159"/>
      <c r="L278" s="34"/>
      <c r="M278" s="160" t="s">
        <v>1</v>
      </c>
      <c r="N278" s="161" t="s">
        <v>41</v>
      </c>
      <c r="O278" s="59"/>
      <c r="P278" s="162">
        <f>O278*H278</f>
        <v>0</v>
      </c>
      <c r="Q278" s="162">
        <v>0</v>
      </c>
      <c r="R278" s="162">
        <f>Q278*H278</f>
        <v>0</v>
      </c>
      <c r="S278" s="162">
        <v>3.0000000000000001E-3</v>
      </c>
      <c r="T278" s="163">
        <f>S278*H278</f>
        <v>0.20874000000000001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332</v>
      </c>
      <c r="AT278" s="164" t="s">
        <v>178</v>
      </c>
      <c r="AU278" s="164" t="s">
        <v>87</v>
      </c>
      <c r="AY278" s="18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87</v>
      </c>
      <c r="BK278" s="165">
        <f>ROUND(I278*H278,2)</f>
        <v>0</v>
      </c>
      <c r="BL278" s="18" t="s">
        <v>332</v>
      </c>
      <c r="BM278" s="164" t="s">
        <v>1328</v>
      </c>
    </row>
    <row r="279" spans="1:65" s="13" customFormat="1" ht="12">
      <c r="B279" s="166"/>
      <c r="D279" s="167" t="s">
        <v>182</v>
      </c>
      <c r="E279" s="168" t="s">
        <v>1</v>
      </c>
      <c r="F279" s="169" t="s">
        <v>879</v>
      </c>
      <c r="H279" s="168" t="s">
        <v>1</v>
      </c>
      <c r="I279" s="170"/>
      <c r="L279" s="166"/>
      <c r="M279" s="171"/>
      <c r="N279" s="172"/>
      <c r="O279" s="172"/>
      <c r="P279" s="172"/>
      <c r="Q279" s="172"/>
      <c r="R279" s="172"/>
      <c r="S279" s="172"/>
      <c r="T279" s="173"/>
      <c r="AT279" s="168" t="s">
        <v>182</v>
      </c>
      <c r="AU279" s="168" t="s">
        <v>87</v>
      </c>
      <c r="AV279" s="13" t="s">
        <v>79</v>
      </c>
      <c r="AW279" s="13" t="s">
        <v>30</v>
      </c>
      <c r="AX279" s="13" t="s">
        <v>75</v>
      </c>
      <c r="AY279" s="168" t="s">
        <v>176</v>
      </c>
    </row>
    <row r="280" spans="1:65" s="14" customFormat="1" ht="12">
      <c r="B280" s="174"/>
      <c r="D280" s="167" t="s">
        <v>182</v>
      </c>
      <c r="E280" s="175" t="s">
        <v>1</v>
      </c>
      <c r="F280" s="176" t="s">
        <v>1283</v>
      </c>
      <c r="H280" s="177">
        <v>0.84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182</v>
      </c>
      <c r="AU280" s="175" t="s">
        <v>87</v>
      </c>
      <c r="AV280" s="14" t="s">
        <v>87</v>
      </c>
      <c r="AW280" s="14" t="s">
        <v>30</v>
      </c>
      <c r="AX280" s="14" t="s">
        <v>75</v>
      </c>
      <c r="AY280" s="175" t="s">
        <v>176</v>
      </c>
    </row>
    <row r="281" spans="1:65" s="14" customFormat="1" ht="12">
      <c r="B281" s="174"/>
      <c r="D281" s="167" t="s">
        <v>182</v>
      </c>
      <c r="E281" s="175" t="s">
        <v>1</v>
      </c>
      <c r="F281" s="176" t="s">
        <v>1284</v>
      </c>
      <c r="H281" s="177">
        <v>0.84</v>
      </c>
      <c r="I281" s="178"/>
      <c r="L281" s="174"/>
      <c r="M281" s="179"/>
      <c r="N281" s="180"/>
      <c r="O281" s="180"/>
      <c r="P281" s="180"/>
      <c r="Q281" s="180"/>
      <c r="R281" s="180"/>
      <c r="S281" s="180"/>
      <c r="T281" s="181"/>
      <c r="AT281" s="175" t="s">
        <v>182</v>
      </c>
      <c r="AU281" s="175" t="s">
        <v>87</v>
      </c>
      <c r="AV281" s="14" t="s">
        <v>87</v>
      </c>
      <c r="AW281" s="14" t="s">
        <v>30</v>
      </c>
      <c r="AX281" s="14" t="s">
        <v>75</v>
      </c>
      <c r="AY281" s="175" t="s">
        <v>176</v>
      </c>
    </row>
    <row r="282" spans="1:65" s="14" customFormat="1" ht="12">
      <c r="B282" s="174"/>
      <c r="D282" s="167" t="s">
        <v>182</v>
      </c>
      <c r="E282" s="175" t="s">
        <v>1</v>
      </c>
      <c r="F282" s="176" t="s">
        <v>1285</v>
      </c>
      <c r="H282" s="177">
        <v>1.1399999999999999</v>
      </c>
      <c r="I282" s="178"/>
      <c r="L282" s="174"/>
      <c r="M282" s="179"/>
      <c r="N282" s="180"/>
      <c r="O282" s="180"/>
      <c r="P282" s="180"/>
      <c r="Q282" s="180"/>
      <c r="R282" s="180"/>
      <c r="S282" s="180"/>
      <c r="T282" s="181"/>
      <c r="AT282" s="175" t="s">
        <v>182</v>
      </c>
      <c r="AU282" s="175" t="s">
        <v>87</v>
      </c>
      <c r="AV282" s="14" t="s">
        <v>87</v>
      </c>
      <c r="AW282" s="14" t="s">
        <v>30</v>
      </c>
      <c r="AX282" s="14" t="s">
        <v>75</v>
      </c>
      <c r="AY282" s="175" t="s">
        <v>176</v>
      </c>
    </row>
    <row r="283" spans="1:65" s="15" customFormat="1" ht="12">
      <c r="B283" s="182"/>
      <c r="D283" s="167" t="s">
        <v>182</v>
      </c>
      <c r="E283" s="183" t="s">
        <v>1</v>
      </c>
      <c r="F283" s="184" t="s">
        <v>883</v>
      </c>
      <c r="H283" s="185">
        <v>2.82</v>
      </c>
      <c r="I283" s="186"/>
      <c r="L283" s="182"/>
      <c r="M283" s="187"/>
      <c r="N283" s="188"/>
      <c r="O283" s="188"/>
      <c r="P283" s="188"/>
      <c r="Q283" s="188"/>
      <c r="R283" s="188"/>
      <c r="S283" s="188"/>
      <c r="T283" s="189"/>
      <c r="AT283" s="183" t="s">
        <v>182</v>
      </c>
      <c r="AU283" s="183" t="s">
        <v>87</v>
      </c>
      <c r="AV283" s="15" t="s">
        <v>97</v>
      </c>
      <c r="AW283" s="15" t="s">
        <v>30</v>
      </c>
      <c r="AX283" s="15" t="s">
        <v>75</v>
      </c>
      <c r="AY283" s="183" t="s">
        <v>176</v>
      </c>
    </row>
    <row r="284" spans="1:65" s="14" customFormat="1" ht="12">
      <c r="B284" s="174"/>
      <c r="D284" s="167" t="s">
        <v>182</v>
      </c>
      <c r="E284" s="175" t="s">
        <v>1</v>
      </c>
      <c r="F284" s="176" t="s">
        <v>1286</v>
      </c>
      <c r="H284" s="177">
        <v>22</v>
      </c>
      <c r="I284" s="178"/>
      <c r="L284" s="174"/>
      <c r="M284" s="179"/>
      <c r="N284" s="180"/>
      <c r="O284" s="180"/>
      <c r="P284" s="180"/>
      <c r="Q284" s="180"/>
      <c r="R284" s="180"/>
      <c r="S284" s="180"/>
      <c r="T284" s="181"/>
      <c r="AT284" s="175" t="s">
        <v>182</v>
      </c>
      <c r="AU284" s="175" t="s">
        <v>87</v>
      </c>
      <c r="AV284" s="14" t="s">
        <v>87</v>
      </c>
      <c r="AW284" s="14" t="s">
        <v>30</v>
      </c>
      <c r="AX284" s="14" t="s">
        <v>75</v>
      </c>
      <c r="AY284" s="175" t="s">
        <v>176</v>
      </c>
    </row>
    <row r="285" spans="1:65" s="14" customFormat="1" ht="12">
      <c r="B285" s="174"/>
      <c r="D285" s="167" t="s">
        <v>182</v>
      </c>
      <c r="E285" s="175" t="s">
        <v>1</v>
      </c>
      <c r="F285" s="176" t="s">
        <v>1090</v>
      </c>
      <c r="H285" s="177">
        <v>3.75</v>
      </c>
      <c r="I285" s="178"/>
      <c r="L285" s="174"/>
      <c r="M285" s="179"/>
      <c r="N285" s="180"/>
      <c r="O285" s="180"/>
      <c r="P285" s="180"/>
      <c r="Q285" s="180"/>
      <c r="R285" s="180"/>
      <c r="S285" s="180"/>
      <c r="T285" s="181"/>
      <c r="AT285" s="175" t="s">
        <v>182</v>
      </c>
      <c r="AU285" s="175" t="s">
        <v>87</v>
      </c>
      <c r="AV285" s="14" t="s">
        <v>87</v>
      </c>
      <c r="AW285" s="14" t="s">
        <v>30</v>
      </c>
      <c r="AX285" s="14" t="s">
        <v>75</v>
      </c>
      <c r="AY285" s="175" t="s">
        <v>176</v>
      </c>
    </row>
    <row r="286" spans="1:65" s="14" customFormat="1" ht="12">
      <c r="B286" s="174"/>
      <c r="D286" s="167" t="s">
        <v>182</v>
      </c>
      <c r="E286" s="175" t="s">
        <v>1</v>
      </c>
      <c r="F286" s="176" t="s">
        <v>1287</v>
      </c>
      <c r="H286" s="177">
        <v>27.6</v>
      </c>
      <c r="I286" s="178"/>
      <c r="L286" s="174"/>
      <c r="M286" s="179"/>
      <c r="N286" s="180"/>
      <c r="O286" s="180"/>
      <c r="P286" s="180"/>
      <c r="Q286" s="180"/>
      <c r="R286" s="180"/>
      <c r="S286" s="180"/>
      <c r="T286" s="181"/>
      <c r="AT286" s="175" t="s">
        <v>182</v>
      </c>
      <c r="AU286" s="175" t="s">
        <v>87</v>
      </c>
      <c r="AV286" s="14" t="s">
        <v>87</v>
      </c>
      <c r="AW286" s="14" t="s">
        <v>30</v>
      </c>
      <c r="AX286" s="14" t="s">
        <v>75</v>
      </c>
      <c r="AY286" s="175" t="s">
        <v>176</v>
      </c>
    </row>
    <row r="287" spans="1:65" s="14" customFormat="1" ht="12">
      <c r="B287" s="174"/>
      <c r="D287" s="167" t="s">
        <v>182</v>
      </c>
      <c r="E287" s="175" t="s">
        <v>1</v>
      </c>
      <c r="F287" s="176" t="s">
        <v>1288</v>
      </c>
      <c r="H287" s="177">
        <v>1.1399999999999999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182</v>
      </c>
      <c r="AU287" s="175" t="s">
        <v>87</v>
      </c>
      <c r="AV287" s="14" t="s">
        <v>87</v>
      </c>
      <c r="AW287" s="14" t="s">
        <v>30</v>
      </c>
      <c r="AX287" s="14" t="s">
        <v>75</v>
      </c>
      <c r="AY287" s="175" t="s">
        <v>176</v>
      </c>
    </row>
    <row r="288" spans="1:65" s="14" customFormat="1" ht="12">
      <c r="B288" s="174"/>
      <c r="D288" s="167" t="s">
        <v>182</v>
      </c>
      <c r="E288" s="175" t="s">
        <v>1</v>
      </c>
      <c r="F288" s="176" t="s">
        <v>1289</v>
      </c>
      <c r="H288" s="177">
        <v>2.2999999999999998</v>
      </c>
      <c r="I288" s="178"/>
      <c r="L288" s="174"/>
      <c r="M288" s="179"/>
      <c r="N288" s="180"/>
      <c r="O288" s="180"/>
      <c r="P288" s="180"/>
      <c r="Q288" s="180"/>
      <c r="R288" s="180"/>
      <c r="S288" s="180"/>
      <c r="T288" s="181"/>
      <c r="AT288" s="175" t="s">
        <v>182</v>
      </c>
      <c r="AU288" s="175" t="s">
        <v>87</v>
      </c>
      <c r="AV288" s="14" t="s">
        <v>87</v>
      </c>
      <c r="AW288" s="14" t="s">
        <v>30</v>
      </c>
      <c r="AX288" s="14" t="s">
        <v>75</v>
      </c>
      <c r="AY288" s="175" t="s">
        <v>176</v>
      </c>
    </row>
    <row r="289" spans="1:65" s="14" customFormat="1" ht="12">
      <c r="B289" s="174"/>
      <c r="D289" s="167" t="s">
        <v>182</v>
      </c>
      <c r="E289" s="175" t="s">
        <v>1</v>
      </c>
      <c r="F289" s="176" t="s">
        <v>1090</v>
      </c>
      <c r="H289" s="177">
        <v>3.75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182</v>
      </c>
      <c r="AU289" s="175" t="s">
        <v>87</v>
      </c>
      <c r="AV289" s="14" t="s">
        <v>87</v>
      </c>
      <c r="AW289" s="14" t="s">
        <v>30</v>
      </c>
      <c r="AX289" s="14" t="s">
        <v>75</v>
      </c>
      <c r="AY289" s="175" t="s">
        <v>176</v>
      </c>
    </row>
    <row r="290" spans="1:65" s="15" customFormat="1" ht="12">
      <c r="B290" s="182"/>
      <c r="D290" s="167" t="s">
        <v>182</v>
      </c>
      <c r="E290" s="183" t="s">
        <v>1</v>
      </c>
      <c r="F290" s="184" t="s">
        <v>890</v>
      </c>
      <c r="H290" s="185">
        <v>60.54</v>
      </c>
      <c r="I290" s="186"/>
      <c r="L290" s="182"/>
      <c r="M290" s="187"/>
      <c r="N290" s="188"/>
      <c r="O290" s="188"/>
      <c r="P290" s="188"/>
      <c r="Q290" s="188"/>
      <c r="R290" s="188"/>
      <c r="S290" s="188"/>
      <c r="T290" s="189"/>
      <c r="AT290" s="183" t="s">
        <v>182</v>
      </c>
      <c r="AU290" s="183" t="s">
        <v>87</v>
      </c>
      <c r="AV290" s="15" t="s">
        <v>97</v>
      </c>
      <c r="AW290" s="15" t="s">
        <v>30</v>
      </c>
      <c r="AX290" s="15" t="s">
        <v>75</v>
      </c>
      <c r="AY290" s="183" t="s">
        <v>176</v>
      </c>
    </row>
    <row r="291" spans="1:65" s="14" customFormat="1" ht="12">
      <c r="B291" s="174"/>
      <c r="D291" s="167" t="s">
        <v>182</v>
      </c>
      <c r="E291" s="175" t="s">
        <v>1</v>
      </c>
      <c r="F291" s="176" t="s">
        <v>1290</v>
      </c>
      <c r="H291" s="177">
        <v>4.1399999999999997</v>
      </c>
      <c r="I291" s="178"/>
      <c r="L291" s="174"/>
      <c r="M291" s="179"/>
      <c r="N291" s="180"/>
      <c r="O291" s="180"/>
      <c r="P291" s="180"/>
      <c r="Q291" s="180"/>
      <c r="R291" s="180"/>
      <c r="S291" s="180"/>
      <c r="T291" s="181"/>
      <c r="AT291" s="175" t="s">
        <v>182</v>
      </c>
      <c r="AU291" s="175" t="s">
        <v>87</v>
      </c>
      <c r="AV291" s="14" t="s">
        <v>87</v>
      </c>
      <c r="AW291" s="14" t="s">
        <v>30</v>
      </c>
      <c r="AX291" s="14" t="s">
        <v>75</v>
      </c>
      <c r="AY291" s="175" t="s">
        <v>176</v>
      </c>
    </row>
    <row r="292" spans="1:65" s="14" customFormat="1" ht="12">
      <c r="B292" s="174"/>
      <c r="D292" s="167" t="s">
        <v>182</v>
      </c>
      <c r="E292" s="175" t="s">
        <v>1</v>
      </c>
      <c r="F292" s="176" t="s">
        <v>1291</v>
      </c>
      <c r="H292" s="177">
        <v>1.04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182</v>
      </c>
      <c r="AU292" s="175" t="s">
        <v>87</v>
      </c>
      <c r="AV292" s="14" t="s">
        <v>87</v>
      </c>
      <c r="AW292" s="14" t="s">
        <v>30</v>
      </c>
      <c r="AX292" s="14" t="s">
        <v>75</v>
      </c>
      <c r="AY292" s="175" t="s">
        <v>176</v>
      </c>
    </row>
    <row r="293" spans="1:65" s="14" customFormat="1" ht="12">
      <c r="B293" s="174"/>
      <c r="D293" s="167" t="s">
        <v>182</v>
      </c>
      <c r="E293" s="175" t="s">
        <v>1</v>
      </c>
      <c r="F293" s="176" t="s">
        <v>1292</v>
      </c>
      <c r="H293" s="177">
        <v>1.04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182</v>
      </c>
      <c r="AU293" s="175" t="s">
        <v>87</v>
      </c>
      <c r="AV293" s="14" t="s">
        <v>87</v>
      </c>
      <c r="AW293" s="14" t="s">
        <v>30</v>
      </c>
      <c r="AX293" s="14" t="s">
        <v>75</v>
      </c>
      <c r="AY293" s="175" t="s">
        <v>176</v>
      </c>
    </row>
    <row r="294" spans="1:65" s="15" customFormat="1" ht="12">
      <c r="B294" s="182"/>
      <c r="D294" s="167" t="s">
        <v>182</v>
      </c>
      <c r="E294" s="183" t="s">
        <v>1</v>
      </c>
      <c r="F294" s="184" t="s">
        <v>894</v>
      </c>
      <c r="H294" s="185">
        <v>6.22</v>
      </c>
      <c r="I294" s="186"/>
      <c r="L294" s="182"/>
      <c r="M294" s="187"/>
      <c r="N294" s="188"/>
      <c r="O294" s="188"/>
      <c r="P294" s="188"/>
      <c r="Q294" s="188"/>
      <c r="R294" s="188"/>
      <c r="S294" s="188"/>
      <c r="T294" s="189"/>
      <c r="AT294" s="183" t="s">
        <v>182</v>
      </c>
      <c r="AU294" s="183" t="s">
        <v>87</v>
      </c>
      <c r="AV294" s="15" t="s">
        <v>97</v>
      </c>
      <c r="AW294" s="15" t="s">
        <v>30</v>
      </c>
      <c r="AX294" s="15" t="s">
        <v>75</v>
      </c>
      <c r="AY294" s="183" t="s">
        <v>176</v>
      </c>
    </row>
    <row r="295" spans="1:65" s="16" customFormat="1" ht="12">
      <c r="B295" s="190"/>
      <c r="D295" s="167" t="s">
        <v>182</v>
      </c>
      <c r="E295" s="191" t="s">
        <v>1</v>
      </c>
      <c r="F295" s="192" t="s">
        <v>193</v>
      </c>
      <c r="H295" s="193">
        <v>69.58</v>
      </c>
      <c r="I295" s="194"/>
      <c r="L295" s="190"/>
      <c r="M295" s="195"/>
      <c r="N295" s="196"/>
      <c r="O295" s="196"/>
      <c r="P295" s="196"/>
      <c r="Q295" s="196"/>
      <c r="R295" s="196"/>
      <c r="S295" s="196"/>
      <c r="T295" s="197"/>
      <c r="AT295" s="191" t="s">
        <v>182</v>
      </c>
      <c r="AU295" s="191" t="s">
        <v>87</v>
      </c>
      <c r="AV295" s="16" t="s">
        <v>106</v>
      </c>
      <c r="AW295" s="16" t="s">
        <v>30</v>
      </c>
      <c r="AX295" s="16" t="s">
        <v>79</v>
      </c>
      <c r="AY295" s="191" t="s">
        <v>176</v>
      </c>
    </row>
    <row r="296" spans="1:65" s="12" customFormat="1" ht="23" customHeight="1">
      <c r="B296" s="138"/>
      <c r="D296" s="139" t="s">
        <v>74</v>
      </c>
      <c r="E296" s="149" t="s">
        <v>357</v>
      </c>
      <c r="F296" s="149" t="s">
        <v>358</v>
      </c>
      <c r="I296" s="141"/>
      <c r="J296" s="150">
        <f>BK296</f>
        <v>0</v>
      </c>
      <c r="L296" s="138"/>
      <c r="M296" s="143"/>
      <c r="N296" s="144"/>
      <c r="O296" s="144"/>
      <c r="P296" s="145">
        <f>SUM(P297:P305)</f>
        <v>0</v>
      </c>
      <c r="Q296" s="144"/>
      <c r="R296" s="145">
        <f>SUM(R297:R305)</f>
        <v>7.5000000000000006E-3</v>
      </c>
      <c r="S296" s="144"/>
      <c r="T296" s="146">
        <f>SUM(T297:T305)</f>
        <v>0.30623999999999996</v>
      </c>
      <c r="AR296" s="139" t="s">
        <v>87</v>
      </c>
      <c r="AT296" s="147" t="s">
        <v>74</v>
      </c>
      <c r="AU296" s="147" t="s">
        <v>79</v>
      </c>
      <c r="AY296" s="139" t="s">
        <v>176</v>
      </c>
      <c r="BK296" s="148">
        <f>SUM(BK297:BK305)</f>
        <v>0</v>
      </c>
    </row>
    <row r="297" spans="1:65" s="2" customFormat="1" ht="24.25" customHeight="1">
      <c r="A297" s="33"/>
      <c r="B297" s="151"/>
      <c r="C297" s="152" t="s">
        <v>1329</v>
      </c>
      <c r="D297" s="152" t="s">
        <v>178</v>
      </c>
      <c r="E297" s="153" t="s">
        <v>1330</v>
      </c>
      <c r="F297" s="154" t="s">
        <v>1331</v>
      </c>
      <c r="G297" s="155" t="s">
        <v>138</v>
      </c>
      <c r="H297" s="156">
        <v>0.74399999999999999</v>
      </c>
      <c r="I297" s="157"/>
      <c r="J297" s="158">
        <f>ROUND(I297*H297,2)</f>
        <v>0</v>
      </c>
      <c r="K297" s="159"/>
      <c r="L297" s="34"/>
      <c r="M297" s="160" t="s">
        <v>1</v>
      </c>
      <c r="N297" s="161" t="s">
        <v>41</v>
      </c>
      <c r="O297" s="59"/>
      <c r="P297" s="162">
        <f>O297*H297</f>
        <v>0</v>
      </c>
      <c r="Q297" s="162">
        <v>0</v>
      </c>
      <c r="R297" s="162">
        <f>Q297*H297</f>
        <v>0</v>
      </c>
      <c r="S297" s="162">
        <v>0.21</v>
      </c>
      <c r="T297" s="163">
        <f>S297*H297</f>
        <v>0.15623999999999999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332</v>
      </c>
      <c r="AT297" s="164" t="s">
        <v>178</v>
      </c>
      <c r="AU297" s="164" t="s">
        <v>87</v>
      </c>
      <c r="AY297" s="18" t="s">
        <v>176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87</v>
      </c>
      <c r="BK297" s="165">
        <f>ROUND(I297*H297,2)</f>
        <v>0</v>
      </c>
      <c r="BL297" s="18" t="s">
        <v>332</v>
      </c>
      <c r="BM297" s="164" t="s">
        <v>1332</v>
      </c>
    </row>
    <row r="298" spans="1:65" s="13" customFormat="1" ht="12">
      <c r="B298" s="166"/>
      <c r="D298" s="167" t="s">
        <v>182</v>
      </c>
      <c r="E298" s="168" t="s">
        <v>1</v>
      </c>
      <c r="F298" s="169" t="s">
        <v>1333</v>
      </c>
      <c r="H298" s="168" t="s">
        <v>1</v>
      </c>
      <c r="I298" s="170"/>
      <c r="L298" s="166"/>
      <c r="M298" s="171"/>
      <c r="N298" s="172"/>
      <c r="O298" s="172"/>
      <c r="P298" s="172"/>
      <c r="Q298" s="172"/>
      <c r="R298" s="172"/>
      <c r="S298" s="172"/>
      <c r="T298" s="173"/>
      <c r="AT298" s="168" t="s">
        <v>182</v>
      </c>
      <c r="AU298" s="168" t="s">
        <v>87</v>
      </c>
      <c r="AV298" s="13" t="s">
        <v>79</v>
      </c>
      <c r="AW298" s="13" t="s">
        <v>30</v>
      </c>
      <c r="AX298" s="13" t="s">
        <v>75</v>
      </c>
      <c r="AY298" s="168" t="s">
        <v>176</v>
      </c>
    </row>
    <row r="299" spans="1:65" s="14" customFormat="1" ht="12">
      <c r="B299" s="174"/>
      <c r="D299" s="167" t="s">
        <v>182</v>
      </c>
      <c r="E299" s="175" t="s">
        <v>1</v>
      </c>
      <c r="F299" s="176" t="s">
        <v>1334</v>
      </c>
      <c r="H299" s="177">
        <v>0.74399999999999999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182</v>
      </c>
      <c r="AU299" s="175" t="s">
        <v>87</v>
      </c>
      <c r="AV299" s="14" t="s">
        <v>87</v>
      </c>
      <c r="AW299" s="14" t="s">
        <v>30</v>
      </c>
      <c r="AX299" s="14" t="s">
        <v>75</v>
      </c>
      <c r="AY299" s="175" t="s">
        <v>176</v>
      </c>
    </row>
    <row r="300" spans="1:65" s="16" customFormat="1" ht="12">
      <c r="B300" s="190"/>
      <c r="D300" s="167" t="s">
        <v>182</v>
      </c>
      <c r="E300" s="191" t="s">
        <v>1</v>
      </c>
      <c r="F300" s="192" t="s">
        <v>193</v>
      </c>
      <c r="H300" s="193">
        <v>0.74399999999999999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1" t="s">
        <v>182</v>
      </c>
      <c r="AU300" s="191" t="s">
        <v>87</v>
      </c>
      <c r="AV300" s="16" t="s">
        <v>106</v>
      </c>
      <c r="AW300" s="16" t="s">
        <v>30</v>
      </c>
      <c r="AX300" s="16" t="s">
        <v>79</v>
      </c>
      <c r="AY300" s="191" t="s">
        <v>176</v>
      </c>
    </row>
    <row r="301" spans="1:65" s="2" customFormat="1" ht="38" customHeight="1">
      <c r="A301" s="33"/>
      <c r="B301" s="151"/>
      <c r="C301" s="152" t="s">
        <v>1335</v>
      </c>
      <c r="D301" s="152" t="s">
        <v>178</v>
      </c>
      <c r="E301" s="153" t="s">
        <v>1336</v>
      </c>
      <c r="F301" s="154" t="s">
        <v>1337</v>
      </c>
      <c r="G301" s="155" t="s">
        <v>375</v>
      </c>
      <c r="H301" s="156">
        <v>150</v>
      </c>
      <c r="I301" s="157"/>
      <c r="J301" s="158">
        <f>ROUND(I301*H301,2)</f>
        <v>0</v>
      </c>
      <c r="K301" s="159"/>
      <c r="L301" s="34"/>
      <c r="M301" s="160" t="s">
        <v>1</v>
      </c>
      <c r="N301" s="161" t="s">
        <v>41</v>
      </c>
      <c r="O301" s="59"/>
      <c r="P301" s="162">
        <f>O301*H301</f>
        <v>0</v>
      </c>
      <c r="Q301" s="162">
        <v>5.0000000000000002E-5</v>
      </c>
      <c r="R301" s="162">
        <f>Q301*H301</f>
        <v>7.5000000000000006E-3</v>
      </c>
      <c r="S301" s="162">
        <v>1E-3</v>
      </c>
      <c r="T301" s="163">
        <f>S301*H301</f>
        <v>0.15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332</v>
      </c>
      <c r="AT301" s="164" t="s">
        <v>178</v>
      </c>
      <c r="AU301" s="164" t="s">
        <v>87</v>
      </c>
      <c r="AY301" s="18" t="s">
        <v>176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87</v>
      </c>
      <c r="BK301" s="165">
        <f>ROUND(I301*H301,2)</f>
        <v>0</v>
      </c>
      <c r="BL301" s="18" t="s">
        <v>332</v>
      </c>
      <c r="BM301" s="164" t="s">
        <v>1338</v>
      </c>
    </row>
    <row r="302" spans="1:65" s="13" customFormat="1" ht="12">
      <c r="B302" s="166"/>
      <c r="D302" s="167" t="s">
        <v>182</v>
      </c>
      <c r="E302" s="168" t="s">
        <v>1</v>
      </c>
      <c r="F302" s="169" t="s">
        <v>1339</v>
      </c>
      <c r="H302" s="168" t="s">
        <v>1</v>
      </c>
      <c r="I302" s="170"/>
      <c r="L302" s="166"/>
      <c r="M302" s="171"/>
      <c r="N302" s="172"/>
      <c r="O302" s="172"/>
      <c r="P302" s="172"/>
      <c r="Q302" s="172"/>
      <c r="R302" s="172"/>
      <c r="S302" s="172"/>
      <c r="T302" s="173"/>
      <c r="AT302" s="168" t="s">
        <v>182</v>
      </c>
      <c r="AU302" s="168" t="s">
        <v>87</v>
      </c>
      <c r="AV302" s="13" t="s">
        <v>79</v>
      </c>
      <c r="AW302" s="13" t="s">
        <v>30</v>
      </c>
      <c r="AX302" s="13" t="s">
        <v>75</v>
      </c>
      <c r="AY302" s="168" t="s">
        <v>176</v>
      </c>
    </row>
    <row r="303" spans="1:65" s="14" customFormat="1" ht="12">
      <c r="B303" s="174"/>
      <c r="D303" s="167" t="s">
        <v>182</v>
      </c>
      <c r="E303" s="175" t="s">
        <v>1</v>
      </c>
      <c r="F303" s="176" t="s">
        <v>1340</v>
      </c>
      <c r="H303" s="177">
        <v>150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182</v>
      </c>
      <c r="AU303" s="175" t="s">
        <v>87</v>
      </c>
      <c r="AV303" s="14" t="s">
        <v>87</v>
      </c>
      <c r="AW303" s="14" t="s">
        <v>30</v>
      </c>
      <c r="AX303" s="14" t="s">
        <v>75</v>
      </c>
      <c r="AY303" s="175" t="s">
        <v>176</v>
      </c>
    </row>
    <row r="304" spans="1:65" s="15" customFormat="1" ht="12">
      <c r="B304" s="182"/>
      <c r="D304" s="167" t="s">
        <v>182</v>
      </c>
      <c r="E304" s="183" t="s">
        <v>1</v>
      </c>
      <c r="F304" s="184" t="s">
        <v>192</v>
      </c>
      <c r="H304" s="185">
        <v>150</v>
      </c>
      <c r="I304" s="186"/>
      <c r="L304" s="182"/>
      <c r="M304" s="187"/>
      <c r="N304" s="188"/>
      <c r="O304" s="188"/>
      <c r="P304" s="188"/>
      <c r="Q304" s="188"/>
      <c r="R304" s="188"/>
      <c r="S304" s="188"/>
      <c r="T304" s="189"/>
      <c r="AT304" s="183" t="s">
        <v>182</v>
      </c>
      <c r="AU304" s="183" t="s">
        <v>87</v>
      </c>
      <c r="AV304" s="15" t="s">
        <v>97</v>
      </c>
      <c r="AW304" s="15" t="s">
        <v>30</v>
      </c>
      <c r="AX304" s="15" t="s">
        <v>75</v>
      </c>
      <c r="AY304" s="183" t="s">
        <v>176</v>
      </c>
    </row>
    <row r="305" spans="1:51" s="16" customFormat="1" ht="12">
      <c r="B305" s="190"/>
      <c r="D305" s="167" t="s">
        <v>182</v>
      </c>
      <c r="E305" s="191" t="s">
        <v>1</v>
      </c>
      <c r="F305" s="192" t="s">
        <v>193</v>
      </c>
      <c r="H305" s="193">
        <v>150</v>
      </c>
      <c r="I305" s="194"/>
      <c r="L305" s="190"/>
      <c r="M305" s="214"/>
      <c r="N305" s="215"/>
      <c r="O305" s="215"/>
      <c r="P305" s="215"/>
      <c r="Q305" s="215"/>
      <c r="R305" s="215"/>
      <c r="S305" s="215"/>
      <c r="T305" s="216"/>
      <c r="AT305" s="191" t="s">
        <v>182</v>
      </c>
      <c r="AU305" s="191" t="s">
        <v>87</v>
      </c>
      <c r="AV305" s="16" t="s">
        <v>106</v>
      </c>
      <c r="AW305" s="16" t="s">
        <v>30</v>
      </c>
      <c r="AX305" s="16" t="s">
        <v>79</v>
      </c>
      <c r="AY305" s="191" t="s">
        <v>176</v>
      </c>
    </row>
    <row r="306" spans="1:51" s="2" customFormat="1" ht="7" customHeight="1">
      <c r="A306" s="33"/>
      <c r="B306" s="48"/>
      <c r="C306" s="49"/>
      <c r="D306" s="49"/>
      <c r="E306" s="49"/>
      <c r="F306" s="49"/>
      <c r="G306" s="49"/>
      <c r="H306" s="49"/>
      <c r="I306" s="49"/>
      <c r="J306" s="49"/>
      <c r="K306" s="49"/>
      <c r="L306" s="34"/>
      <c r="M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</row>
  </sheetData>
  <autoFilter ref="C133:K305" xr:uid="{00000000-0009-0000-0000-000006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869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113</v>
      </c>
      <c r="AZ2" s="99" t="s">
        <v>1341</v>
      </c>
      <c r="BA2" s="99" t="s">
        <v>1342</v>
      </c>
      <c r="BB2" s="99" t="s">
        <v>138</v>
      </c>
      <c r="BC2" s="99" t="s">
        <v>139</v>
      </c>
      <c r="BD2" s="99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99" t="s">
        <v>1343</v>
      </c>
      <c r="BA3" s="99" t="s">
        <v>1344</v>
      </c>
      <c r="BB3" s="99" t="s">
        <v>138</v>
      </c>
      <c r="BC3" s="99" t="s">
        <v>1345</v>
      </c>
      <c r="BD3" s="99" t="s">
        <v>87</v>
      </c>
    </row>
    <row r="4" spans="1:5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  <c r="AZ4" s="99" t="s">
        <v>1346</v>
      </c>
      <c r="BA4" s="99" t="s">
        <v>1347</v>
      </c>
      <c r="BB4" s="99" t="s">
        <v>138</v>
      </c>
      <c r="BC4" s="99" t="s">
        <v>394</v>
      </c>
      <c r="BD4" s="99" t="s">
        <v>87</v>
      </c>
    </row>
    <row r="5" spans="1:56" s="1" customFormat="1" ht="7" customHeight="1">
      <c r="B5" s="21"/>
      <c r="L5" s="21"/>
      <c r="AZ5" s="99" t="s">
        <v>833</v>
      </c>
      <c r="BA5" s="99" t="s">
        <v>1348</v>
      </c>
      <c r="BB5" s="99" t="s">
        <v>138</v>
      </c>
      <c r="BC5" s="99" t="s">
        <v>1349</v>
      </c>
      <c r="BD5" s="99" t="s">
        <v>87</v>
      </c>
    </row>
    <row r="6" spans="1:56" s="1" customFormat="1" ht="12" customHeight="1">
      <c r="B6" s="21"/>
      <c r="D6" s="28" t="s">
        <v>15</v>
      </c>
      <c r="L6" s="21"/>
      <c r="AZ6" s="99" t="s">
        <v>395</v>
      </c>
      <c r="BA6" s="99" t="s">
        <v>396</v>
      </c>
      <c r="BB6" s="99" t="s">
        <v>138</v>
      </c>
      <c r="BC6" s="99" t="s">
        <v>397</v>
      </c>
      <c r="BD6" s="99" t="s">
        <v>87</v>
      </c>
    </row>
    <row r="7" spans="1:5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  <c r="AZ7" s="99" t="s">
        <v>660</v>
      </c>
      <c r="BA7" s="99" t="s">
        <v>661</v>
      </c>
      <c r="BB7" s="99" t="s">
        <v>138</v>
      </c>
      <c r="BC7" s="99" t="s">
        <v>662</v>
      </c>
      <c r="BD7" s="99" t="s">
        <v>87</v>
      </c>
    </row>
    <row r="8" spans="1:56" s="1" customFormat="1" ht="12" customHeight="1">
      <c r="B8" s="21"/>
      <c r="D8" s="28" t="s">
        <v>144</v>
      </c>
      <c r="L8" s="21"/>
      <c r="AZ8" s="99" t="s">
        <v>663</v>
      </c>
      <c r="BA8" s="99" t="s">
        <v>664</v>
      </c>
      <c r="BB8" s="99" t="s">
        <v>138</v>
      </c>
      <c r="BC8" s="99" t="s">
        <v>665</v>
      </c>
      <c r="BD8" s="99" t="s">
        <v>87</v>
      </c>
    </row>
    <row r="9" spans="1:56" s="2" customFormat="1" ht="16.5" customHeight="1">
      <c r="A9" s="33"/>
      <c r="B9" s="34"/>
      <c r="C9" s="33"/>
      <c r="D9" s="33"/>
      <c r="E9" s="270" t="s">
        <v>1137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9" t="s">
        <v>1350</v>
      </c>
      <c r="BA9" s="99" t="s">
        <v>1350</v>
      </c>
      <c r="BB9" s="99" t="s">
        <v>138</v>
      </c>
      <c r="BC9" s="99" t="s">
        <v>1351</v>
      </c>
      <c r="BD9" s="99" t="s">
        <v>87</v>
      </c>
    </row>
    <row r="10" spans="1:5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9" t="s">
        <v>669</v>
      </c>
      <c r="BA10" s="99" t="s">
        <v>670</v>
      </c>
      <c r="BB10" s="99" t="s">
        <v>138</v>
      </c>
      <c r="BC10" s="99" t="s">
        <v>671</v>
      </c>
      <c r="BD10" s="99" t="s">
        <v>87</v>
      </c>
    </row>
    <row r="11" spans="1:56" s="2" customFormat="1" ht="30" customHeight="1">
      <c r="A11" s="33"/>
      <c r="B11" s="34"/>
      <c r="C11" s="33"/>
      <c r="D11" s="33"/>
      <c r="E11" s="228" t="s">
        <v>1352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9" t="s">
        <v>1353</v>
      </c>
      <c r="BA11" s="99" t="s">
        <v>1354</v>
      </c>
      <c r="BB11" s="99" t="s">
        <v>138</v>
      </c>
      <c r="BC11" s="99" t="s">
        <v>1355</v>
      </c>
      <c r="BD11" s="99" t="s">
        <v>87</v>
      </c>
    </row>
    <row r="12" spans="1:5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ROUND(J141,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ROUND((SUM(BE141:BE868)),  2)</f>
        <v>0</v>
      </c>
      <c r="G35" s="33"/>
      <c r="H35" s="33"/>
      <c r="I35" s="107">
        <v>0.2</v>
      </c>
      <c r="J35" s="106">
        <f>ROUND(((SUM(BE141:BE868))*I35),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ROUND((SUM(BF141:BF868)),  2)</f>
        <v>0</v>
      </c>
      <c r="G36" s="33"/>
      <c r="H36" s="33"/>
      <c r="I36" s="107">
        <v>0.2</v>
      </c>
      <c r="J36" s="106">
        <f>ROUND(((SUM(BF141:BF868))*I36),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ROUND((SUM(BG141:BG868)),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ROUND((SUM(BH141:BH868)),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ROUND((SUM(BI141:BI868)),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28" t="str">
        <f>E11</f>
        <v xml:space="preserve">SO01.2D - SO01.2D Stavebná časť  -krov, krytina a ost.stav.práce  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J141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1:47" s="10" customFormat="1" ht="20" customHeight="1">
      <c r="B100" s="123"/>
      <c r="D100" s="124" t="s">
        <v>1356</v>
      </c>
      <c r="E100" s="125"/>
      <c r="F100" s="125"/>
      <c r="G100" s="125"/>
      <c r="H100" s="125"/>
      <c r="I100" s="125"/>
      <c r="J100" s="126">
        <f>J144</f>
        <v>0</v>
      </c>
      <c r="L100" s="123"/>
    </row>
    <row r="101" spans="1:47" s="10" customFormat="1" ht="20" customHeight="1">
      <c r="B101" s="123"/>
      <c r="D101" s="124" t="s">
        <v>154</v>
      </c>
      <c r="E101" s="125"/>
      <c r="F101" s="125"/>
      <c r="G101" s="125"/>
      <c r="H101" s="125"/>
      <c r="I101" s="125"/>
      <c r="J101" s="126">
        <f>J154</f>
        <v>0</v>
      </c>
      <c r="L101" s="123"/>
    </row>
    <row r="102" spans="1:47" s="10" customFormat="1" ht="20" customHeight="1">
      <c r="B102" s="123"/>
      <c r="D102" s="124" t="s">
        <v>1357</v>
      </c>
      <c r="E102" s="125"/>
      <c r="F102" s="125"/>
      <c r="G102" s="125"/>
      <c r="H102" s="125"/>
      <c r="I102" s="125"/>
      <c r="J102" s="126">
        <f>J167</f>
        <v>0</v>
      </c>
      <c r="L102" s="123"/>
    </row>
    <row r="103" spans="1:47" s="10" customFormat="1" ht="20" customHeight="1">
      <c r="B103" s="123"/>
      <c r="D103" s="124" t="s">
        <v>1358</v>
      </c>
      <c r="E103" s="125"/>
      <c r="F103" s="125"/>
      <c r="G103" s="125"/>
      <c r="H103" s="125"/>
      <c r="I103" s="125"/>
      <c r="J103" s="126">
        <f>J194</f>
        <v>0</v>
      </c>
      <c r="L103" s="123"/>
    </row>
    <row r="104" spans="1:47" s="10" customFormat="1" ht="20" customHeight="1">
      <c r="B104" s="123"/>
      <c r="D104" s="124" t="s">
        <v>1359</v>
      </c>
      <c r="E104" s="125"/>
      <c r="F104" s="125"/>
      <c r="G104" s="125"/>
      <c r="H104" s="125"/>
      <c r="I104" s="125"/>
      <c r="J104" s="126">
        <f>J218</f>
        <v>0</v>
      </c>
      <c r="L104" s="123"/>
    </row>
    <row r="105" spans="1:47" s="10" customFormat="1" ht="20" customHeight="1">
      <c r="B105" s="123"/>
      <c r="D105" s="124" t="s">
        <v>156</v>
      </c>
      <c r="E105" s="125"/>
      <c r="F105" s="125"/>
      <c r="G105" s="125"/>
      <c r="H105" s="125"/>
      <c r="I105" s="125"/>
      <c r="J105" s="126">
        <f>J232</f>
        <v>0</v>
      </c>
      <c r="L105" s="123"/>
    </row>
    <row r="106" spans="1:47" s="10" customFormat="1" ht="20" customHeight="1">
      <c r="B106" s="123"/>
      <c r="D106" s="124" t="s">
        <v>409</v>
      </c>
      <c r="E106" s="125"/>
      <c r="F106" s="125"/>
      <c r="G106" s="125"/>
      <c r="H106" s="125"/>
      <c r="I106" s="125"/>
      <c r="J106" s="126">
        <f>J245</f>
        <v>0</v>
      </c>
      <c r="L106" s="123"/>
    </row>
    <row r="107" spans="1:47" s="10" customFormat="1" ht="20" customHeight="1">
      <c r="B107" s="123"/>
      <c r="D107" s="124" t="s">
        <v>158</v>
      </c>
      <c r="E107" s="125"/>
      <c r="F107" s="125"/>
      <c r="G107" s="125"/>
      <c r="H107" s="125"/>
      <c r="I107" s="125"/>
      <c r="J107" s="126">
        <f>J254</f>
        <v>0</v>
      </c>
      <c r="L107" s="123"/>
    </row>
    <row r="108" spans="1:47" s="9" customFormat="1" ht="25" customHeight="1">
      <c r="B108" s="119"/>
      <c r="D108" s="120" t="s">
        <v>159</v>
      </c>
      <c r="E108" s="121"/>
      <c r="F108" s="121"/>
      <c r="G108" s="121"/>
      <c r="H108" s="121"/>
      <c r="I108" s="121"/>
      <c r="J108" s="122">
        <f>J259</f>
        <v>0</v>
      </c>
      <c r="L108" s="119"/>
    </row>
    <row r="109" spans="1:47" s="10" customFormat="1" ht="20" customHeight="1">
      <c r="B109" s="123"/>
      <c r="D109" s="124" t="s">
        <v>1360</v>
      </c>
      <c r="E109" s="125"/>
      <c r="F109" s="125"/>
      <c r="G109" s="125"/>
      <c r="H109" s="125"/>
      <c r="I109" s="125"/>
      <c r="J109" s="126">
        <f>J260</f>
        <v>0</v>
      </c>
      <c r="L109" s="123"/>
    </row>
    <row r="110" spans="1:47" s="10" customFormat="1" ht="20" customHeight="1">
      <c r="B110" s="123"/>
      <c r="D110" s="124" t="s">
        <v>1361</v>
      </c>
      <c r="E110" s="125"/>
      <c r="F110" s="125"/>
      <c r="G110" s="125"/>
      <c r="H110" s="125"/>
      <c r="I110" s="125"/>
      <c r="J110" s="126">
        <f>J272</f>
        <v>0</v>
      </c>
      <c r="L110" s="123"/>
    </row>
    <row r="111" spans="1:47" s="10" customFormat="1" ht="20" customHeight="1">
      <c r="B111" s="123"/>
      <c r="D111" s="124" t="s">
        <v>1143</v>
      </c>
      <c r="E111" s="125"/>
      <c r="F111" s="125"/>
      <c r="G111" s="125"/>
      <c r="H111" s="125"/>
      <c r="I111" s="125"/>
      <c r="J111" s="126">
        <f>J280</f>
        <v>0</v>
      </c>
      <c r="L111" s="123"/>
    </row>
    <row r="112" spans="1:47" s="10" customFormat="1" ht="20" customHeight="1">
      <c r="B112" s="123"/>
      <c r="D112" s="124" t="s">
        <v>1144</v>
      </c>
      <c r="E112" s="125"/>
      <c r="F112" s="125"/>
      <c r="G112" s="125"/>
      <c r="H112" s="125"/>
      <c r="I112" s="125"/>
      <c r="J112" s="126">
        <f>J504</f>
        <v>0</v>
      </c>
      <c r="L112" s="123"/>
    </row>
    <row r="113" spans="1:31" s="10" customFormat="1" ht="20" customHeight="1">
      <c r="B113" s="123"/>
      <c r="D113" s="124" t="s">
        <v>1362</v>
      </c>
      <c r="E113" s="125"/>
      <c r="F113" s="125"/>
      <c r="G113" s="125"/>
      <c r="H113" s="125"/>
      <c r="I113" s="125"/>
      <c r="J113" s="126">
        <f>J675</f>
        <v>0</v>
      </c>
      <c r="L113" s="123"/>
    </row>
    <row r="114" spans="1:31" s="10" customFormat="1" ht="20" customHeight="1">
      <c r="B114" s="123"/>
      <c r="D114" s="124" t="s">
        <v>941</v>
      </c>
      <c r="E114" s="125"/>
      <c r="F114" s="125"/>
      <c r="G114" s="125"/>
      <c r="H114" s="125"/>
      <c r="I114" s="125"/>
      <c r="J114" s="126">
        <f>J719</f>
        <v>0</v>
      </c>
      <c r="L114" s="123"/>
    </row>
    <row r="115" spans="1:31" s="10" customFormat="1" ht="20" customHeight="1">
      <c r="B115" s="123"/>
      <c r="D115" s="124" t="s">
        <v>160</v>
      </c>
      <c r="E115" s="125"/>
      <c r="F115" s="125"/>
      <c r="G115" s="125"/>
      <c r="H115" s="125"/>
      <c r="I115" s="125"/>
      <c r="J115" s="126">
        <f>J737</f>
        <v>0</v>
      </c>
      <c r="L115" s="123"/>
    </row>
    <row r="116" spans="1:31" s="10" customFormat="1" ht="20" customHeight="1">
      <c r="B116" s="123"/>
      <c r="D116" s="124" t="s">
        <v>1363</v>
      </c>
      <c r="E116" s="125"/>
      <c r="F116" s="125"/>
      <c r="G116" s="125"/>
      <c r="H116" s="125"/>
      <c r="I116" s="125"/>
      <c r="J116" s="126">
        <f>J756</f>
        <v>0</v>
      </c>
      <c r="L116" s="123"/>
    </row>
    <row r="117" spans="1:31" s="10" customFormat="1" ht="20" customHeight="1">
      <c r="B117" s="123"/>
      <c r="D117" s="124" t="s">
        <v>1364</v>
      </c>
      <c r="E117" s="125"/>
      <c r="F117" s="125"/>
      <c r="G117" s="125"/>
      <c r="H117" s="125"/>
      <c r="I117" s="125"/>
      <c r="J117" s="126">
        <f>J780</f>
        <v>0</v>
      </c>
      <c r="L117" s="123"/>
    </row>
    <row r="118" spans="1:31" s="10" customFormat="1" ht="20" customHeight="1">
      <c r="B118" s="123"/>
      <c r="D118" s="124" t="s">
        <v>1365</v>
      </c>
      <c r="E118" s="125"/>
      <c r="F118" s="125"/>
      <c r="G118" s="125"/>
      <c r="H118" s="125"/>
      <c r="I118" s="125"/>
      <c r="J118" s="126">
        <f>J785</f>
        <v>0</v>
      </c>
      <c r="L118" s="123"/>
    </row>
    <row r="119" spans="1:31" s="10" customFormat="1" ht="20" customHeight="1">
      <c r="B119" s="123"/>
      <c r="D119" s="124" t="s">
        <v>1366</v>
      </c>
      <c r="E119" s="125"/>
      <c r="F119" s="125"/>
      <c r="G119" s="125"/>
      <c r="H119" s="125"/>
      <c r="I119" s="125"/>
      <c r="J119" s="126">
        <f>J826</f>
        <v>0</v>
      </c>
      <c r="L119" s="123"/>
    </row>
    <row r="120" spans="1:31" s="2" customFormat="1" ht="21.7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7" customHeight="1">
      <c r="A121" s="33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5" spans="1:31" s="2" customFormat="1" ht="7" customHeight="1">
      <c r="A125" s="33"/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" customHeight="1">
      <c r="A126" s="33"/>
      <c r="B126" s="34"/>
      <c r="C126" s="22" t="s">
        <v>162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15</v>
      </c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26.25" customHeight="1">
      <c r="A129" s="33"/>
      <c r="B129" s="34"/>
      <c r="C129" s="33"/>
      <c r="D129" s="33"/>
      <c r="E129" s="270" t="str">
        <f>E7</f>
        <v>RP  PRE ZNÍŽENIE ENERGETICKEJ NÁROČNOSTI BUDOVY MŠ Fraňa Kráľa - 19.7.2021</v>
      </c>
      <c r="F129" s="271"/>
      <c r="G129" s="271"/>
      <c r="H129" s="271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" customFormat="1" ht="12" customHeight="1">
      <c r="B130" s="21"/>
      <c r="C130" s="28" t="s">
        <v>144</v>
      </c>
      <c r="L130" s="21"/>
    </row>
    <row r="131" spans="1:65" s="2" customFormat="1" ht="16.5" customHeight="1">
      <c r="A131" s="33"/>
      <c r="B131" s="34"/>
      <c r="C131" s="33"/>
      <c r="D131" s="33"/>
      <c r="E131" s="270" t="s">
        <v>1137</v>
      </c>
      <c r="F131" s="269"/>
      <c r="G131" s="269"/>
      <c r="H131" s="269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2" customHeight="1">
      <c r="A132" s="33"/>
      <c r="B132" s="34"/>
      <c r="C132" s="28" t="s">
        <v>146</v>
      </c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30" customHeight="1">
      <c r="A133" s="33"/>
      <c r="B133" s="34"/>
      <c r="C133" s="33"/>
      <c r="D133" s="33"/>
      <c r="E133" s="228" t="str">
        <f>E11</f>
        <v xml:space="preserve">SO01.2D - SO01.2D Stavebná časť  -krov, krytina a ost.stav.práce  </v>
      </c>
      <c r="F133" s="269"/>
      <c r="G133" s="269"/>
      <c r="H133" s="269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7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2" customHeight="1">
      <c r="A135" s="33"/>
      <c r="B135" s="34"/>
      <c r="C135" s="28" t="s">
        <v>19</v>
      </c>
      <c r="D135" s="33"/>
      <c r="E135" s="33"/>
      <c r="F135" s="26" t="str">
        <f>F14</f>
        <v>p.č.707/1 k.ú.Čadca</v>
      </c>
      <c r="G135" s="33"/>
      <c r="H135" s="33"/>
      <c r="I135" s="28" t="s">
        <v>21</v>
      </c>
      <c r="J135" s="56">
        <f>IF(J14="","",J14)</f>
        <v>0</v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7" customHeight="1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40.25" customHeight="1">
      <c r="A137" s="33"/>
      <c r="B137" s="34"/>
      <c r="C137" s="28" t="s">
        <v>22</v>
      </c>
      <c r="D137" s="33"/>
      <c r="E137" s="33"/>
      <c r="F137" s="26" t="str">
        <f>E17</f>
        <v>Mesto Čadca</v>
      </c>
      <c r="G137" s="33"/>
      <c r="H137" s="33"/>
      <c r="I137" s="28" t="s">
        <v>28</v>
      </c>
      <c r="J137" s="31" t="str">
        <f>E23</f>
        <v>MEB Consulting Ing.Arch.E.Babuliaková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5.25" customHeight="1">
      <c r="A138" s="33"/>
      <c r="B138" s="34"/>
      <c r="C138" s="28" t="s">
        <v>26</v>
      </c>
      <c r="D138" s="33"/>
      <c r="E138" s="33"/>
      <c r="F138" s="26" t="str">
        <f>IF(E20="","",E20)</f>
        <v>Vyplň údaj</v>
      </c>
      <c r="G138" s="33"/>
      <c r="H138" s="33"/>
      <c r="I138" s="28" t="s">
        <v>31</v>
      </c>
      <c r="J138" s="31" t="str">
        <f>E26</f>
        <v>K.Šinská</v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2" customFormat="1" ht="10.2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5" s="11" customFormat="1" ht="29.25" customHeight="1">
      <c r="A140" s="127"/>
      <c r="B140" s="128"/>
      <c r="C140" s="129" t="s">
        <v>163</v>
      </c>
      <c r="D140" s="130" t="s">
        <v>60</v>
      </c>
      <c r="E140" s="130" t="s">
        <v>56</v>
      </c>
      <c r="F140" s="130" t="s">
        <v>57</v>
      </c>
      <c r="G140" s="130" t="s">
        <v>164</v>
      </c>
      <c r="H140" s="130" t="s">
        <v>165</v>
      </c>
      <c r="I140" s="130" t="s">
        <v>166</v>
      </c>
      <c r="J140" s="131" t="s">
        <v>150</v>
      </c>
      <c r="K140" s="132" t="s">
        <v>167</v>
      </c>
      <c r="L140" s="133"/>
      <c r="M140" s="63" t="s">
        <v>1</v>
      </c>
      <c r="N140" s="64" t="s">
        <v>39</v>
      </c>
      <c r="O140" s="64" t="s">
        <v>168</v>
      </c>
      <c r="P140" s="64" t="s">
        <v>169</v>
      </c>
      <c r="Q140" s="64" t="s">
        <v>170</v>
      </c>
      <c r="R140" s="64" t="s">
        <v>171</v>
      </c>
      <c r="S140" s="64" t="s">
        <v>172</v>
      </c>
      <c r="T140" s="65" t="s">
        <v>173</v>
      </c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</row>
    <row r="141" spans="1:65" s="2" customFormat="1" ht="23" customHeight="1">
      <c r="A141" s="33"/>
      <c r="B141" s="34"/>
      <c r="C141" s="70" t="s">
        <v>151</v>
      </c>
      <c r="D141" s="33"/>
      <c r="E141" s="33"/>
      <c r="F141" s="33"/>
      <c r="G141" s="33"/>
      <c r="H141" s="33"/>
      <c r="I141" s="33"/>
      <c r="J141" s="134">
        <f>BK141</f>
        <v>0</v>
      </c>
      <c r="K141" s="33"/>
      <c r="L141" s="34"/>
      <c r="M141" s="66"/>
      <c r="N141" s="57"/>
      <c r="O141" s="67"/>
      <c r="P141" s="135">
        <f>P142+P259</f>
        <v>0</v>
      </c>
      <c r="Q141" s="67"/>
      <c r="R141" s="135">
        <f>R142+R259</f>
        <v>150.65637423760001</v>
      </c>
      <c r="S141" s="67"/>
      <c r="T141" s="136">
        <f>T142+T259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74</v>
      </c>
      <c r="AU141" s="18" t="s">
        <v>152</v>
      </c>
      <c r="BK141" s="137">
        <f>BK142+BK259</f>
        <v>0</v>
      </c>
    </row>
    <row r="142" spans="1:65" s="12" customFormat="1" ht="26" customHeight="1">
      <c r="B142" s="138"/>
      <c r="D142" s="139" t="s">
        <v>74</v>
      </c>
      <c r="E142" s="140" t="s">
        <v>174</v>
      </c>
      <c r="F142" s="140" t="s">
        <v>175</v>
      </c>
      <c r="I142" s="141"/>
      <c r="J142" s="142">
        <f>BK142</f>
        <v>0</v>
      </c>
      <c r="L142" s="138"/>
      <c r="M142" s="143"/>
      <c r="N142" s="144"/>
      <c r="O142" s="144"/>
      <c r="P142" s="145">
        <f>P143+P144+P154+P167+P194+P218+P232+P245+P254</f>
        <v>0</v>
      </c>
      <c r="Q142" s="144"/>
      <c r="R142" s="145">
        <f>R143+R144+R154+R167+R194+R218+R232+R245+R254</f>
        <v>115.64893581999999</v>
      </c>
      <c r="S142" s="144"/>
      <c r="T142" s="146">
        <f>T143+T144+T154+T167+T194+T218+T232+T245+T254</f>
        <v>0</v>
      </c>
      <c r="AR142" s="139" t="s">
        <v>79</v>
      </c>
      <c r="AT142" s="147" t="s">
        <v>74</v>
      </c>
      <c r="AU142" s="147" t="s">
        <v>75</v>
      </c>
      <c r="AY142" s="139" t="s">
        <v>176</v>
      </c>
      <c r="BK142" s="148">
        <f>BK143+BK144+BK154+BK167+BK194+BK218+BK232+BK245+BK254</f>
        <v>0</v>
      </c>
    </row>
    <row r="143" spans="1:65" s="2" customFormat="1" ht="62.75" customHeight="1">
      <c r="A143" s="33"/>
      <c r="B143" s="151"/>
      <c r="C143" s="203" t="s">
        <v>79</v>
      </c>
      <c r="D143" s="203" t="s">
        <v>411</v>
      </c>
      <c r="E143" s="204" t="s">
        <v>412</v>
      </c>
      <c r="F143" s="205" t="s">
        <v>413</v>
      </c>
      <c r="G143" s="206" t="s">
        <v>1</v>
      </c>
      <c r="H143" s="207">
        <v>0</v>
      </c>
      <c r="I143" s="208"/>
      <c r="J143" s="209">
        <f>ROUND(I143*H143,2)</f>
        <v>0</v>
      </c>
      <c r="K143" s="210"/>
      <c r="L143" s="211"/>
      <c r="M143" s="212" t="s">
        <v>1</v>
      </c>
      <c r="N143" s="213" t="s">
        <v>41</v>
      </c>
      <c r="O143" s="59"/>
      <c r="P143" s="162">
        <f>O143*H143</f>
        <v>0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414</v>
      </c>
      <c r="AT143" s="164" t="s">
        <v>411</v>
      </c>
      <c r="AU143" s="164" t="s">
        <v>79</v>
      </c>
      <c r="AY143" s="18" t="s">
        <v>176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8" t="s">
        <v>87</v>
      </c>
      <c r="BK143" s="165">
        <f>ROUND(I143*H143,2)</f>
        <v>0</v>
      </c>
      <c r="BL143" s="18" t="s">
        <v>387</v>
      </c>
      <c r="BM143" s="164" t="s">
        <v>1367</v>
      </c>
    </row>
    <row r="144" spans="1:65" s="12" customFormat="1" ht="23" customHeight="1">
      <c r="B144" s="138"/>
      <c r="D144" s="139" t="s">
        <v>74</v>
      </c>
      <c r="E144" s="149" t="s">
        <v>1368</v>
      </c>
      <c r="F144" s="149" t="s">
        <v>1369</v>
      </c>
      <c r="I144" s="141"/>
      <c r="J144" s="150">
        <f>BK144</f>
        <v>0</v>
      </c>
      <c r="L144" s="138"/>
      <c r="M144" s="143"/>
      <c r="N144" s="144"/>
      <c r="O144" s="144"/>
      <c r="P144" s="145">
        <f>SUM(P145:P153)</f>
        <v>0</v>
      </c>
      <c r="Q144" s="144"/>
      <c r="R144" s="145">
        <f>SUM(R145:R153)</f>
        <v>0</v>
      </c>
      <c r="S144" s="144"/>
      <c r="T144" s="146">
        <f>SUM(T145:T153)</f>
        <v>0</v>
      </c>
      <c r="AR144" s="139" t="s">
        <v>79</v>
      </c>
      <c r="AT144" s="147" t="s">
        <v>74</v>
      </c>
      <c r="AU144" s="147" t="s">
        <v>79</v>
      </c>
      <c r="AY144" s="139" t="s">
        <v>176</v>
      </c>
      <c r="BK144" s="148">
        <f>SUM(BK145:BK153)</f>
        <v>0</v>
      </c>
    </row>
    <row r="145" spans="1:65" s="2" customFormat="1" ht="24.25" customHeight="1">
      <c r="A145" s="33"/>
      <c r="B145" s="151"/>
      <c r="C145" s="152" t="s">
        <v>87</v>
      </c>
      <c r="D145" s="152" t="s">
        <v>178</v>
      </c>
      <c r="E145" s="153" t="s">
        <v>1370</v>
      </c>
      <c r="F145" s="154" t="s">
        <v>1371</v>
      </c>
      <c r="G145" s="155" t="s">
        <v>1372</v>
      </c>
      <c r="H145" s="156">
        <v>1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41</v>
      </c>
      <c r="O145" s="59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106</v>
      </c>
      <c r="AT145" s="164" t="s">
        <v>178</v>
      </c>
      <c r="AU145" s="164" t="s">
        <v>87</v>
      </c>
      <c r="AY145" s="18" t="s">
        <v>176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87</v>
      </c>
      <c r="BK145" s="165">
        <f>ROUND(I145*H145,2)</f>
        <v>0</v>
      </c>
      <c r="BL145" s="18" t="s">
        <v>106</v>
      </c>
      <c r="BM145" s="164" t="s">
        <v>1373</v>
      </c>
    </row>
    <row r="146" spans="1:65" s="13" customFormat="1" ht="24">
      <c r="B146" s="166"/>
      <c r="D146" s="167" t="s">
        <v>182</v>
      </c>
      <c r="E146" s="168" t="s">
        <v>1</v>
      </c>
      <c r="F146" s="169" t="s">
        <v>1374</v>
      </c>
      <c r="H146" s="168" t="s">
        <v>1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8" t="s">
        <v>182</v>
      </c>
      <c r="AU146" s="168" t="s">
        <v>87</v>
      </c>
      <c r="AV146" s="13" t="s">
        <v>79</v>
      </c>
      <c r="AW146" s="13" t="s">
        <v>30</v>
      </c>
      <c r="AX146" s="13" t="s">
        <v>75</v>
      </c>
      <c r="AY146" s="168" t="s">
        <v>176</v>
      </c>
    </row>
    <row r="147" spans="1:65" s="13" customFormat="1" ht="12">
      <c r="B147" s="166"/>
      <c r="D147" s="167" t="s">
        <v>182</v>
      </c>
      <c r="E147" s="168" t="s">
        <v>1</v>
      </c>
      <c r="F147" s="169" t="s">
        <v>1375</v>
      </c>
      <c r="H147" s="168" t="s">
        <v>1</v>
      </c>
      <c r="I147" s="170"/>
      <c r="L147" s="166"/>
      <c r="M147" s="171"/>
      <c r="N147" s="172"/>
      <c r="O147" s="172"/>
      <c r="P147" s="172"/>
      <c r="Q147" s="172"/>
      <c r="R147" s="172"/>
      <c r="S147" s="172"/>
      <c r="T147" s="173"/>
      <c r="AT147" s="168" t="s">
        <v>182</v>
      </c>
      <c r="AU147" s="168" t="s">
        <v>87</v>
      </c>
      <c r="AV147" s="13" t="s">
        <v>79</v>
      </c>
      <c r="AW147" s="13" t="s">
        <v>30</v>
      </c>
      <c r="AX147" s="13" t="s">
        <v>75</v>
      </c>
      <c r="AY147" s="168" t="s">
        <v>176</v>
      </c>
    </row>
    <row r="148" spans="1:65" s="13" customFormat="1" ht="12">
      <c r="B148" s="166"/>
      <c r="D148" s="167" t="s">
        <v>182</v>
      </c>
      <c r="E148" s="168" t="s">
        <v>1</v>
      </c>
      <c r="F148" s="169" t="s">
        <v>1376</v>
      </c>
      <c r="H148" s="168" t="s">
        <v>1</v>
      </c>
      <c r="I148" s="170"/>
      <c r="L148" s="166"/>
      <c r="M148" s="171"/>
      <c r="N148" s="172"/>
      <c r="O148" s="172"/>
      <c r="P148" s="172"/>
      <c r="Q148" s="172"/>
      <c r="R148" s="172"/>
      <c r="S148" s="172"/>
      <c r="T148" s="173"/>
      <c r="AT148" s="168" t="s">
        <v>182</v>
      </c>
      <c r="AU148" s="168" t="s">
        <v>87</v>
      </c>
      <c r="AV148" s="13" t="s">
        <v>79</v>
      </c>
      <c r="AW148" s="13" t="s">
        <v>30</v>
      </c>
      <c r="AX148" s="13" t="s">
        <v>75</v>
      </c>
      <c r="AY148" s="168" t="s">
        <v>176</v>
      </c>
    </row>
    <row r="149" spans="1:65" s="14" customFormat="1" ht="12">
      <c r="B149" s="174"/>
      <c r="D149" s="167" t="s">
        <v>182</v>
      </c>
      <c r="E149" s="175" t="s">
        <v>1</v>
      </c>
      <c r="F149" s="176" t="s">
        <v>79</v>
      </c>
      <c r="H149" s="177">
        <v>1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182</v>
      </c>
      <c r="AU149" s="175" t="s">
        <v>87</v>
      </c>
      <c r="AV149" s="14" t="s">
        <v>87</v>
      </c>
      <c r="AW149" s="14" t="s">
        <v>30</v>
      </c>
      <c r="AX149" s="14" t="s">
        <v>75</v>
      </c>
      <c r="AY149" s="175" t="s">
        <v>176</v>
      </c>
    </row>
    <row r="150" spans="1:65" s="16" customFormat="1" ht="12">
      <c r="B150" s="190"/>
      <c r="D150" s="167" t="s">
        <v>182</v>
      </c>
      <c r="E150" s="191" t="s">
        <v>1</v>
      </c>
      <c r="F150" s="192" t="s">
        <v>193</v>
      </c>
      <c r="H150" s="193">
        <v>1</v>
      </c>
      <c r="I150" s="194"/>
      <c r="L150" s="190"/>
      <c r="M150" s="195"/>
      <c r="N150" s="196"/>
      <c r="O150" s="196"/>
      <c r="P150" s="196"/>
      <c r="Q150" s="196"/>
      <c r="R150" s="196"/>
      <c r="S150" s="196"/>
      <c r="T150" s="197"/>
      <c r="AT150" s="191" t="s">
        <v>182</v>
      </c>
      <c r="AU150" s="191" t="s">
        <v>87</v>
      </c>
      <c r="AV150" s="16" t="s">
        <v>106</v>
      </c>
      <c r="AW150" s="16" t="s">
        <v>30</v>
      </c>
      <c r="AX150" s="16" t="s">
        <v>79</v>
      </c>
      <c r="AY150" s="191" t="s">
        <v>176</v>
      </c>
    </row>
    <row r="151" spans="1:65" s="2" customFormat="1" ht="24.25" customHeight="1">
      <c r="A151" s="33"/>
      <c r="B151" s="151"/>
      <c r="C151" s="152" t="s">
        <v>97</v>
      </c>
      <c r="D151" s="152" t="s">
        <v>178</v>
      </c>
      <c r="E151" s="153" t="s">
        <v>1377</v>
      </c>
      <c r="F151" s="154" t="s">
        <v>1378</v>
      </c>
      <c r="G151" s="155" t="s">
        <v>1372</v>
      </c>
      <c r="H151" s="156">
        <v>1</v>
      </c>
      <c r="I151" s="157"/>
      <c r="J151" s="158">
        <f>ROUND(I151*H151,2)</f>
        <v>0</v>
      </c>
      <c r="K151" s="159"/>
      <c r="L151" s="34"/>
      <c r="M151" s="160" t="s">
        <v>1</v>
      </c>
      <c r="N151" s="161" t="s">
        <v>41</v>
      </c>
      <c r="O151" s="59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106</v>
      </c>
      <c r="AT151" s="164" t="s">
        <v>178</v>
      </c>
      <c r="AU151" s="164" t="s">
        <v>87</v>
      </c>
      <c r="AY151" s="18" t="s">
        <v>176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87</v>
      </c>
      <c r="BK151" s="165">
        <f>ROUND(I151*H151,2)</f>
        <v>0</v>
      </c>
      <c r="BL151" s="18" t="s">
        <v>106</v>
      </c>
      <c r="BM151" s="164" t="s">
        <v>1379</v>
      </c>
    </row>
    <row r="152" spans="1:65" s="14" customFormat="1" ht="12">
      <c r="B152" s="174"/>
      <c r="D152" s="167" t="s">
        <v>182</v>
      </c>
      <c r="E152" s="175" t="s">
        <v>1</v>
      </c>
      <c r="F152" s="176" t="s">
        <v>79</v>
      </c>
      <c r="H152" s="177">
        <v>1</v>
      </c>
      <c r="I152" s="178"/>
      <c r="L152" s="174"/>
      <c r="M152" s="179"/>
      <c r="N152" s="180"/>
      <c r="O152" s="180"/>
      <c r="P152" s="180"/>
      <c r="Q152" s="180"/>
      <c r="R152" s="180"/>
      <c r="S152" s="180"/>
      <c r="T152" s="181"/>
      <c r="AT152" s="175" t="s">
        <v>182</v>
      </c>
      <c r="AU152" s="175" t="s">
        <v>87</v>
      </c>
      <c r="AV152" s="14" t="s">
        <v>87</v>
      </c>
      <c r="AW152" s="14" t="s">
        <v>30</v>
      </c>
      <c r="AX152" s="14" t="s">
        <v>75</v>
      </c>
      <c r="AY152" s="175" t="s">
        <v>176</v>
      </c>
    </row>
    <row r="153" spans="1:65" s="16" customFormat="1" ht="12">
      <c r="B153" s="190"/>
      <c r="D153" s="167" t="s">
        <v>182</v>
      </c>
      <c r="E153" s="191" t="s">
        <v>1</v>
      </c>
      <c r="F153" s="192" t="s">
        <v>193</v>
      </c>
      <c r="H153" s="193">
        <v>1</v>
      </c>
      <c r="I153" s="194"/>
      <c r="L153" s="190"/>
      <c r="M153" s="195"/>
      <c r="N153" s="196"/>
      <c r="O153" s="196"/>
      <c r="P153" s="196"/>
      <c r="Q153" s="196"/>
      <c r="R153" s="196"/>
      <c r="S153" s="196"/>
      <c r="T153" s="197"/>
      <c r="AT153" s="191" t="s">
        <v>182</v>
      </c>
      <c r="AU153" s="191" t="s">
        <v>87</v>
      </c>
      <c r="AV153" s="16" t="s">
        <v>106</v>
      </c>
      <c r="AW153" s="16" t="s">
        <v>30</v>
      </c>
      <c r="AX153" s="16" t="s">
        <v>79</v>
      </c>
      <c r="AY153" s="191" t="s">
        <v>176</v>
      </c>
    </row>
    <row r="154" spans="1:65" s="12" customFormat="1" ht="23" customHeight="1">
      <c r="B154" s="138"/>
      <c r="D154" s="139" t="s">
        <v>74</v>
      </c>
      <c r="E154" s="149" t="s">
        <v>79</v>
      </c>
      <c r="F154" s="149" t="s">
        <v>177</v>
      </c>
      <c r="I154" s="141"/>
      <c r="J154" s="150">
        <f>BK154</f>
        <v>0</v>
      </c>
      <c r="L154" s="138"/>
      <c r="M154" s="143"/>
      <c r="N154" s="144"/>
      <c r="O154" s="144"/>
      <c r="P154" s="145">
        <f>SUM(P155:P166)</f>
        <v>0</v>
      </c>
      <c r="Q154" s="144"/>
      <c r="R154" s="145">
        <f>SUM(R155:R166)</f>
        <v>62.72</v>
      </c>
      <c r="S154" s="144"/>
      <c r="T154" s="146">
        <f>SUM(T155:T166)</f>
        <v>0</v>
      </c>
      <c r="AR154" s="139" t="s">
        <v>79</v>
      </c>
      <c r="AT154" s="147" t="s">
        <v>74</v>
      </c>
      <c r="AU154" s="147" t="s">
        <v>79</v>
      </c>
      <c r="AY154" s="139" t="s">
        <v>176</v>
      </c>
      <c r="BK154" s="148">
        <f>SUM(BK155:BK166)</f>
        <v>0</v>
      </c>
    </row>
    <row r="155" spans="1:65" s="2" customFormat="1" ht="24.25" customHeight="1">
      <c r="A155" s="33"/>
      <c r="B155" s="151"/>
      <c r="C155" s="152" t="s">
        <v>106</v>
      </c>
      <c r="D155" s="152" t="s">
        <v>178</v>
      </c>
      <c r="E155" s="153" t="s">
        <v>1380</v>
      </c>
      <c r="F155" s="154" t="s">
        <v>1381</v>
      </c>
      <c r="G155" s="155" t="s">
        <v>134</v>
      </c>
      <c r="H155" s="156">
        <v>36.893999999999998</v>
      </c>
      <c r="I155" s="157"/>
      <c r="J155" s="158">
        <f>ROUND(I155*H155,2)</f>
        <v>0</v>
      </c>
      <c r="K155" s="159"/>
      <c r="L155" s="34"/>
      <c r="M155" s="160" t="s">
        <v>1</v>
      </c>
      <c r="N155" s="161" t="s">
        <v>41</v>
      </c>
      <c r="O155" s="59"/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106</v>
      </c>
      <c r="AT155" s="164" t="s">
        <v>178</v>
      </c>
      <c r="AU155" s="164" t="s">
        <v>87</v>
      </c>
      <c r="AY155" s="18" t="s">
        <v>176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8" t="s">
        <v>87</v>
      </c>
      <c r="BK155" s="165">
        <f>ROUND(I155*H155,2)</f>
        <v>0</v>
      </c>
      <c r="BL155" s="18" t="s">
        <v>106</v>
      </c>
      <c r="BM155" s="164" t="s">
        <v>1382</v>
      </c>
    </row>
    <row r="156" spans="1:65" s="13" customFormat="1" ht="12">
      <c r="B156" s="166"/>
      <c r="D156" s="167" t="s">
        <v>182</v>
      </c>
      <c r="E156" s="168" t="s">
        <v>1</v>
      </c>
      <c r="F156" s="169" t="s">
        <v>1383</v>
      </c>
      <c r="H156" s="168" t="s">
        <v>1</v>
      </c>
      <c r="I156" s="170"/>
      <c r="L156" s="166"/>
      <c r="M156" s="171"/>
      <c r="N156" s="172"/>
      <c r="O156" s="172"/>
      <c r="P156" s="172"/>
      <c r="Q156" s="172"/>
      <c r="R156" s="172"/>
      <c r="S156" s="172"/>
      <c r="T156" s="173"/>
      <c r="AT156" s="168" t="s">
        <v>182</v>
      </c>
      <c r="AU156" s="168" t="s">
        <v>87</v>
      </c>
      <c r="AV156" s="13" t="s">
        <v>79</v>
      </c>
      <c r="AW156" s="13" t="s">
        <v>30</v>
      </c>
      <c r="AX156" s="13" t="s">
        <v>75</v>
      </c>
      <c r="AY156" s="168" t="s">
        <v>176</v>
      </c>
    </row>
    <row r="157" spans="1:65" s="13" customFormat="1" ht="12">
      <c r="B157" s="166"/>
      <c r="D157" s="167" t="s">
        <v>182</v>
      </c>
      <c r="E157" s="168" t="s">
        <v>1</v>
      </c>
      <c r="F157" s="169" t="s">
        <v>606</v>
      </c>
      <c r="H157" s="168" t="s">
        <v>1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68" t="s">
        <v>182</v>
      </c>
      <c r="AU157" s="168" t="s">
        <v>87</v>
      </c>
      <c r="AV157" s="13" t="s">
        <v>79</v>
      </c>
      <c r="AW157" s="13" t="s">
        <v>30</v>
      </c>
      <c r="AX157" s="13" t="s">
        <v>75</v>
      </c>
      <c r="AY157" s="168" t="s">
        <v>176</v>
      </c>
    </row>
    <row r="158" spans="1:65" s="14" customFormat="1" ht="24">
      <c r="B158" s="174"/>
      <c r="D158" s="167" t="s">
        <v>182</v>
      </c>
      <c r="E158" s="175" t="s">
        <v>1</v>
      </c>
      <c r="F158" s="176" t="s">
        <v>1384</v>
      </c>
      <c r="H158" s="177">
        <v>16.04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182</v>
      </c>
      <c r="AU158" s="175" t="s">
        <v>87</v>
      </c>
      <c r="AV158" s="14" t="s">
        <v>87</v>
      </c>
      <c r="AW158" s="14" t="s">
        <v>30</v>
      </c>
      <c r="AX158" s="14" t="s">
        <v>75</v>
      </c>
      <c r="AY158" s="175" t="s">
        <v>176</v>
      </c>
    </row>
    <row r="159" spans="1:65" s="14" customFormat="1" ht="12">
      <c r="B159" s="174"/>
      <c r="D159" s="167" t="s">
        <v>182</v>
      </c>
      <c r="E159" s="175" t="s">
        <v>1</v>
      </c>
      <c r="F159" s="176" t="s">
        <v>1385</v>
      </c>
      <c r="H159" s="177">
        <v>3.6230000000000002</v>
      </c>
      <c r="I159" s="178"/>
      <c r="L159" s="174"/>
      <c r="M159" s="179"/>
      <c r="N159" s="180"/>
      <c r="O159" s="180"/>
      <c r="P159" s="180"/>
      <c r="Q159" s="180"/>
      <c r="R159" s="180"/>
      <c r="S159" s="180"/>
      <c r="T159" s="181"/>
      <c r="AT159" s="175" t="s">
        <v>182</v>
      </c>
      <c r="AU159" s="175" t="s">
        <v>87</v>
      </c>
      <c r="AV159" s="14" t="s">
        <v>87</v>
      </c>
      <c r="AW159" s="14" t="s">
        <v>30</v>
      </c>
      <c r="AX159" s="14" t="s">
        <v>75</v>
      </c>
      <c r="AY159" s="175" t="s">
        <v>176</v>
      </c>
    </row>
    <row r="160" spans="1:65" s="14" customFormat="1" ht="24">
      <c r="B160" s="174"/>
      <c r="D160" s="167" t="s">
        <v>182</v>
      </c>
      <c r="E160" s="175" t="s">
        <v>1</v>
      </c>
      <c r="F160" s="176" t="s">
        <v>1386</v>
      </c>
      <c r="H160" s="177">
        <v>6.8120000000000003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182</v>
      </c>
      <c r="AU160" s="175" t="s">
        <v>87</v>
      </c>
      <c r="AV160" s="14" t="s">
        <v>87</v>
      </c>
      <c r="AW160" s="14" t="s">
        <v>30</v>
      </c>
      <c r="AX160" s="14" t="s">
        <v>75</v>
      </c>
      <c r="AY160" s="175" t="s">
        <v>176</v>
      </c>
    </row>
    <row r="161" spans="1:65" s="14" customFormat="1" ht="12">
      <c r="B161" s="174"/>
      <c r="D161" s="167" t="s">
        <v>182</v>
      </c>
      <c r="E161" s="175" t="s">
        <v>1</v>
      </c>
      <c r="F161" s="176" t="s">
        <v>1387</v>
      </c>
      <c r="H161" s="177">
        <v>6.798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182</v>
      </c>
      <c r="AU161" s="175" t="s">
        <v>87</v>
      </c>
      <c r="AV161" s="14" t="s">
        <v>87</v>
      </c>
      <c r="AW161" s="14" t="s">
        <v>30</v>
      </c>
      <c r="AX161" s="14" t="s">
        <v>75</v>
      </c>
      <c r="AY161" s="175" t="s">
        <v>176</v>
      </c>
    </row>
    <row r="162" spans="1:65" s="14" customFormat="1" ht="12">
      <c r="B162" s="174"/>
      <c r="D162" s="167" t="s">
        <v>182</v>
      </c>
      <c r="E162" s="175" t="s">
        <v>1</v>
      </c>
      <c r="F162" s="176" t="s">
        <v>1388</v>
      </c>
      <c r="H162" s="177">
        <v>3.621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182</v>
      </c>
      <c r="AU162" s="175" t="s">
        <v>87</v>
      </c>
      <c r="AV162" s="14" t="s">
        <v>87</v>
      </c>
      <c r="AW162" s="14" t="s">
        <v>30</v>
      </c>
      <c r="AX162" s="14" t="s">
        <v>75</v>
      </c>
      <c r="AY162" s="175" t="s">
        <v>176</v>
      </c>
    </row>
    <row r="163" spans="1:65" s="15" customFormat="1" ht="12">
      <c r="B163" s="182"/>
      <c r="D163" s="167" t="s">
        <v>182</v>
      </c>
      <c r="E163" s="183" t="s">
        <v>1</v>
      </c>
      <c r="F163" s="184" t="s">
        <v>192</v>
      </c>
      <c r="H163" s="185">
        <v>36.893999999999998</v>
      </c>
      <c r="I163" s="186"/>
      <c r="L163" s="182"/>
      <c r="M163" s="187"/>
      <c r="N163" s="188"/>
      <c r="O163" s="188"/>
      <c r="P163" s="188"/>
      <c r="Q163" s="188"/>
      <c r="R163" s="188"/>
      <c r="S163" s="188"/>
      <c r="T163" s="189"/>
      <c r="AT163" s="183" t="s">
        <v>182</v>
      </c>
      <c r="AU163" s="183" t="s">
        <v>87</v>
      </c>
      <c r="AV163" s="15" t="s">
        <v>97</v>
      </c>
      <c r="AW163" s="15" t="s">
        <v>30</v>
      </c>
      <c r="AX163" s="15" t="s">
        <v>75</v>
      </c>
      <c r="AY163" s="183" t="s">
        <v>176</v>
      </c>
    </row>
    <row r="164" spans="1:65" s="16" customFormat="1" ht="12">
      <c r="B164" s="190"/>
      <c r="D164" s="167" t="s">
        <v>182</v>
      </c>
      <c r="E164" s="191" t="s">
        <v>1</v>
      </c>
      <c r="F164" s="192" t="s">
        <v>193</v>
      </c>
      <c r="H164" s="193">
        <v>36.893999999999998</v>
      </c>
      <c r="I164" s="194"/>
      <c r="L164" s="190"/>
      <c r="M164" s="195"/>
      <c r="N164" s="196"/>
      <c r="O164" s="196"/>
      <c r="P164" s="196"/>
      <c r="Q164" s="196"/>
      <c r="R164" s="196"/>
      <c r="S164" s="196"/>
      <c r="T164" s="197"/>
      <c r="AT164" s="191" t="s">
        <v>182</v>
      </c>
      <c r="AU164" s="191" t="s">
        <v>87</v>
      </c>
      <c r="AV164" s="16" t="s">
        <v>106</v>
      </c>
      <c r="AW164" s="16" t="s">
        <v>30</v>
      </c>
      <c r="AX164" s="16" t="s">
        <v>79</v>
      </c>
      <c r="AY164" s="191" t="s">
        <v>176</v>
      </c>
    </row>
    <row r="165" spans="1:65" s="2" customFormat="1" ht="24.25" customHeight="1">
      <c r="A165" s="33"/>
      <c r="B165" s="151"/>
      <c r="C165" s="203" t="s">
        <v>216</v>
      </c>
      <c r="D165" s="203" t="s">
        <v>411</v>
      </c>
      <c r="E165" s="204" t="s">
        <v>1389</v>
      </c>
      <c r="F165" s="205" t="s">
        <v>1390</v>
      </c>
      <c r="G165" s="206" t="s">
        <v>315</v>
      </c>
      <c r="H165" s="207">
        <v>62.72</v>
      </c>
      <c r="I165" s="208"/>
      <c r="J165" s="209">
        <f>ROUND(I165*H165,2)</f>
        <v>0</v>
      </c>
      <c r="K165" s="210"/>
      <c r="L165" s="211"/>
      <c r="M165" s="212" t="s">
        <v>1</v>
      </c>
      <c r="N165" s="213" t="s">
        <v>41</v>
      </c>
      <c r="O165" s="59"/>
      <c r="P165" s="162">
        <f>O165*H165</f>
        <v>0</v>
      </c>
      <c r="Q165" s="162">
        <v>1</v>
      </c>
      <c r="R165" s="162">
        <f>Q165*H165</f>
        <v>62.72</v>
      </c>
      <c r="S165" s="162">
        <v>0</v>
      </c>
      <c r="T165" s="16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296</v>
      </c>
      <c r="AT165" s="164" t="s">
        <v>411</v>
      </c>
      <c r="AU165" s="164" t="s">
        <v>87</v>
      </c>
      <c r="AY165" s="18" t="s">
        <v>176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8" t="s">
        <v>87</v>
      </c>
      <c r="BK165" s="165">
        <f>ROUND(I165*H165,2)</f>
        <v>0</v>
      </c>
      <c r="BL165" s="18" t="s">
        <v>106</v>
      </c>
      <c r="BM165" s="164" t="s">
        <v>1391</v>
      </c>
    </row>
    <row r="166" spans="1:65" s="14" customFormat="1" ht="12">
      <c r="B166" s="174"/>
      <c r="D166" s="167" t="s">
        <v>182</v>
      </c>
      <c r="F166" s="176" t="s">
        <v>1392</v>
      </c>
      <c r="H166" s="177">
        <v>62.72</v>
      </c>
      <c r="I166" s="178"/>
      <c r="L166" s="174"/>
      <c r="M166" s="179"/>
      <c r="N166" s="180"/>
      <c r="O166" s="180"/>
      <c r="P166" s="180"/>
      <c r="Q166" s="180"/>
      <c r="R166" s="180"/>
      <c r="S166" s="180"/>
      <c r="T166" s="181"/>
      <c r="AT166" s="175" t="s">
        <v>182</v>
      </c>
      <c r="AU166" s="175" t="s">
        <v>87</v>
      </c>
      <c r="AV166" s="14" t="s">
        <v>87</v>
      </c>
      <c r="AW166" s="14" t="s">
        <v>3</v>
      </c>
      <c r="AX166" s="14" t="s">
        <v>79</v>
      </c>
      <c r="AY166" s="175" t="s">
        <v>176</v>
      </c>
    </row>
    <row r="167" spans="1:65" s="12" customFormat="1" ht="23" customHeight="1">
      <c r="B167" s="138"/>
      <c r="D167" s="139" t="s">
        <v>74</v>
      </c>
      <c r="E167" s="149" t="s">
        <v>97</v>
      </c>
      <c r="F167" s="149" t="s">
        <v>1393</v>
      </c>
      <c r="I167" s="141"/>
      <c r="J167" s="150">
        <f>BK167</f>
        <v>0</v>
      </c>
      <c r="L167" s="138"/>
      <c r="M167" s="143"/>
      <c r="N167" s="144"/>
      <c r="O167" s="144"/>
      <c r="P167" s="145">
        <f>SUM(P168:P193)</f>
        <v>0</v>
      </c>
      <c r="Q167" s="144"/>
      <c r="R167" s="145">
        <f>SUM(R168:R193)</f>
        <v>0.73092502000000015</v>
      </c>
      <c r="S167" s="144"/>
      <c r="T167" s="146">
        <f>SUM(T168:T193)</f>
        <v>0</v>
      </c>
      <c r="AR167" s="139" t="s">
        <v>79</v>
      </c>
      <c r="AT167" s="147" t="s">
        <v>74</v>
      </c>
      <c r="AU167" s="147" t="s">
        <v>79</v>
      </c>
      <c r="AY167" s="139" t="s">
        <v>176</v>
      </c>
      <c r="BK167" s="148">
        <f>SUM(BK168:BK193)</f>
        <v>0</v>
      </c>
    </row>
    <row r="168" spans="1:65" s="2" customFormat="1" ht="24.25" customHeight="1">
      <c r="A168" s="33"/>
      <c r="B168" s="151"/>
      <c r="C168" s="152" t="s">
        <v>227</v>
      </c>
      <c r="D168" s="152" t="s">
        <v>178</v>
      </c>
      <c r="E168" s="153" t="s">
        <v>1394</v>
      </c>
      <c r="F168" s="154" t="s">
        <v>1395</v>
      </c>
      <c r="G168" s="155" t="s">
        <v>138</v>
      </c>
      <c r="H168" s="156">
        <v>3.3</v>
      </c>
      <c r="I168" s="157"/>
      <c r="J168" s="158">
        <f>ROUND(I168*H168,2)</f>
        <v>0</v>
      </c>
      <c r="K168" s="159"/>
      <c r="L168" s="34"/>
      <c r="M168" s="160" t="s">
        <v>1</v>
      </c>
      <c r="N168" s="161" t="s">
        <v>41</v>
      </c>
      <c r="O168" s="59"/>
      <c r="P168" s="162">
        <f>O168*H168</f>
        <v>0</v>
      </c>
      <c r="Q168" s="162">
        <v>4.4600000000000001E-2</v>
      </c>
      <c r="R168" s="162">
        <f>Q168*H168</f>
        <v>0.14718000000000001</v>
      </c>
      <c r="S168" s="162">
        <v>0</v>
      </c>
      <c r="T168" s="16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106</v>
      </c>
      <c r="AT168" s="164" t="s">
        <v>178</v>
      </c>
      <c r="AU168" s="164" t="s">
        <v>87</v>
      </c>
      <c r="AY168" s="18" t="s">
        <v>176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8" t="s">
        <v>87</v>
      </c>
      <c r="BK168" s="165">
        <f>ROUND(I168*H168,2)</f>
        <v>0</v>
      </c>
      <c r="BL168" s="18" t="s">
        <v>106</v>
      </c>
      <c r="BM168" s="164" t="s">
        <v>1396</v>
      </c>
    </row>
    <row r="169" spans="1:65" s="14" customFormat="1" ht="12">
      <c r="B169" s="174"/>
      <c r="D169" s="167" t="s">
        <v>182</v>
      </c>
      <c r="E169" s="175" t="s">
        <v>1</v>
      </c>
      <c r="F169" s="176" t="s">
        <v>1397</v>
      </c>
      <c r="H169" s="177">
        <v>1.26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182</v>
      </c>
      <c r="AU169" s="175" t="s">
        <v>87</v>
      </c>
      <c r="AV169" s="14" t="s">
        <v>87</v>
      </c>
      <c r="AW169" s="14" t="s">
        <v>30</v>
      </c>
      <c r="AX169" s="14" t="s">
        <v>75</v>
      </c>
      <c r="AY169" s="175" t="s">
        <v>176</v>
      </c>
    </row>
    <row r="170" spans="1:65" s="15" customFormat="1" ht="12">
      <c r="B170" s="182"/>
      <c r="D170" s="167" t="s">
        <v>182</v>
      </c>
      <c r="E170" s="183" t="s">
        <v>1</v>
      </c>
      <c r="F170" s="184" t="s">
        <v>192</v>
      </c>
      <c r="H170" s="185">
        <v>1.26</v>
      </c>
      <c r="I170" s="186"/>
      <c r="L170" s="182"/>
      <c r="M170" s="187"/>
      <c r="N170" s="188"/>
      <c r="O170" s="188"/>
      <c r="P170" s="188"/>
      <c r="Q170" s="188"/>
      <c r="R170" s="188"/>
      <c r="S170" s="188"/>
      <c r="T170" s="189"/>
      <c r="AT170" s="183" t="s">
        <v>182</v>
      </c>
      <c r="AU170" s="183" t="s">
        <v>87</v>
      </c>
      <c r="AV170" s="15" t="s">
        <v>97</v>
      </c>
      <c r="AW170" s="15" t="s">
        <v>30</v>
      </c>
      <c r="AX170" s="15" t="s">
        <v>75</v>
      </c>
      <c r="AY170" s="183" t="s">
        <v>176</v>
      </c>
    </row>
    <row r="171" spans="1:65" s="14" customFormat="1" ht="12">
      <c r="B171" s="174"/>
      <c r="D171" s="167" t="s">
        <v>182</v>
      </c>
      <c r="E171" s="175" t="s">
        <v>1</v>
      </c>
      <c r="F171" s="176" t="s">
        <v>1398</v>
      </c>
      <c r="H171" s="177">
        <v>1.04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182</v>
      </c>
      <c r="AU171" s="175" t="s">
        <v>87</v>
      </c>
      <c r="AV171" s="14" t="s">
        <v>87</v>
      </c>
      <c r="AW171" s="14" t="s">
        <v>30</v>
      </c>
      <c r="AX171" s="14" t="s">
        <v>75</v>
      </c>
      <c r="AY171" s="175" t="s">
        <v>176</v>
      </c>
    </row>
    <row r="172" spans="1:65" s="14" customFormat="1" ht="12">
      <c r="B172" s="174"/>
      <c r="D172" s="167" t="s">
        <v>182</v>
      </c>
      <c r="E172" s="175" t="s">
        <v>1</v>
      </c>
      <c r="F172" s="176" t="s">
        <v>1399</v>
      </c>
      <c r="H172" s="177">
        <v>1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182</v>
      </c>
      <c r="AU172" s="175" t="s">
        <v>87</v>
      </c>
      <c r="AV172" s="14" t="s">
        <v>87</v>
      </c>
      <c r="AW172" s="14" t="s">
        <v>30</v>
      </c>
      <c r="AX172" s="14" t="s">
        <v>75</v>
      </c>
      <c r="AY172" s="175" t="s">
        <v>176</v>
      </c>
    </row>
    <row r="173" spans="1:65" s="15" customFormat="1" ht="12">
      <c r="B173" s="182"/>
      <c r="D173" s="167" t="s">
        <v>182</v>
      </c>
      <c r="E173" s="183" t="s">
        <v>1</v>
      </c>
      <c r="F173" s="184" t="s">
        <v>1400</v>
      </c>
      <c r="H173" s="185">
        <v>2.04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83" t="s">
        <v>182</v>
      </c>
      <c r="AU173" s="183" t="s">
        <v>87</v>
      </c>
      <c r="AV173" s="15" t="s">
        <v>97</v>
      </c>
      <c r="AW173" s="15" t="s">
        <v>30</v>
      </c>
      <c r="AX173" s="15" t="s">
        <v>75</v>
      </c>
      <c r="AY173" s="183" t="s">
        <v>176</v>
      </c>
    </row>
    <row r="174" spans="1:65" s="16" customFormat="1" ht="12">
      <c r="B174" s="190"/>
      <c r="D174" s="167" t="s">
        <v>182</v>
      </c>
      <c r="E174" s="191" t="s">
        <v>1</v>
      </c>
      <c r="F174" s="192" t="s">
        <v>193</v>
      </c>
      <c r="H174" s="193">
        <v>3.3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182</v>
      </c>
      <c r="AU174" s="191" t="s">
        <v>87</v>
      </c>
      <c r="AV174" s="16" t="s">
        <v>106</v>
      </c>
      <c r="AW174" s="16" t="s">
        <v>30</v>
      </c>
      <c r="AX174" s="16" t="s">
        <v>79</v>
      </c>
      <c r="AY174" s="191" t="s">
        <v>176</v>
      </c>
    </row>
    <row r="175" spans="1:65" s="2" customFormat="1" ht="24.25" customHeight="1">
      <c r="A175" s="33"/>
      <c r="B175" s="151"/>
      <c r="C175" s="152" t="s">
        <v>276</v>
      </c>
      <c r="D175" s="152" t="s">
        <v>178</v>
      </c>
      <c r="E175" s="153" t="s">
        <v>1401</v>
      </c>
      <c r="F175" s="154" t="s">
        <v>1402</v>
      </c>
      <c r="G175" s="155" t="s">
        <v>138</v>
      </c>
      <c r="H175" s="156">
        <v>2.89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41</v>
      </c>
      <c r="O175" s="59"/>
      <c r="P175" s="162">
        <f>O175*H175</f>
        <v>0</v>
      </c>
      <c r="Q175" s="162">
        <v>6.9790000000000005E-2</v>
      </c>
      <c r="R175" s="162">
        <f>Q175*H175</f>
        <v>0.20169310000000001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106</v>
      </c>
      <c r="AT175" s="164" t="s">
        <v>178</v>
      </c>
      <c r="AU175" s="164" t="s">
        <v>87</v>
      </c>
      <c r="AY175" s="18" t="s">
        <v>176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87</v>
      </c>
      <c r="BK175" s="165">
        <f>ROUND(I175*H175,2)</f>
        <v>0</v>
      </c>
      <c r="BL175" s="18" t="s">
        <v>106</v>
      </c>
      <c r="BM175" s="164" t="s">
        <v>1403</v>
      </c>
    </row>
    <row r="176" spans="1:65" s="14" customFormat="1" ht="12">
      <c r="B176" s="174"/>
      <c r="D176" s="167" t="s">
        <v>182</v>
      </c>
      <c r="E176" s="175" t="s">
        <v>1</v>
      </c>
      <c r="F176" s="176" t="s">
        <v>1404</v>
      </c>
      <c r="H176" s="177">
        <v>1.44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182</v>
      </c>
      <c r="AU176" s="175" t="s">
        <v>87</v>
      </c>
      <c r="AV176" s="14" t="s">
        <v>87</v>
      </c>
      <c r="AW176" s="14" t="s">
        <v>30</v>
      </c>
      <c r="AX176" s="14" t="s">
        <v>75</v>
      </c>
      <c r="AY176" s="175" t="s">
        <v>176</v>
      </c>
    </row>
    <row r="177" spans="1:65" s="15" customFormat="1" ht="12">
      <c r="B177" s="182"/>
      <c r="D177" s="167" t="s">
        <v>182</v>
      </c>
      <c r="E177" s="183" t="s">
        <v>1</v>
      </c>
      <c r="F177" s="184" t="s">
        <v>192</v>
      </c>
      <c r="H177" s="185">
        <v>1.44</v>
      </c>
      <c r="I177" s="186"/>
      <c r="L177" s="182"/>
      <c r="M177" s="187"/>
      <c r="N177" s="188"/>
      <c r="O177" s="188"/>
      <c r="P177" s="188"/>
      <c r="Q177" s="188"/>
      <c r="R177" s="188"/>
      <c r="S177" s="188"/>
      <c r="T177" s="189"/>
      <c r="AT177" s="183" t="s">
        <v>182</v>
      </c>
      <c r="AU177" s="183" t="s">
        <v>87</v>
      </c>
      <c r="AV177" s="15" t="s">
        <v>97</v>
      </c>
      <c r="AW177" s="15" t="s">
        <v>30</v>
      </c>
      <c r="AX177" s="15" t="s">
        <v>75</v>
      </c>
      <c r="AY177" s="183" t="s">
        <v>176</v>
      </c>
    </row>
    <row r="178" spans="1:65" s="14" customFormat="1" ht="12">
      <c r="B178" s="174"/>
      <c r="D178" s="167" t="s">
        <v>182</v>
      </c>
      <c r="E178" s="175" t="s">
        <v>1</v>
      </c>
      <c r="F178" s="176" t="s">
        <v>1405</v>
      </c>
      <c r="H178" s="177">
        <v>1.45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182</v>
      </c>
      <c r="AU178" s="175" t="s">
        <v>87</v>
      </c>
      <c r="AV178" s="14" t="s">
        <v>87</v>
      </c>
      <c r="AW178" s="14" t="s">
        <v>30</v>
      </c>
      <c r="AX178" s="14" t="s">
        <v>75</v>
      </c>
      <c r="AY178" s="175" t="s">
        <v>176</v>
      </c>
    </row>
    <row r="179" spans="1:65" s="15" customFormat="1" ht="12">
      <c r="B179" s="182"/>
      <c r="D179" s="167" t="s">
        <v>182</v>
      </c>
      <c r="E179" s="183" t="s">
        <v>1</v>
      </c>
      <c r="F179" s="184" t="s">
        <v>192</v>
      </c>
      <c r="H179" s="185">
        <v>1.45</v>
      </c>
      <c r="I179" s="186"/>
      <c r="L179" s="182"/>
      <c r="M179" s="187"/>
      <c r="N179" s="188"/>
      <c r="O179" s="188"/>
      <c r="P179" s="188"/>
      <c r="Q179" s="188"/>
      <c r="R179" s="188"/>
      <c r="S179" s="188"/>
      <c r="T179" s="189"/>
      <c r="AT179" s="183" t="s">
        <v>182</v>
      </c>
      <c r="AU179" s="183" t="s">
        <v>87</v>
      </c>
      <c r="AV179" s="15" t="s">
        <v>97</v>
      </c>
      <c r="AW179" s="15" t="s">
        <v>30</v>
      </c>
      <c r="AX179" s="15" t="s">
        <v>75</v>
      </c>
      <c r="AY179" s="183" t="s">
        <v>176</v>
      </c>
    </row>
    <row r="180" spans="1:65" s="16" customFormat="1" ht="12">
      <c r="B180" s="190"/>
      <c r="D180" s="167" t="s">
        <v>182</v>
      </c>
      <c r="E180" s="191" t="s">
        <v>1</v>
      </c>
      <c r="F180" s="192" t="s">
        <v>193</v>
      </c>
      <c r="H180" s="193">
        <v>2.89</v>
      </c>
      <c r="I180" s="194"/>
      <c r="L180" s="190"/>
      <c r="M180" s="195"/>
      <c r="N180" s="196"/>
      <c r="O180" s="196"/>
      <c r="P180" s="196"/>
      <c r="Q180" s="196"/>
      <c r="R180" s="196"/>
      <c r="S180" s="196"/>
      <c r="T180" s="197"/>
      <c r="AT180" s="191" t="s">
        <v>182</v>
      </c>
      <c r="AU180" s="191" t="s">
        <v>87</v>
      </c>
      <c r="AV180" s="16" t="s">
        <v>106</v>
      </c>
      <c r="AW180" s="16" t="s">
        <v>30</v>
      </c>
      <c r="AX180" s="16" t="s">
        <v>79</v>
      </c>
      <c r="AY180" s="191" t="s">
        <v>176</v>
      </c>
    </row>
    <row r="181" spans="1:65" s="2" customFormat="1" ht="24.25" customHeight="1">
      <c r="A181" s="33"/>
      <c r="B181" s="151"/>
      <c r="C181" s="152" t="s">
        <v>296</v>
      </c>
      <c r="D181" s="152" t="s">
        <v>178</v>
      </c>
      <c r="E181" s="153" t="s">
        <v>1406</v>
      </c>
      <c r="F181" s="154" t="s">
        <v>1407</v>
      </c>
      <c r="G181" s="155" t="s">
        <v>138</v>
      </c>
      <c r="H181" s="156">
        <v>1.8720000000000001</v>
      </c>
      <c r="I181" s="157"/>
      <c r="J181" s="158">
        <f>ROUND(I181*H181,2)</f>
        <v>0</v>
      </c>
      <c r="K181" s="159"/>
      <c r="L181" s="34"/>
      <c r="M181" s="160" t="s">
        <v>1</v>
      </c>
      <c r="N181" s="161" t="s">
        <v>41</v>
      </c>
      <c r="O181" s="59"/>
      <c r="P181" s="162">
        <f>O181*H181</f>
        <v>0</v>
      </c>
      <c r="Q181" s="162">
        <v>0.10466</v>
      </c>
      <c r="R181" s="162">
        <f>Q181*H181</f>
        <v>0.19592352000000002</v>
      </c>
      <c r="S181" s="162">
        <v>0</v>
      </c>
      <c r="T181" s="16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106</v>
      </c>
      <c r="AT181" s="164" t="s">
        <v>178</v>
      </c>
      <c r="AU181" s="164" t="s">
        <v>87</v>
      </c>
      <c r="AY181" s="18" t="s">
        <v>176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87</v>
      </c>
      <c r="BK181" s="165">
        <f>ROUND(I181*H181,2)</f>
        <v>0</v>
      </c>
      <c r="BL181" s="18" t="s">
        <v>106</v>
      </c>
      <c r="BM181" s="164" t="s">
        <v>1408</v>
      </c>
    </row>
    <row r="182" spans="1:65" s="14" customFormat="1" ht="12">
      <c r="B182" s="174"/>
      <c r="D182" s="167" t="s">
        <v>182</v>
      </c>
      <c r="E182" s="175" t="s">
        <v>1</v>
      </c>
      <c r="F182" s="176" t="s">
        <v>1409</v>
      </c>
      <c r="H182" s="177">
        <v>1.8720000000000001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182</v>
      </c>
      <c r="AU182" s="175" t="s">
        <v>87</v>
      </c>
      <c r="AV182" s="14" t="s">
        <v>87</v>
      </c>
      <c r="AW182" s="14" t="s">
        <v>30</v>
      </c>
      <c r="AX182" s="14" t="s">
        <v>75</v>
      </c>
      <c r="AY182" s="175" t="s">
        <v>176</v>
      </c>
    </row>
    <row r="183" spans="1:65" s="15" customFormat="1" ht="12">
      <c r="B183" s="182"/>
      <c r="D183" s="167" t="s">
        <v>182</v>
      </c>
      <c r="E183" s="183" t="s">
        <v>1</v>
      </c>
      <c r="F183" s="184" t="s">
        <v>1410</v>
      </c>
      <c r="H183" s="185">
        <v>1.8720000000000001</v>
      </c>
      <c r="I183" s="186"/>
      <c r="L183" s="182"/>
      <c r="M183" s="187"/>
      <c r="N183" s="188"/>
      <c r="O183" s="188"/>
      <c r="P183" s="188"/>
      <c r="Q183" s="188"/>
      <c r="R183" s="188"/>
      <c r="S183" s="188"/>
      <c r="T183" s="189"/>
      <c r="AT183" s="183" t="s">
        <v>182</v>
      </c>
      <c r="AU183" s="183" t="s">
        <v>87</v>
      </c>
      <c r="AV183" s="15" t="s">
        <v>97</v>
      </c>
      <c r="AW183" s="15" t="s">
        <v>30</v>
      </c>
      <c r="AX183" s="15" t="s">
        <v>75</v>
      </c>
      <c r="AY183" s="183" t="s">
        <v>176</v>
      </c>
    </row>
    <row r="184" spans="1:65" s="16" customFormat="1" ht="12">
      <c r="B184" s="190"/>
      <c r="D184" s="167" t="s">
        <v>182</v>
      </c>
      <c r="E184" s="191" t="s">
        <v>1</v>
      </c>
      <c r="F184" s="192" t="s">
        <v>193</v>
      </c>
      <c r="H184" s="193">
        <v>1.8720000000000001</v>
      </c>
      <c r="I184" s="194"/>
      <c r="L184" s="190"/>
      <c r="M184" s="195"/>
      <c r="N184" s="196"/>
      <c r="O184" s="196"/>
      <c r="P184" s="196"/>
      <c r="Q184" s="196"/>
      <c r="R184" s="196"/>
      <c r="S184" s="196"/>
      <c r="T184" s="197"/>
      <c r="AT184" s="191" t="s">
        <v>182</v>
      </c>
      <c r="AU184" s="191" t="s">
        <v>87</v>
      </c>
      <c r="AV184" s="16" t="s">
        <v>106</v>
      </c>
      <c r="AW184" s="16" t="s">
        <v>30</v>
      </c>
      <c r="AX184" s="16" t="s">
        <v>79</v>
      </c>
      <c r="AY184" s="191" t="s">
        <v>176</v>
      </c>
    </row>
    <row r="185" spans="1:65" s="2" customFormat="1" ht="24.25" customHeight="1">
      <c r="A185" s="33"/>
      <c r="B185" s="151"/>
      <c r="C185" s="152" t="s">
        <v>225</v>
      </c>
      <c r="D185" s="152" t="s">
        <v>178</v>
      </c>
      <c r="E185" s="153" t="s">
        <v>1411</v>
      </c>
      <c r="F185" s="154" t="s">
        <v>1412</v>
      </c>
      <c r="G185" s="155" t="s">
        <v>138</v>
      </c>
      <c r="H185" s="156">
        <v>0.2</v>
      </c>
      <c r="I185" s="157"/>
      <c r="J185" s="158">
        <f>ROUND(I185*H185,2)</f>
        <v>0</v>
      </c>
      <c r="K185" s="159"/>
      <c r="L185" s="34"/>
      <c r="M185" s="160" t="s">
        <v>1</v>
      </c>
      <c r="N185" s="161" t="s">
        <v>41</v>
      </c>
      <c r="O185" s="59"/>
      <c r="P185" s="162">
        <f>O185*H185</f>
        <v>0</v>
      </c>
      <c r="Q185" s="162">
        <v>0.15368999999999999</v>
      </c>
      <c r="R185" s="162">
        <f>Q185*H185</f>
        <v>3.0738000000000001E-2</v>
      </c>
      <c r="S185" s="162">
        <v>0</v>
      </c>
      <c r="T185" s="16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106</v>
      </c>
      <c r="AT185" s="164" t="s">
        <v>178</v>
      </c>
      <c r="AU185" s="164" t="s">
        <v>87</v>
      </c>
      <c r="AY185" s="18" t="s">
        <v>176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8" t="s">
        <v>87</v>
      </c>
      <c r="BK185" s="165">
        <f>ROUND(I185*H185,2)</f>
        <v>0</v>
      </c>
      <c r="BL185" s="18" t="s">
        <v>106</v>
      </c>
      <c r="BM185" s="164" t="s">
        <v>1413</v>
      </c>
    </row>
    <row r="186" spans="1:65" s="14" customFormat="1" ht="12">
      <c r="B186" s="174"/>
      <c r="D186" s="167" t="s">
        <v>182</v>
      </c>
      <c r="E186" s="175" t="s">
        <v>1</v>
      </c>
      <c r="F186" s="176" t="s">
        <v>1414</v>
      </c>
      <c r="H186" s="177">
        <v>0.2</v>
      </c>
      <c r="I186" s="178"/>
      <c r="L186" s="174"/>
      <c r="M186" s="179"/>
      <c r="N186" s="180"/>
      <c r="O186" s="180"/>
      <c r="P186" s="180"/>
      <c r="Q186" s="180"/>
      <c r="R186" s="180"/>
      <c r="S186" s="180"/>
      <c r="T186" s="181"/>
      <c r="AT186" s="175" t="s">
        <v>182</v>
      </c>
      <c r="AU186" s="175" t="s">
        <v>87</v>
      </c>
      <c r="AV186" s="14" t="s">
        <v>87</v>
      </c>
      <c r="AW186" s="14" t="s">
        <v>30</v>
      </c>
      <c r="AX186" s="14" t="s">
        <v>75</v>
      </c>
      <c r="AY186" s="175" t="s">
        <v>176</v>
      </c>
    </row>
    <row r="187" spans="1:65" s="15" customFormat="1" ht="12">
      <c r="B187" s="182"/>
      <c r="D187" s="167" t="s">
        <v>182</v>
      </c>
      <c r="E187" s="183" t="s">
        <v>1</v>
      </c>
      <c r="F187" s="184" t="s">
        <v>192</v>
      </c>
      <c r="H187" s="185">
        <v>0.2</v>
      </c>
      <c r="I187" s="186"/>
      <c r="L187" s="182"/>
      <c r="M187" s="187"/>
      <c r="N187" s="188"/>
      <c r="O187" s="188"/>
      <c r="P187" s="188"/>
      <c r="Q187" s="188"/>
      <c r="R187" s="188"/>
      <c r="S187" s="188"/>
      <c r="T187" s="189"/>
      <c r="AT187" s="183" t="s">
        <v>182</v>
      </c>
      <c r="AU187" s="183" t="s">
        <v>87</v>
      </c>
      <c r="AV187" s="15" t="s">
        <v>97</v>
      </c>
      <c r="AW187" s="15" t="s">
        <v>30</v>
      </c>
      <c r="AX187" s="15" t="s">
        <v>75</v>
      </c>
      <c r="AY187" s="183" t="s">
        <v>176</v>
      </c>
    </row>
    <row r="188" spans="1:65" s="16" customFormat="1" ht="12">
      <c r="B188" s="190"/>
      <c r="D188" s="167" t="s">
        <v>182</v>
      </c>
      <c r="E188" s="191" t="s">
        <v>1</v>
      </c>
      <c r="F188" s="192" t="s">
        <v>193</v>
      </c>
      <c r="H188" s="193">
        <v>0.2</v>
      </c>
      <c r="I188" s="194"/>
      <c r="L188" s="190"/>
      <c r="M188" s="195"/>
      <c r="N188" s="196"/>
      <c r="O188" s="196"/>
      <c r="P188" s="196"/>
      <c r="Q188" s="196"/>
      <c r="R188" s="196"/>
      <c r="S188" s="196"/>
      <c r="T188" s="197"/>
      <c r="AT188" s="191" t="s">
        <v>182</v>
      </c>
      <c r="AU188" s="191" t="s">
        <v>87</v>
      </c>
      <c r="AV188" s="16" t="s">
        <v>106</v>
      </c>
      <c r="AW188" s="16" t="s">
        <v>30</v>
      </c>
      <c r="AX188" s="16" t="s">
        <v>79</v>
      </c>
      <c r="AY188" s="191" t="s">
        <v>176</v>
      </c>
    </row>
    <row r="189" spans="1:65" s="2" customFormat="1" ht="24.25" customHeight="1">
      <c r="A189" s="33"/>
      <c r="B189" s="151"/>
      <c r="C189" s="152" t="s">
        <v>308</v>
      </c>
      <c r="D189" s="152" t="s">
        <v>178</v>
      </c>
      <c r="E189" s="153" t="s">
        <v>1415</v>
      </c>
      <c r="F189" s="154" t="s">
        <v>1416</v>
      </c>
      <c r="G189" s="155" t="s">
        <v>138</v>
      </c>
      <c r="H189" s="156">
        <v>2.16</v>
      </c>
      <c r="I189" s="157"/>
      <c r="J189" s="158">
        <f>ROUND(I189*H189,2)</f>
        <v>0</v>
      </c>
      <c r="K189" s="159"/>
      <c r="L189" s="34"/>
      <c r="M189" s="160" t="s">
        <v>1</v>
      </c>
      <c r="N189" s="161" t="s">
        <v>41</v>
      </c>
      <c r="O189" s="59"/>
      <c r="P189" s="162">
        <f>O189*H189</f>
        <v>0</v>
      </c>
      <c r="Q189" s="162">
        <v>7.1940000000000004E-2</v>
      </c>
      <c r="R189" s="162">
        <f>Q189*H189</f>
        <v>0.15539040000000001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106</v>
      </c>
      <c r="AT189" s="164" t="s">
        <v>178</v>
      </c>
      <c r="AU189" s="164" t="s">
        <v>87</v>
      </c>
      <c r="AY189" s="18" t="s">
        <v>176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87</v>
      </c>
      <c r="BK189" s="165">
        <f>ROUND(I189*H189,2)</f>
        <v>0</v>
      </c>
      <c r="BL189" s="18" t="s">
        <v>106</v>
      </c>
      <c r="BM189" s="164" t="s">
        <v>1417</v>
      </c>
    </row>
    <row r="190" spans="1:65" s="13" customFormat="1" ht="12">
      <c r="B190" s="166"/>
      <c r="D190" s="167" t="s">
        <v>182</v>
      </c>
      <c r="E190" s="168" t="s">
        <v>1</v>
      </c>
      <c r="F190" s="169" t="s">
        <v>1418</v>
      </c>
      <c r="H190" s="168" t="s">
        <v>1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8" t="s">
        <v>182</v>
      </c>
      <c r="AU190" s="168" t="s">
        <v>87</v>
      </c>
      <c r="AV190" s="13" t="s">
        <v>79</v>
      </c>
      <c r="AW190" s="13" t="s">
        <v>30</v>
      </c>
      <c r="AX190" s="13" t="s">
        <v>75</v>
      </c>
      <c r="AY190" s="168" t="s">
        <v>176</v>
      </c>
    </row>
    <row r="191" spans="1:65" s="14" customFormat="1" ht="12">
      <c r="B191" s="174"/>
      <c r="D191" s="167" t="s">
        <v>182</v>
      </c>
      <c r="E191" s="175" t="s">
        <v>1</v>
      </c>
      <c r="F191" s="176" t="s">
        <v>1419</v>
      </c>
      <c r="H191" s="177">
        <v>2.16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182</v>
      </c>
      <c r="AU191" s="175" t="s">
        <v>87</v>
      </c>
      <c r="AV191" s="14" t="s">
        <v>87</v>
      </c>
      <c r="AW191" s="14" t="s">
        <v>30</v>
      </c>
      <c r="AX191" s="14" t="s">
        <v>75</v>
      </c>
      <c r="AY191" s="175" t="s">
        <v>176</v>
      </c>
    </row>
    <row r="192" spans="1:65" s="15" customFormat="1" ht="12">
      <c r="B192" s="182"/>
      <c r="D192" s="167" t="s">
        <v>182</v>
      </c>
      <c r="E192" s="183" t="s">
        <v>1</v>
      </c>
      <c r="F192" s="184" t="s">
        <v>1420</v>
      </c>
      <c r="H192" s="185">
        <v>2.16</v>
      </c>
      <c r="I192" s="186"/>
      <c r="L192" s="182"/>
      <c r="M192" s="187"/>
      <c r="N192" s="188"/>
      <c r="O192" s="188"/>
      <c r="P192" s="188"/>
      <c r="Q192" s="188"/>
      <c r="R192" s="188"/>
      <c r="S192" s="188"/>
      <c r="T192" s="189"/>
      <c r="AT192" s="183" t="s">
        <v>182</v>
      </c>
      <c r="AU192" s="183" t="s">
        <v>87</v>
      </c>
      <c r="AV192" s="15" t="s">
        <v>97</v>
      </c>
      <c r="AW192" s="15" t="s">
        <v>30</v>
      </c>
      <c r="AX192" s="15" t="s">
        <v>75</v>
      </c>
      <c r="AY192" s="183" t="s">
        <v>176</v>
      </c>
    </row>
    <row r="193" spans="1:65" s="16" customFormat="1" ht="12">
      <c r="B193" s="190"/>
      <c r="D193" s="167" t="s">
        <v>182</v>
      </c>
      <c r="E193" s="191" t="s">
        <v>1</v>
      </c>
      <c r="F193" s="192" t="s">
        <v>193</v>
      </c>
      <c r="H193" s="193">
        <v>2.16</v>
      </c>
      <c r="I193" s="194"/>
      <c r="L193" s="190"/>
      <c r="M193" s="195"/>
      <c r="N193" s="196"/>
      <c r="O193" s="196"/>
      <c r="P193" s="196"/>
      <c r="Q193" s="196"/>
      <c r="R193" s="196"/>
      <c r="S193" s="196"/>
      <c r="T193" s="197"/>
      <c r="AT193" s="191" t="s">
        <v>182</v>
      </c>
      <c r="AU193" s="191" t="s">
        <v>87</v>
      </c>
      <c r="AV193" s="16" t="s">
        <v>106</v>
      </c>
      <c r="AW193" s="16" t="s">
        <v>30</v>
      </c>
      <c r="AX193" s="16" t="s">
        <v>79</v>
      </c>
      <c r="AY193" s="191" t="s">
        <v>176</v>
      </c>
    </row>
    <row r="194" spans="1:65" s="12" customFormat="1" ht="23" customHeight="1">
      <c r="B194" s="138"/>
      <c r="D194" s="139" t="s">
        <v>74</v>
      </c>
      <c r="E194" s="149" t="s">
        <v>216</v>
      </c>
      <c r="F194" s="149" t="s">
        <v>1421</v>
      </c>
      <c r="I194" s="141"/>
      <c r="J194" s="150">
        <f>BK194</f>
        <v>0</v>
      </c>
      <c r="L194" s="138"/>
      <c r="M194" s="143"/>
      <c r="N194" s="144"/>
      <c r="O194" s="144"/>
      <c r="P194" s="145">
        <f>SUM(P195:P217)</f>
        <v>0</v>
      </c>
      <c r="Q194" s="144"/>
      <c r="R194" s="145">
        <f>SUM(R195:R217)</f>
        <v>33.670144000000001</v>
      </c>
      <c r="S194" s="144"/>
      <c r="T194" s="146">
        <f>SUM(T195:T217)</f>
        <v>0</v>
      </c>
      <c r="AR194" s="139" t="s">
        <v>79</v>
      </c>
      <c r="AT194" s="147" t="s">
        <v>74</v>
      </c>
      <c r="AU194" s="147" t="s">
        <v>79</v>
      </c>
      <c r="AY194" s="139" t="s">
        <v>176</v>
      </c>
      <c r="BK194" s="148">
        <f>SUM(BK195:BK217)</f>
        <v>0</v>
      </c>
    </row>
    <row r="195" spans="1:65" s="2" customFormat="1" ht="38" customHeight="1">
      <c r="A195" s="33"/>
      <c r="B195" s="151"/>
      <c r="C195" s="152" t="s">
        <v>312</v>
      </c>
      <c r="D195" s="152" t="s">
        <v>178</v>
      </c>
      <c r="E195" s="153" t="s">
        <v>1422</v>
      </c>
      <c r="F195" s="154" t="s">
        <v>1423</v>
      </c>
      <c r="G195" s="155" t="s">
        <v>138</v>
      </c>
      <c r="H195" s="156">
        <v>51.887999999999998</v>
      </c>
      <c r="I195" s="157"/>
      <c r="J195" s="158">
        <f>ROUND(I195*H195,2)</f>
        <v>0</v>
      </c>
      <c r="K195" s="159"/>
      <c r="L195" s="34"/>
      <c r="M195" s="160" t="s">
        <v>1</v>
      </c>
      <c r="N195" s="161" t="s">
        <v>41</v>
      </c>
      <c r="O195" s="59"/>
      <c r="P195" s="162">
        <f>O195*H195</f>
        <v>0</v>
      </c>
      <c r="Q195" s="162">
        <v>0.13800000000000001</v>
      </c>
      <c r="R195" s="162">
        <f>Q195*H195</f>
        <v>7.1605440000000007</v>
      </c>
      <c r="S195" s="162">
        <v>0</v>
      </c>
      <c r="T195" s="163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106</v>
      </c>
      <c r="AT195" s="164" t="s">
        <v>178</v>
      </c>
      <c r="AU195" s="164" t="s">
        <v>87</v>
      </c>
      <c r="AY195" s="18" t="s">
        <v>176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87</v>
      </c>
      <c r="BK195" s="165">
        <f>ROUND(I195*H195,2)</f>
        <v>0</v>
      </c>
      <c r="BL195" s="18" t="s">
        <v>106</v>
      </c>
      <c r="BM195" s="164" t="s">
        <v>1424</v>
      </c>
    </row>
    <row r="196" spans="1:65" s="13" customFormat="1" ht="24">
      <c r="B196" s="166"/>
      <c r="D196" s="167" t="s">
        <v>182</v>
      </c>
      <c r="E196" s="168" t="s">
        <v>1</v>
      </c>
      <c r="F196" s="169" t="s">
        <v>199</v>
      </c>
      <c r="H196" s="168" t="s">
        <v>1</v>
      </c>
      <c r="I196" s="170"/>
      <c r="L196" s="166"/>
      <c r="M196" s="171"/>
      <c r="N196" s="172"/>
      <c r="O196" s="172"/>
      <c r="P196" s="172"/>
      <c r="Q196" s="172"/>
      <c r="R196" s="172"/>
      <c r="S196" s="172"/>
      <c r="T196" s="173"/>
      <c r="AT196" s="168" t="s">
        <v>182</v>
      </c>
      <c r="AU196" s="168" t="s">
        <v>87</v>
      </c>
      <c r="AV196" s="13" t="s">
        <v>79</v>
      </c>
      <c r="AW196" s="13" t="s">
        <v>30</v>
      </c>
      <c r="AX196" s="13" t="s">
        <v>75</v>
      </c>
      <c r="AY196" s="168" t="s">
        <v>176</v>
      </c>
    </row>
    <row r="197" spans="1:65" s="14" customFormat="1" ht="12">
      <c r="B197" s="174"/>
      <c r="D197" s="167" t="s">
        <v>182</v>
      </c>
      <c r="E197" s="175" t="s">
        <v>1</v>
      </c>
      <c r="F197" s="176" t="s">
        <v>200</v>
      </c>
      <c r="H197" s="177">
        <v>11.05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182</v>
      </c>
      <c r="AU197" s="175" t="s">
        <v>87</v>
      </c>
      <c r="AV197" s="14" t="s">
        <v>87</v>
      </c>
      <c r="AW197" s="14" t="s">
        <v>30</v>
      </c>
      <c r="AX197" s="14" t="s">
        <v>75</v>
      </c>
      <c r="AY197" s="175" t="s">
        <v>176</v>
      </c>
    </row>
    <row r="198" spans="1:65" s="14" customFormat="1" ht="12">
      <c r="B198" s="174"/>
      <c r="D198" s="167" t="s">
        <v>182</v>
      </c>
      <c r="E198" s="175" t="s">
        <v>1</v>
      </c>
      <c r="F198" s="176" t="s">
        <v>201</v>
      </c>
      <c r="H198" s="177">
        <v>0.95</v>
      </c>
      <c r="I198" s="178"/>
      <c r="L198" s="174"/>
      <c r="M198" s="179"/>
      <c r="N198" s="180"/>
      <c r="O198" s="180"/>
      <c r="P198" s="180"/>
      <c r="Q198" s="180"/>
      <c r="R198" s="180"/>
      <c r="S198" s="180"/>
      <c r="T198" s="181"/>
      <c r="AT198" s="175" t="s">
        <v>182</v>
      </c>
      <c r="AU198" s="175" t="s">
        <v>87</v>
      </c>
      <c r="AV198" s="14" t="s">
        <v>87</v>
      </c>
      <c r="AW198" s="14" t="s">
        <v>30</v>
      </c>
      <c r="AX198" s="14" t="s">
        <v>75</v>
      </c>
      <c r="AY198" s="175" t="s">
        <v>176</v>
      </c>
    </row>
    <row r="199" spans="1:65" s="15" customFormat="1" ht="12">
      <c r="B199" s="182"/>
      <c r="D199" s="167" t="s">
        <v>182</v>
      </c>
      <c r="E199" s="183" t="s">
        <v>1341</v>
      </c>
      <c r="F199" s="184" t="s">
        <v>202</v>
      </c>
      <c r="H199" s="185">
        <v>12</v>
      </c>
      <c r="I199" s="186"/>
      <c r="L199" s="182"/>
      <c r="M199" s="187"/>
      <c r="N199" s="188"/>
      <c r="O199" s="188"/>
      <c r="P199" s="188"/>
      <c r="Q199" s="188"/>
      <c r="R199" s="188"/>
      <c r="S199" s="188"/>
      <c r="T199" s="189"/>
      <c r="AT199" s="183" t="s">
        <v>182</v>
      </c>
      <c r="AU199" s="183" t="s">
        <v>87</v>
      </c>
      <c r="AV199" s="15" t="s">
        <v>97</v>
      </c>
      <c r="AW199" s="15" t="s">
        <v>30</v>
      </c>
      <c r="AX199" s="15" t="s">
        <v>75</v>
      </c>
      <c r="AY199" s="183" t="s">
        <v>176</v>
      </c>
    </row>
    <row r="200" spans="1:65" s="13" customFormat="1" ht="24">
      <c r="B200" s="166"/>
      <c r="D200" s="167" t="s">
        <v>182</v>
      </c>
      <c r="E200" s="168" t="s">
        <v>1</v>
      </c>
      <c r="F200" s="169" t="s">
        <v>1425</v>
      </c>
      <c r="H200" s="168" t="s">
        <v>1</v>
      </c>
      <c r="I200" s="170"/>
      <c r="L200" s="166"/>
      <c r="M200" s="171"/>
      <c r="N200" s="172"/>
      <c r="O200" s="172"/>
      <c r="P200" s="172"/>
      <c r="Q200" s="172"/>
      <c r="R200" s="172"/>
      <c r="S200" s="172"/>
      <c r="T200" s="173"/>
      <c r="AT200" s="168" t="s">
        <v>182</v>
      </c>
      <c r="AU200" s="168" t="s">
        <v>87</v>
      </c>
      <c r="AV200" s="13" t="s">
        <v>79</v>
      </c>
      <c r="AW200" s="13" t="s">
        <v>30</v>
      </c>
      <c r="AX200" s="13" t="s">
        <v>75</v>
      </c>
      <c r="AY200" s="168" t="s">
        <v>176</v>
      </c>
    </row>
    <row r="201" spans="1:65" s="14" customFormat="1" ht="12">
      <c r="B201" s="174"/>
      <c r="D201" s="167" t="s">
        <v>182</v>
      </c>
      <c r="E201" s="175" t="s">
        <v>1</v>
      </c>
      <c r="F201" s="176" t="s">
        <v>208</v>
      </c>
      <c r="H201" s="177">
        <v>6.3879999999999999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182</v>
      </c>
      <c r="AU201" s="175" t="s">
        <v>87</v>
      </c>
      <c r="AV201" s="14" t="s">
        <v>87</v>
      </c>
      <c r="AW201" s="14" t="s">
        <v>30</v>
      </c>
      <c r="AX201" s="14" t="s">
        <v>75</v>
      </c>
      <c r="AY201" s="175" t="s">
        <v>176</v>
      </c>
    </row>
    <row r="202" spans="1:65" s="14" customFormat="1" ht="12">
      <c r="B202" s="174"/>
      <c r="D202" s="167" t="s">
        <v>182</v>
      </c>
      <c r="E202" s="175" t="s">
        <v>1</v>
      </c>
      <c r="F202" s="176" t="s">
        <v>209</v>
      </c>
      <c r="H202" s="177">
        <v>18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182</v>
      </c>
      <c r="AU202" s="175" t="s">
        <v>87</v>
      </c>
      <c r="AV202" s="14" t="s">
        <v>87</v>
      </c>
      <c r="AW202" s="14" t="s">
        <v>30</v>
      </c>
      <c r="AX202" s="14" t="s">
        <v>75</v>
      </c>
      <c r="AY202" s="175" t="s">
        <v>176</v>
      </c>
    </row>
    <row r="203" spans="1:65" s="14" customFormat="1" ht="12">
      <c r="B203" s="174"/>
      <c r="D203" s="167" t="s">
        <v>182</v>
      </c>
      <c r="E203" s="175" t="s">
        <v>1</v>
      </c>
      <c r="F203" s="176" t="s">
        <v>210</v>
      </c>
      <c r="H203" s="177">
        <v>6.5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182</v>
      </c>
      <c r="AU203" s="175" t="s">
        <v>87</v>
      </c>
      <c r="AV203" s="14" t="s">
        <v>87</v>
      </c>
      <c r="AW203" s="14" t="s">
        <v>30</v>
      </c>
      <c r="AX203" s="14" t="s">
        <v>75</v>
      </c>
      <c r="AY203" s="175" t="s">
        <v>176</v>
      </c>
    </row>
    <row r="204" spans="1:65" s="14" customFormat="1" ht="12">
      <c r="B204" s="174"/>
      <c r="D204" s="167" t="s">
        <v>182</v>
      </c>
      <c r="E204" s="175" t="s">
        <v>1</v>
      </c>
      <c r="F204" s="176" t="s">
        <v>211</v>
      </c>
      <c r="H204" s="177">
        <v>9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182</v>
      </c>
      <c r="AU204" s="175" t="s">
        <v>87</v>
      </c>
      <c r="AV204" s="14" t="s">
        <v>87</v>
      </c>
      <c r="AW204" s="14" t="s">
        <v>30</v>
      </c>
      <c r="AX204" s="14" t="s">
        <v>75</v>
      </c>
      <c r="AY204" s="175" t="s">
        <v>176</v>
      </c>
    </row>
    <row r="205" spans="1:65" s="15" customFormat="1" ht="12">
      <c r="B205" s="182"/>
      <c r="D205" s="167" t="s">
        <v>182</v>
      </c>
      <c r="E205" s="183" t="s">
        <v>1343</v>
      </c>
      <c r="F205" s="184" t="s">
        <v>202</v>
      </c>
      <c r="H205" s="185">
        <v>39.887999999999998</v>
      </c>
      <c r="I205" s="186"/>
      <c r="L205" s="182"/>
      <c r="M205" s="187"/>
      <c r="N205" s="188"/>
      <c r="O205" s="188"/>
      <c r="P205" s="188"/>
      <c r="Q205" s="188"/>
      <c r="R205" s="188"/>
      <c r="S205" s="188"/>
      <c r="T205" s="189"/>
      <c r="AT205" s="183" t="s">
        <v>182</v>
      </c>
      <c r="AU205" s="183" t="s">
        <v>87</v>
      </c>
      <c r="AV205" s="15" t="s">
        <v>97</v>
      </c>
      <c r="AW205" s="15" t="s">
        <v>30</v>
      </c>
      <c r="AX205" s="15" t="s">
        <v>75</v>
      </c>
      <c r="AY205" s="183" t="s">
        <v>176</v>
      </c>
    </row>
    <row r="206" spans="1:65" s="16" customFormat="1" ht="12">
      <c r="B206" s="190"/>
      <c r="D206" s="167" t="s">
        <v>182</v>
      </c>
      <c r="E206" s="191" t="s">
        <v>1</v>
      </c>
      <c r="F206" s="192" t="s">
        <v>193</v>
      </c>
      <c r="H206" s="193">
        <v>51.887999999999998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1" t="s">
        <v>182</v>
      </c>
      <c r="AU206" s="191" t="s">
        <v>87</v>
      </c>
      <c r="AV206" s="16" t="s">
        <v>106</v>
      </c>
      <c r="AW206" s="16" t="s">
        <v>30</v>
      </c>
      <c r="AX206" s="16" t="s">
        <v>79</v>
      </c>
      <c r="AY206" s="191" t="s">
        <v>176</v>
      </c>
    </row>
    <row r="207" spans="1:65" s="2" customFormat="1" ht="14.5" customHeight="1">
      <c r="A207" s="33"/>
      <c r="B207" s="151"/>
      <c r="C207" s="203" t="s">
        <v>139</v>
      </c>
      <c r="D207" s="203" t="s">
        <v>411</v>
      </c>
      <c r="E207" s="204" t="s">
        <v>1426</v>
      </c>
      <c r="F207" s="205" t="s">
        <v>1427</v>
      </c>
      <c r="G207" s="206" t="s">
        <v>138</v>
      </c>
      <c r="H207" s="207">
        <v>42</v>
      </c>
      <c r="I207" s="208"/>
      <c r="J207" s="209">
        <f>ROUND(I207*H207,2)</f>
        <v>0</v>
      </c>
      <c r="K207" s="210"/>
      <c r="L207" s="211"/>
      <c r="M207" s="212" t="s">
        <v>1</v>
      </c>
      <c r="N207" s="213" t="s">
        <v>41</v>
      </c>
      <c r="O207" s="59"/>
      <c r="P207" s="162">
        <f>O207*H207</f>
        <v>0</v>
      </c>
      <c r="Q207" s="162">
        <v>0.13</v>
      </c>
      <c r="R207" s="162">
        <f>Q207*H207</f>
        <v>5.46</v>
      </c>
      <c r="S207" s="162">
        <v>0</v>
      </c>
      <c r="T207" s="16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296</v>
      </c>
      <c r="AT207" s="164" t="s">
        <v>411</v>
      </c>
      <c r="AU207" s="164" t="s">
        <v>87</v>
      </c>
      <c r="AY207" s="18" t="s">
        <v>176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8" t="s">
        <v>87</v>
      </c>
      <c r="BK207" s="165">
        <f>ROUND(I207*H207,2)</f>
        <v>0</v>
      </c>
      <c r="BL207" s="18" t="s">
        <v>106</v>
      </c>
      <c r="BM207" s="164" t="s">
        <v>1428</v>
      </c>
    </row>
    <row r="208" spans="1:65" s="14" customFormat="1" ht="12">
      <c r="B208" s="174"/>
      <c r="D208" s="167" t="s">
        <v>182</v>
      </c>
      <c r="E208" s="175" t="s">
        <v>1</v>
      </c>
      <c r="F208" s="176" t="s">
        <v>1429</v>
      </c>
      <c r="H208" s="177">
        <v>41.881999999999998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182</v>
      </c>
      <c r="AU208" s="175" t="s">
        <v>87</v>
      </c>
      <c r="AV208" s="14" t="s">
        <v>87</v>
      </c>
      <c r="AW208" s="14" t="s">
        <v>30</v>
      </c>
      <c r="AX208" s="14" t="s">
        <v>75</v>
      </c>
      <c r="AY208" s="175" t="s">
        <v>176</v>
      </c>
    </row>
    <row r="209" spans="1:65" s="14" customFormat="1" ht="12">
      <c r="B209" s="174"/>
      <c r="D209" s="167" t="s">
        <v>182</v>
      </c>
      <c r="E209" s="175" t="s">
        <v>1</v>
      </c>
      <c r="F209" s="176" t="s">
        <v>1430</v>
      </c>
      <c r="H209" s="177">
        <v>0.11799999999999999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182</v>
      </c>
      <c r="AU209" s="175" t="s">
        <v>87</v>
      </c>
      <c r="AV209" s="14" t="s">
        <v>87</v>
      </c>
      <c r="AW209" s="14" t="s">
        <v>30</v>
      </c>
      <c r="AX209" s="14" t="s">
        <v>75</v>
      </c>
      <c r="AY209" s="175" t="s">
        <v>176</v>
      </c>
    </row>
    <row r="210" spans="1:65" s="15" customFormat="1" ht="12">
      <c r="B210" s="182"/>
      <c r="D210" s="167" t="s">
        <v>182</v>
      </c>
      <c r="E210" s="183" t="s">
        <v>1</v>
      </c>
      <c r="F210" s="184" t="s">
        <v>192</v>
      </c>
      <c r="H210" s="185">
        <v>42</v>
      </c>
      <c r="I210" s="186"/>
      <c r="L210" s="182"/>
      <c r="M210" s="187"/>
      <c r="N210" s="188"/>
      <c r="O210" s="188"/>
      <c r="P210" s="188"/>
      <c r="Q210" s="188"/>
      <c r="R210" s="188"/>
      <c r="S210" s="188"/>
      <c r="T210" s="189"/>
      <c r="AT210" s="183" t="s">
        <v>182</v>
      </c>
      <c r="AU210" s="183" t="s">
        <v>87</v>
      </c>
      <c r="AV210" s="15" t="s">
        <v>97</v>
      </c>
      <c r="AW210" s="15" t="s">
        <v>30</v>
      </c>
      <c r="AX210" s="15" t="s">
        <v>75</v>
      </c>
      <c r="AY210" s="183" t="s">
        <v>176</v>
      </c>
    </row>
    <row r="211" spans="1:65" s="16" customFormat="1" ht="12">
      <c r="B211" s="190"/>
      <c r="D211" s="167" t="s">
        <v>182</v>
      </c>
      <c r="E211" s="191" t="s">
        <v>1</v>
      </c>
      <c r="F211" s="192" t="s">
        <v>193</v>
      </c>
      <c r="H211" s="193">
        <v>42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1" t="s">
        <v>182</v>
      </c>
      <c r="AU211" s="191" t="s">
        <v>87</v>
      </c>
      <c r="AV211" s="16" t="s">
        <v>106</v>
      </c>
      <c r="AW211" s="16" t="s">
        <v>30</v>
      </c>
      <c r="AX211" s="16" t="s">
        <v>79</v>
      </c>
      <c r="AY211" s="191" t="s">
        <v>176</v>
      </c>
    </row>
    <row r="212" spans="1:65" s="2" customFormat="1" ht="24.25" customHeight="1">
      <c r="A212" s="33"/>
      <c r="B212" s="151"/>
      <c r="C212" s="152" t="s">
        <v>320</v>
      </c>
      <c r="D212" s="152" t="s">
        <v>178</v>
      </c>
      <c r="E212" s="153" t="s">
        <v>1431</v>
      </c>
      <c r="F212" s="154" t="s">
        <v>1432</v>
      </c>
      <c r="G212" s="155" t="s">
        <v>138</v>
      </c>
      <c r="H212" s="156">
        <v>52</v>
      </c>
      <c r="I212" s="157"/>
      <c r="J212" s="158">
        <f>ROUND(I212*H212,2)</f>
        <v>0</v>
      </c>
      <c r="K212" s="159"/>
      <c r="L212" s="34"/>
      <c r="M212" s="160" t="s">
        <v>1</v>
      </c>
      <c r="N212" s="161" t="s">
        <v>41</v>
      </c>
      <c r="O212" s="59"/>
      <c r="P212" s="162">
        <f>O212*H212</f>
        <v>0</v>
      </c>
      <c r="Q212" s="162">
        <v>0.40479999999999999</v>
      </c>
      <c r="R212" s="162">
        <f>Q212*H212</f>
        <v>21.049599999999998</v>
      </c>
      <c r="S212" s="162">
        <v>0</v>
      </c>
      <c r="T212" s="16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106</v>
      </c>
      <c r="AT212" s="164" t="s">
        <v>178</v>
      </c>
      <c r="AU212" s="164" t="s">
        <v>87</v>
      </c>
      <c r="AY212" s="18" t="s">
        <v>176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87</v>
      </c>
      <c r="BK212" s="165">
        <f>ROUND(I212*H212,2)</f>
        <v>0</v>
      </c>
      <c r="BL212" s="18" t="s">
        <v>106</v>
      </c>
      <c r="BM212" s="164" t="s">
        <v>1433</v>
      </c>
    </row>
    <row r="213" spans="1:65" s="14" customFormat="1" ht="12">
      <c r="B213" s="174"/>
      <c r="D213" s="167" t="s">
        <v>182</v>
      </c>
      <c r="E213" s="175" t="s">
        <v>1</v>
      </c>
      <c r="F213" s="176" t="s">
        <v>1341</v>
      </c>
      <c r="H213" s="177">
        <v>12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182</v>
      </c>
      <c r="AU213" s="175" t="s">
        <v>87</v>
      </c>
      <c r="AV213" s="14" t="s">
        <v>87</v>
      </c>
      <c r="AW213" s="14" t="s">
        <v>30</v>
      </c>
      <c r="AX213" s="14" t="s">
        <v>75</v>
      </c>
      <c r="AY213" s="175" t="s">
        <v>176</v>
      </c>
    </row>
    <row r="214" spans="1:65" s="15" customFormat="1" ht="12">
      <c r="B214" s="182"/>
      <c r="D214" s="167" t="s">
        <v>182</v>
      </c>
      <c r="E214" s="183" t="s">
        <v>1</v>
      </c>
      <c r="F214" s="184" t="s">
        <v>192</v>
      </c>
      <c r="H214" s="185">
        <v>12</v>
      </c>
      <c r="I214" s="186"/>
      <c r="L214" s="182"/>
      <c r="M214" s="187"/>
      <c r="N214" s="188"/>
      <c r="O214" s="188"/>
      <c r="P214" s="188"/>
      <c r="Q214" s="188"/>
      <c r="R214" s="188"/>
      <c r="S214" s="188"/>
      <c r="T214" s="189"/>
      <c r="AT214" s="183" t="s">
        <v>182</v>
      </c>
      <c r="AU214" s="183" t="s">
        <v>87</v>
      </c>
      <c r="AV214" s="15" t="s">
        <v>97</v>
      </c>
      <c r="AW214" s="15" t="s">
        <v>30</v>
      </c>
      <c r="AX214" s="15" t="s">
        <v>75</v>
      </c>
      <c r="AY214" s="183" t="s">
        <v>176</v>
      </c>
    </row>
    <row r="215" spans="1:65" s="14" customFormat="1" ht="12">
      <c r="B215" s="174"/>
      <c r="D215" s="167" t="s">
        <v>182</v>
      </c>
      <c r="E215" s="175" t="s">
        <v>1</v>
      </c>
      <c r="F215" s="176" t="s">
        <v>1434</v>
      </c>
      <c r="H215" s="177">
        <v>40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182</v>
      </c>
      <c r="AU215" s="175" t="s">
        <v>87</v>
      </c>
      <c r="AV215" s="14" t="s">
        <v>87</v>
      </c>
      <c r="AW215" s="14" t="s">
        <v>30</v>
      </c>
      <c r="AX215" s="14" t="s">
        <v>75</v>
      </c>
      <c r="AY215" s="175" t="s">
        <v>176</v>
      </c>
    </row>
    <row r="216" spans="1:65" s="15" customFormat="1" ht="12">
      <c r="B216" s="182"/>
      <c r="D216" s="167" t="s">
        <v>182</v>
      </c>
      <c r="E216" s="183" t="s">
        <v>1</v>
      </c>
      <c r="F216" s="184" t="s">
        <v>192</v>
      </c>
      <c r="H216" s="185">
        <v>40</v>
      </c>
      <c r="I216" s="186"/>
      <c r="L216" s="182"/>
      <c r="M216" s="187"/>
      <c r="N216" s="188"/>
      <c r="O216" s="188"/>
      <c r="P216" s="188"/>
      <c r="Q216" s="188"/>
      <c r="R216" s="188"/>
      <c r="S216" s="188"/>
      <c r="T216" s="189"/>
      <c r="AT216" s="183" t="s">
        <v>182</v>
      </c>
      <c r="AU216" s="183" t="s">
        <v>87</v>
      </c>
      <c r="AV216" s="15" t="s">
        <v>97</v>
      </c>
      <c r="AW216" s="15" t="s">
        <v>30</v>
      </c>
      <c r="AX216" s="15" t="s">
        <v>75</v>
      </c>
      <c r="AY216" s="183" t="s">
        <v>176</v>
      </c>
    </row>
    <row r="217" spans="1:65" s="16" customFormat="1" ht="12">
      <c r="B217" s="190"/>
      <c r="D217" s="167" t="s">
        <v>182</v>
      </c>
      <c r="E217" s="191" t="s">
        <v>1</v>
      </c>
      <c r="F217" s="192" t="s">
        <v>193</v>
      </c>
      <c r="H217" s="193">
        <v>52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182</v>
      </c>
      <c r="AU217" s="191" t="s">
        <v>87</v>
      </c>
      <c r="AV217" s="16" t="s">
        <v>106</v>
      </c>
      <c r="AW217" s="16" t="s">
        <v>30</v>
      </c>
      <c r="AX217" s="16" t="s">
        <v>79</v>
      </c>
      <c r="AY217" s="191" t="s">
        <v>176</v>
      </c>
    </row>
    <row r="218" spans="1:65" s="12" customFormat="1" ht="23" customHeight="1">
      <c r="B218" s="138"/>
      <c r="D218" s="139" t="s">
        <v>74</v>
      </c>
      <c r="E218" s="149" t="s">
        <v>227</v>
      </c>
      <c r="F218" s="149" t="s">
        <v>1435</v>
      </c>
      <c r="I218" s="141"/>
      <c r="J218" s="150">
        <f>BK218</f>
        <v>0</v>
      </c>
      <c r="L218" s="138"/>
      <c r="M218" s="143"/>
      <c r="N218" s="144"/>
      <c r="O218" s="144"/>
      <c r="P218" s="145">
        <f>SUM(P219:P231)</f>
        <v>0</v>
      </c>
      <c r="Q218" s="144"/>
      <c r="R218" s="145">
        <f>SUM(R219:R231)</f>
        <v>3.7110168000000003</v>
      </c>
      <c r="S218" s="144"/>
      <c r="T218" s="146">
        <f>SUM(T219:T231)</f>
        <v>0</v>
      </c>
      <c r="AR218" s="139" t="s">
        <v>79</v>
      </c>
      <c r="AT218" s="147" t="s">
        <v>74</v>
      </c>
      <c r="AU218" s="147" t="s">
        <v>79</v>
      </c>
      <c r="AY218" s="139" t="s">
        <v>176</v>
      </c>
      <c r="BK218" s="148">
        <f>SUM(BK219:BK231)</f>
        <v>0</v>
      </c>
    </row>
    <row r="219" spans="1:65" s="2" customFormat="1" ht="24.25" customHeight="1">
      <c r="A219" s="33"/>
      <c r="B219" s="151"/>
      <c r="C219" s="152" t="s">
        <v>324</v>
      </c>
      <c r="D219" s="152" t="s">
        <v>178</v>
      </c>
      <c r="E219" s="153" t="s">
        <v>1436</v>
      </c>
      <c r="F219" s="154" t="s">
        <v>1437</v>
      </c>
      <c r="G219" s="155" t="s">
        <v>138</v>
      </c>
      <c r="H219" s="156">
        <v>2.16</v>
      </c>
      <c r="I219" s="157"/>
      <c r="J219" s="158">
        <f>ROUND(I219*H219,2)</f>
        <v>0</v>
      </c>
      <c r="K219" s="159"/>
      <c r="L219" s="34"/>
      <c r="M219" s="160" t="s">
        <v>1</v>
      </c>
      <c r="N219" s="161" t="s">
        <v>41</v>
      </c>
      <c r="O219" s="59"/>
      <c r="P219" s="162">
        <f>O219*H219</f>
        <v>0</v>
      </c>
      <c r="Q219" s="162">
        <v>9.9799999999999993E-3</v>
      </c>
      <c r="R219" s="162">
        <f>Q219*H219</f>
        <v>2.1556800000000001E-2</v>
      </c>
      <c r="S219" s="162">
        <v>0</v>
      </c>
      <c r="T219" s="163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106</v>
      </c>
      <c r="AT219" s="164" t="s">
        <v>178</v>
      </c>
      <c r="AU219" s="164" t="s">
        <v>87</v>
      </c>
      <c r="AY219" s="18" t="s">
        <v>176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87</v>
      </c>
      <c r="BK219" s="165">
        <f>ROUND(I219*H219,2)</f>
        <v>0</v>
      </c>
      <c r="BL219" s="18" t="s">
        <v>106</v>
      </c>
      <c r="BM219" s="164" t="s">
        <v>1438</v>
      </c>
    </row>
    <row r="220" spans="1:65" s="13" customFormat="1" ht="12">
      <c r="B220" s="166"/>
      <c r="D220" s="167" t="s">
        <v>182</v>
      </c>
      <c r="E220" s="168" t="s">
        <v>1</v>
      </c>
      <c r="F220" s="169" t="s">
        <v>1439</v>
      </c>
      <c r="H220" s="168" t="s">
        <v>1</v>
      </c>
      <c r="I220" s="170"/>
      <c r="L220" s="166"/>
      <c r="M220" s="171"/>
      <c r="N220" s="172"/>
      <c r="O220" s="172"/>
      <c r="P220" s="172"/>
      <c r="Q220" s="172"/>
      <c r="R220" s="172"/>
      <c r="S220" s="172"/>
      <c r="T220" s="173"/>
      <c r="AT220" s="168" t="s">
        <v>182</v>
      </c>
      <c r="AU220" s="168" t="s">
        <v>87</v>
      </c>
      <c r="AV220" s="13" t="s">
        <v>79</v>
      </c>
      <c r="AW220" s="13" t="s">
        <v>30</v>
      </c>
      <c r="AX220" s="13" t="s">
        <v>75</v>
      </c>
      <c r="AY220" s="168" t="s">
        <v>176</v>
      </c>
    </row>
    <row r="221" spans="1:65" s="14" customFormat="1" ht="12">
      <c r="B221" s="174"/>
      <c r="D221" s="167" t="s">
        <v>182</v>
      </c>
      <c r="E221" s="175" t="s">
        <v>1</v>
      </c>
      <c r="F221" s="176" t="s">
        <v>1419</v>
      </c>
      <c r="H221" s="177">
        <v>2.16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182</v>
      </c>
      <c r="AU221" s="175" t="s">
        <v>87</v>
      </c>
      <c r="AV221" s="14" t="s">
        <v>87</v>
      </c>
      <c r="AW221" s="14" t="s">
        <v>30</v>
      </c>
      <c r="AX221" s="14" t="s">
        <v>75</v>
      </c>
      <c r="AY221" s="175" t="s">
        <v>176</v>
      </c>
    </row>
    <row r="222" spans="1:65" s="16" customFormat="1" ht="12">
      <c r="B222" s="190"/>
      <c r="D222" s="167" t="s">
        <v>182</v>
      </c>
      <c r="E222" s="191" t="s">
        <v>1</v>
      </c>
      <c r="F222" s="192" t="s">
        <v>1440</v>
      </c>
      <c r="H222" s="193">
        <v>2.16</v>
      </c>
      <c r="I222" s="194"/>
      <c r="L222" s="190"/>
      <c r="M222" s="195"/>
      <c r="N222" s="196"/>
      <c r="O222" s="196"/>
      <c r="P222" s="196"/>
      <c r="Q222" s="196"/>
      <c r="R222" s="196"/>
      <c r="S222" s="196"/>
      <c r="T222" s="197"/>
      <c r="AT222" s="191" t="s">
        <v>182</v>
      </c>
      <c r="AU222" s="191" t="s">
        <v>87</v>
      </c>
      <c r="AV222" s="16" t="s">
        <v>106</v>
      </c>
      <c r="AW222" s="16" t="s">
        <v>30</v>
      </c>
      <c r="AX222" s="16" t="s">
        <v>79</v>
      </c>
      <c r="AY222" s="191" t="s">
        <v>176</v>
      </c>
    </row>
    <row r="223" spans="1:65" s="2" customFormat="1" ht="24.25" customHeight="1">
      <c r="A223" s="33"/>
      <c r="B223" s="151"/>
      <c r="C223" s="152" t="s">
        <v>328</v>
      </c>
      <c r="D223" s="152" t="s">
        <v>178</v>
      </c>
      <c r="E223" s="153" t="s">
        <v>1441</v>
      </c>
      <c r="F223" s="154" t="s">
        <v>1442</v>
      </c>
      <c r="G223" s="155" t="s">
        <v>138</v>
      </c>
      <c r="H223" s="156">
        <v>29.76</v>
      </c>
      <c r="I223" s="157"/>
      <c r="J223" s="158">
        <f>ROUND(I223*H223,2)</f>
        <v>0</v>
      </c>
      <c r="K223" s="159"/>
      <c r="L223" s="34"/>
      <c r="M223" s="160" t="s">
        <v>1</v>
      </c>
      <c r="N223" s="161" t="s">
        <v>41</v>
      </c>
      <c r="O223" s="59"/>
      <c r="P223" s="162">
        <f>O223*H223</f>
        <v>0</v>
      </c>
      <c r="Q223" s="162">
        <v>0.1236</v>
      </c>
      <c r="R223" s="162">
        <f>Q223*H223</f>
        <v>3.6783360000000003</v>
      </c>
      <c r="S223" s="162">
        <v>0</v>
      </c>
      <c r="T223" s="163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106</v>
      </c>
      <c r="AT223" s="164" t="s">
        <v>178</v>
      </c>
      <c r="AU223" s="164" t="s">
        <v>87</v>
      </c>
      <c r="AY223" s="18" t="s">
        <v>176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8" t="s">
        <v>87</v>
      </c>
      <c r="BK223" s="165">
        <f>ROUND(I223*H223,2)</f>
        <v>0</v>
      </c>
      <c r="BL223" s="18" t="s">
        <v>106</v>
      </c>
      <c r="BM223" s="164" t="s">
        <v>1443</v>
      </c>
    </row>
    <row r="224" spans="1:65" s="13" customFormat="1" ht="12">
      <c r="B224" s="166"/>
      <c r="D224" s="167" t="s">
        <v>182</v>
      </c>
      <c r="E224" s="168" t="s">
        <v>1</v>
      </c>
      <c r="F224" s="169" t="s">
        <v>1444</v>
      </c>
      <c r="H224" s="168" t="s">
        <v>1</v>
      </c>
      <c r="I224" s="170"/>
      <c r="L224" s="166"/>
      <c r="M224" s="171"/>
      <c r="N224" s="172"/>
      <c r="O224" s="172"/>
      <c r="P224" s="172"/>
      <c r="Q224" s="172"/>
      <c r="R224" s="172"/>
      <c r="S224" s="172"/>
      <c r="T224" s="173"/>
      <c r="AT224" s="168" t="s">
        <v>182</v>
      </c>
      <c r="AU224" s="168" t="s">
        <v>87</v>
      </c>
      <c r="AV224" s="13" t="s">
        <v>79</v>
      </c>
      <c r="AW224" s="13" t="s">
        <v>30</v>
      </c>
      <c r="AX224" s="13" t="s">
        <v>75</v>
      </c>
      <c r="AY224" s="168" t="s">
        <v>176</v>
      </c>
    </row>
    <row r="225" spans="1:65" s="13" customFormat="1" ht="12">
      <c r="B225" s="166"/>
      <c r="D225" s="167" t="s">
        <v>182</v>
      </c>
      <c r="E225" s="168" t="s">
        <v>1</v>
      </c>
      <c r="F225" s="169" t="s">
        <v>1083</v>
      </c>
      <c r="H225" s="168" t="s">
        <v>1</v>
      </c>
      <c r="I225" s="170"/>
      <c r="L225" s="166"/>
      <c r="M225" s="171"/>
      <c r="N225" s="172"/>
      <c r="O225" s="172"/>
      <c r="P225" s="172"/>
      <c r="Q225" s="172"/>
      <c r="R225" s="172"/>
      <c r="S225" s="172"/>
      <c r="T225" s="173"/>
      <c r="AT225" s="168" t="s">
        <v>182</v>
      </c>
      <c r="AU225" s="168" t="s">
        <v>87</v>
      </c>
      <c r="AV225" s="13" t="s">
        <v>79</v>
      </c>
      <c r="AW225" s="13" t="s">
        <v>30</v>
      </c>
      <c r="AX225" s="13" t="s">
        <v>75</v>
      </c>
      <c r="AY225" s="168" t="s">
        <v>176</v>
      </c>
    </row>
    <row r="226" spans="1:65" s="14" customFormat="1" ht="12">
      <c r="B226" s="174"/>
      <c r="D226" s="167" t="s">
        <v>182</v>
      </c>
      <c r="E226" s="175" t="s">
        <v>1</v>
      </c>
      <c r="F226" s="176" t="s">
        <v>1445</v>
      </c>
      <c r="H226" s="177">
        <v>29.76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182</v>
      </c>
      <c r="AU226" s="175" t="s">
        <v>87</v>
      </c>
      <c r="AV226" s="14" t="s">
        <v>87</v>
      </c>
      <c r="AW226" s="14" t="s">
        <v>30</v>
      </c>
      <c r="AX226" s="14" t="s">
        <v>75</v>
      </c>
      <c r="AY226" s="175" t="s">
        <v>176</v>
      </c>
    </row>
    <row r="227" spans="1:65" s="15" customFormat="1" ht="12">
      <c r="B227" s="182"/>
      <c r="D227" s="167" t="s">
        <v>182</v>
      </c>
      <c r="E227" s="183" t="s">
        <v>1</v>
      </c>
      <c r="F227" s="184" t="s">
        <v>192</v>
      </c>
      <c r="H227" s="185">
        <v>29.76</v>
      </c>
      <c r="I227" s="186"/>
      <c r="L227" s="182"/>
      <c r="M227" s="187"/>
      <c r="N227" s="188"/>
      <c r="O227" s="188"/>
      <c r="P227" s="188"/>
      <c r="Q227" s="188"/>
      <c r="R227" s="188"/>
      <c r="S227" s="188"/>
      <c r="T227" s="189"/>
      <c r="AT227" s="183" t="s">
        <v>182</v>
      </c>
      <c r="AU227" s="183" t="s">
        <v>87</v>
      </c>
      <c r="AV227" s="15" t="s">
        <v>97</v>
      </c>
      <c r="AW227" s="15" t="s">
        <v>30</v>
      </c>
      <c r="AX227" s="15" t="s">
        <v>75</v>
      </c>
      <c r="AY227" s="183" t="s">
        <v>176</v>
      </c>
    </row>
    <row r="228" spans="1:65" s="16" customFormat="1" ht="12">
      <c r="B228" s="190"/>
      <c r="D228" s="167" t="s">
        <v>182</v>
      </c>
      <c r="E228" s="191" t="s">
        <v>1</v>
      </c>
      <c r="F228" s="192" t="s">
        <v>521</v>
      </c>
      <c r="H228" s="193">
        <v>29.76</v>
      </c>
      <c r="I228" s="194"/>
      <c r="L228" s="190"/>
      <c r="M228" s="195"/>
      <c r="N228" s="196"/>
      <c r="O228" s="196"/>
      <c r="P228" s="196"/>
      <c r="Q228" s="196"/>
      <c r="R228" s="196"/>
      <c r="S228" s="196"/>
      <c r="T228" s="197"/>
      <c r="AT228" s="191" t="s">
        <v>182</v>
      </c>
      <c r="AU228" s="191" t="s">
        <v>87</v>
      </c>
      <c r="AV228" s="16" t="s">
        <v>106</v>
      </c>
      <c r="AW228" s="16" t="s">
        <v>30</v>
      </c>
      <c r="AX228" s="16" t="s">
        <v>79</v>
      </c>
      <c r="AY228" s="191" t="s">
        <v>176</v>
      </c>
    </row>
    <row r="229" spans="1:65" s="2" customFormat="1" ht="14.5" customHeight="1">
      <c r="A229" s="33"/>
      <c r="B229" s="151"/>
      <c r="C229" s="152" t="s">
        <v>332</v>
      </c>
      <c r="D229" s="152" t="s">
        <v>178</v>
      </c>
      <c r="E229" s="153" t="s">
        <v>1446</v>
      </c>
      <c r="F229" s="154" t="s">
        <v>1447</v>
      </c>
      <c r="G229" s="155" t="s">
        <v>138</v>
      </c>
      <c r="H229" s="156">
        <v>0.18</v>
      </c>
      <c r="I229" s="157"/>
      <c r="J229" s="158">
        <f>ROUND(I229*H229,2)</f>
        <v>0</v>
      </c>
      <c r="K229" s="159"/>
      <c r="L229" s="34"/>
      <c r="M229" s="160" t="s">
        <v>1</v>
      </c>
      <c r="N229" s="161" t="s">
        <v>41</v>
      </c>
      <c r="O229" s="59"/>
      <c r="P229" s="162">
        <f>O229*H229</f>
        <v>0</v>
      </c>
      <c r="Q229" s="162">
        <v>6.1800000000000001E-2</v>
      </c>
      <c r="R229" s="162">
        <f>Q229*H229</f>
        <v>1.1124E-2</v>
      </c>
      <c r="S229" s="162">
        <v>0</v>
      </c>
      <c r="T229" s="163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106</v>
      </c>
      <c r="AT229" s="164" t="s">
        <v>178</v>
      </c>
      <c r="AU229" s="164" t="s">
        <v>87</v>
      </c>
      <c r="AY229" s="18" t="s">
        <v>176</v>
      </c>
      <c r="BE229" s="165">
        <f>IF(N229="základná",J229,0)</f>
        <v>0</v>
      </c>
      <c r="BF229" s="165">
        <f>IF(N229="znížená",J229,0)</f>
        <v>0</v>
      </c>
      <c r="BG229" s="165">
        <f>IF(N229="zákl. prenesená",J229,0)</f>
        <v>0</v>
      </c>
      <c r="BH229" s="165">
        <f>IF(N229="zníž. prenesená",J229,0)</f>
        <v>0</v>
      </c>
      <c r="BI229" s="165">
        <f>IF(N229="nulová",J229,0)</f>
        <v>0</v>
      </c>
      <c r="BJ229" s="18" t="s">
        <v>87</v>
      </c>
      <c r="BK229" s="165">
        <f>ROUND(I229*H229,2)</f>
        <v>0</v>
      </c>
      <c r="BL229" s="18" t="s">
        <v>106</v>
      </c>
      <c r="BM229" s="164" t="s">
        <v>1448</v>
      </c>
    </row>
    <row r="230" spans="1:65" s="14" customFormat="1" ht="12">
      <c r="B230" s="174"/>
      <c r="D230" s="167" t="s">
        <v>182</v>
      </c>
      <c r="E230" s="175" t="s">
        <v>1</v>
      </c>
      <c r="F230" s="176" t="s">
        <v>1449</v>
      </c>
      <c r="H230" s="177">
        <v>0.18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182</v>
      </c>
      <c r="AU230" s="175" t="s">
        <v>87</v>
      </c>
      <c r="AV230" s="14" t="s">
        <v>87</v>
      </c>
      <c r="AW230" s="14" t="s">
        <v>30</v>
      </c>
      <c r="AX230" s="14" t="s">
        <v>75</v>
      </c>
      <c r="AY230" s="175" t="s">
        <v>176</v>
      </c>
    </row>
    <row r="231" spans="1:65" s="16" customFormat="1" ht="12">
      <c r="B231" s="190"/>
      <c r="D231" s="167" t="s">
        <v>182</v>
      </c>
      <c r="E231" s="191" t="s">
        <v>1</v>
      </c>
      <c r="F231" s="192" t="s">
        <v>850</v>
      </c>
      <c r="H231" s="193">
        <v>0.18</v>
      </c>
      <c r="I231" s="194"/>
      <c r="L231" s="190"/>
      <c r="M231" s="195"/>
      <c r="N231" s="196"/>
      <c r="O231" s="196"/>
      <c r="P231" s="196"/>
      <c r="Q231" s="196"/>
      <c r="R231" s="196"/>
      <c r="S231" s="196"/>
      <c r="T231" s="197"/>
      <c r="AT231" s="191" t="s">
        <v>182</v>
      </c>
      <c r="AU231" s="191" t="s">
        <v>87</v>
      </c>
      <c r="AV231" s="16" t="s">
        <v>106</v>
      </c>
      <c r="AW231" s="16" t="s">
        <v>30</v>
      </c>
      <c r="AX231" s="16" t="s">
        <v>79</v>
      </c>
      <c r="AY231" s="191" t="s">
        <v>176</v>
      </c>
    </row>
    <row r="232" spans="1:65" s="12" customFormat="1" ht="23" customHeight="1">
      <c r="B232" s="138"/>
      <c r="D232" s="139" t="s">
        <v>74</v>
      </c>
      <c r="E232" s="149" t="s">
        <v>225</v>
      </c>
      <c r="F232" s="149" t="s">
        <v>226</v>
      </c>
      <c r="I232" s="141"/>
      <c r="J232" s="150">
        <f>BK232</f>
        <v>0</v>
      </c>
      <c r="L232" s="138"/>
      <c r="M232" s="143"/>
      <c r="N232" s="144"/>
      <c r="O232" s="144"/>
      <c r="P232" s="145">
        <f>SUM(P233:P244)</f>
        <v>0</v>
      </c>
      <c r="Q232" s="144"/>
      <c r="R232" s="145">
        <f>SUM(R233:R244)</f>
        <v>14.778450000000001</v>
      </c>
      <c r="S232" s="144"/>
      <c r="T232" s="146">
        <f>SUM(T233:T244)</f>
        <v>0</v>
      </c>
      <c r="AR232" s="139" t="s">
        <v>79</v>
      </c>
      <c r="AT232" s="147" t="s">
        <v>74</v>
      </c>
      <c r="AU232" s="147" t="s">
        <v>79</v>
      </c>
      <c r="AY232" s="139" t="s">
        <v>176</v>
      </c>
      <c r="BK232" s="148">
        <f>SUM(BK233:BK244)</f>
        <v>0</v>
      </c>
    </row>
    <row r="233" spans="1:65" s="2" customFormat="1" ht="38" customHeight="1">
      <c r="A233" s="33"/>
      <c r="B233" s="151"/>
      <c r="C233" s="152" t="s">
        <v>337</v>
      </c>
      <c r="D233" s="152" t="s">
        <v>178</v>
      </c>
      <c r="E233" s="153" t="s">
        <v>1450</v>
      </c>
      <c r="F233" s="154" t="s">
        <v>1451</v>
      </c>
      <c r="G233" s="155" t="s">
        <v>219</v>
      </c>
      <c r="H233" s="156">
        <v>123</v>
      </c>
      <c r="I233" s="157"/>
      <c r="J233" s="158">
        <f>ROUND(I233*H233,2)</f>
        <v>0</v>
      </c>
      <c r="K233" s="159"/>
      <c r="L233" s="34"/>
      <c r="M233" s="160" t="s">
        <v>1</v>
      </c>
      <c r="N233" s="161" t="s">
        <v>41</v>
      </c>
      <c r="O233" s="59"/>
      <c r="P233" s="162">
        <f>O233*H233</f>
        <v>0</v>
      </c>
      <c r="Q233" s="162">
        <v>9.7930000000000003E-2</v>
      </c>
      <c r="R233" s="162">
        <f>Q233*H233</f>
        <v>12.045390000000001</v>
      </c>
      <c r="S233" s="162">
        <v>0</v>
      </c>
      <c r="T233" s="163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106</v>
      </c>
      <c r="AT233" s="164" t="s">
        <v>178</v>
      </c>
      <c r="AU233" s="164" t="s">
        <v>87</v>
      </c>
      <c r="AY233" s="18" t="s">
        <v>176</v>
      </c>
      <c r="BE233" s="165">
        <f>IF(N233="základná",J233,0)</f>
        <v>0</v>
      </c>
      <c r="BF233" s="165">
        <f>IF(N233="znížená",J233,0)</f>
        <v>0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8" t="s">
        <v>87</v>
      </c>
      <c r="BK233" s="165">
        <f>ROUND(I233*H233,2)</f>
        <v>0</v>
      </c>
      <c r="BL233" s="18" t="s">
        <v>106</v>
      </c>
      <c r="BM233" s="164" t="s">
        <v>1452</v>
      </c>
    </row>
    <row r="234" spans="1:65" s="13" customFormat="1" ht="12">
      <c r="B234" s="166"/>
      <c r="D234" s="167" t="s">
        <v>182</v>
      </c>
      <c r="E234" s="168" t="s">
        <v>1</v>
      </c>
      <c r="F234" s="169" t="s">
        <v>1453</v>
      </c>
      <c r="H234" s="168" t="s">
        <v>1</v>
      </c>
      <c r="I234" s="170"/>
      <c r="L234" s="166"/>
      <c r="M234" s="171"/>
      <c r="N234" s="172"/>
      <c r="O234" s="172"/>
      <c r="P234" s="172"/>
      <c r="Q234" s="172"/>
      <c r="R234" s="172"/>
      <c r="S234" s="172"/>
      <c r="T234" s="173"/>
      <c r="AT234" s="168" t="s">
        <v>182</v>
      </c>
      <c r="AU234" s="168" t="s">
        <v>87</v>
      </c>
      <c r="AV234" s="13" t="s">
        <v>79</v>
      </c>
      <c r="AW234" s="13" t="s">
        <v>30</v>
      </c>
      <c r="AX234" s="13" t="s">
        <v>75</v>
      </c>
      <c r="AY234" s="168" t="s">
        <v>176</v>
      </c>
    </row>
    <row r="235" spans="1:65" s="14" customFormat="1" ht="12">
      <c r="B235" s="174"/>
      <c r="D235" s="167" t="s">
        <v>182</v>
      </c>
      <c r="E235" s="175" t="s">
        <v>1</v>
      </c>
      <c r="F235" s="176" t="s">
        <v>1454</v>
      </c>
      <c r="H235" s="177">
        <v>53.465000000000003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182</v>
      </c>
      <c r="AU235" s="175" t="s">
        <v>87</v>
      </c>
      <c r="AV235" s="14" t="s">
        <v>87</v>
      </c>
      <c r="AW235" s="14" t="s">
        <v>30</v>
      </c>
      <c r="AX235" s="14" t="s">
        <v>75</v>
      </c>
      <c r="AY235" s="175" t="s">
        <v>176</v>
      </c>
    </row>
    <row r="236" spans="1:65" s="14" customFormat="1" ht="12">
      <c r="B236" s="174"/>
      <c r="D236" s="167" t="s">
        <v>182</v>
      </c>
      <c r="E236" s="175" t="s">
        <v>1</v>
      </c>
      <c r="F236" s="176" t="s">
        <v>1455</v>
      </c>
      <c r="H236" s="177">
        <v>12.074999999999999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182</v>
      </c>
      <c r="AU236" s="175" t="s">
        <v>87</v>
      </c>
      <c r="AV236" s="14" t="s">
        <v>87</v>
      </c>
      <c r="AW236" s="14" t="s">
        <v>30</v>
      </c>
      <c r="AX236" s="14" t="s">
        <v>75</v>
      </c>
      <c r="AY236" s="175" t="s">
        <v>176</v>
      </c>
    </row>
    <row r="237" spans="1:65" s="14" customFormat="1" ht="12">
      <c r="B237" s="174"/>
      <c r="D237" s="167" t="s">
        <v>182</v>
      </c>
      <c r="E237" s="175" t="s">
        <v>1</v>
      </c>
      <c r="F237" s="176" t="s">
        <v>1456</v>
      </c>
      <c r="H237" s="177">
        <v>22.704999999999998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182</v>
      </c>
      <c r="AU237" s="175" t="s">
        <v>87</v>
      </c>
      <c r="AV237" s="14" t="s">
        <v>87</v>
      </c>
      <c r="AW237" s="14" t="s">
        <v>30</v>
      </c>
      <c r="AX237" s="14" t="s">
        <v>75</v>
      </c>
      <c r="AY237" s="175" t="s">
        <v>176</v>
      </c>
    </row>
    <row r="238" spans="1:65" s="14" customFormat="1" ht="12">
      <c r="B238" s="174"/>
      <c r="D238" s="167" t="s">
        <v>182</v>
      </c>
      <c r="E238" s="175" t="s">
        <v>1</v>
      </c>
      <c r="F238" s="176" t="s">
        <v>1457</v>
      </c>
      <c r="H238" s="177">
        <v>22.66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182</v>
      </c>
      <c r="AU238" s="175" t="s">
        <v>87</v>
      </c>
      <c r="AV238" s="14" t="s">
        <v>87</v>
      </c>
      <c r="AW238" s="14" t="s">
        <v>30</v>
      </c>
      <c r="AX238" s="14" t="s">
        <v>75</v>
      </c>
      <c r="AY238" s="175" t="s">
        <v>176</v>
      </c>
    </row>
    <row r="239" spans="1:65" s="14" customFormat="1" ht="12">
      <c r="B239" s="174"/>
      <c r="D239" s="167" t="s">
        <v>182</v>
      </c>
      <c r="E239" s="175" t="s">
        <v>1</v>
      </c>
      <c r="F239" s="176" t="s">
        <v>1458</v>
      </c>
      <c r="H239" s="177">
        <v>12.07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182</v>
      </c>
      <c r="AU239" s="175" t="s">
        <v>87</v>
      </c>
      <c r="AV239" s="14" t="s">
        <v>87</v>
      </c>
      <c r="AW239" s="14" t="s">
        <v>30</v>
      </c>
      <c r="AX239" s="14" t="s">
        <v>75</v>
      </c>
      <c r="AY239" s="175" t="s">
        <v>176</v>
      </c>
    </row>
    <row r="240" spans="1:65" s="15" customFormat="1" ht="12">
      <c r="B240" s="182"/>
      <c r="D240" s="167" t="s">
        <v>182</v>
      </c>
      <c r="E240" s="183" t="s">
        <v>1</v>
      </c>
      <c r="F240" s="184" t="s">
        <v>192</v>
      </c>
      <c r="H240" s="185">
        <v>122.97499999999999</v>
      </c>
      <c r="I240" s="186"/>
      <c r="L240" s="182"/>
      <c r="M240" s="187"/>
      <c r="N240" s="188"/>
      <c r="O240" s="188"/>
      <c r="P240" s="188"/>
      <c r="Q240" s="188"/>
      <c r="R240" s="188"/>
      <c r="S240" s="188"/>
      <c r="T240" s="189"/>
      <c r="AT240" s="183" t="s">
        <v>182</v>
      </c>
      <c r="AU240" s="183" t="s">
        <v>87</v>
      </c>
      <c r="AV240" s="15" t="s">
        <v>97</v>
      </c>
      <c r="AW240" s="15" t="s">
        <v>30</v>
      </c>
      <c r="AX240" s="15" t="s">
        <v>75</v>
      </c>
      <c r="AY240" s="183" t="s">
        <v>176</v>
      </c>
    </row>
    <row r="241" spans="1:65" s="14" customFormat="1" ht="12">
      <c r="B241" s="174"/>
      <c r="D241" s="167" t="s">
        <v>182</v>
      </c>
      <c r="E241" s="175" t="s">
        <v>1</v>
      </c>
      <c r="F241" s="176" t="s">
        <v>1459</v>
      </c>
      <c r="H241" s="177">
        <v>2.5000000000000001E-2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182</v>
      </c>
      <c r="AU241" s="175" t="s">
        <v>87</v>
      </c>
      <c r="AV241" s="14" t="s">
        <v>87</v>
      </c>
      <c r="AW241" s="14" t="s">
        <v>30</v>
      </c>
      <c r="AX241" s="14" t="s">
        <v>75</v>
      </c>
      <c r="AY241" s="175" t="s">
        <v>176</v>
      </c>
    </row>
    <row r="242" spans="1:65" s="16" customFormat="1" ht="12">
      <c r="B242" s="190"/>
      <c r="D242" s="167" t="s">
        <v>182</v>
      </c>
      <c r="E242" s="191" t="s">
        <v>1</v>
      </c>
      <c r="F242" s="192" t="s">
        <v>1460</v>
      </c>
      <c r="H242" s="193">
        <v>123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1" t="s">
        <v>182</v>
      </c>
      <c r="AU242" s="191" t="s">
        <v>87</v>
      </c>
      <c r="AV242" s="16" t="s">
        <v>106</v>
      </c>
      <c r="AW242" s="16" t="s">
        <v>30</v>
      </c>
      <c r="AX242" s="16" t="s">
        <v>79</v>
      </c>
      <c r="AY242" s="191" t="s">
        <v>176</v>
      </c>
    </row>
    <row r="243" spans="1:65" s="2" customFormat="1" ht="14.5" customHeight="1">
      <c r="A243" s="33"/>
      <c r="B243" s="151"/>
      <c r="C243" s="203" t="s">
        <v>341</v>
      </c>
      <c r="D243" s="203" t="s">
        <v>411</v>
      </c>
      <c r="E243" s="204" t="s">
        <v>1461</v>
      </c>
      <c r="F243" s="205" t="s">
        <v>1462</v>
      </c>
      <c r="G243" s="206" t="s">
        <v>362</v>
      </c>
      <c r="H243" s="207">
        <v>124.23</v>
      </c>
      <c r="I243" s="208"/>
      <c r="J243" s="209">
        <f>ROUND(I243*H243,2)</f>
        <v>0</v>
      </c>
      <c r="K243" s="210"/>
      <c r="L243" s="211"/>
      <c r="M243" s="212" t="s">
        <v>1</v>
      </c>
      <c r="N243" s="213" t="s">
        <v>41</v>
      </c>
      <c r="O243" s="59"/>
      <c r="P243" s="162">
        <f>O243*H243</f>
        <v>0</v>
      </c>
      <c r="Q243" s="162">
        <v>2.1999999999999999E-2</v>
      </c>
      <c r="R243" s="162">
        <f>Q243*H243</f>
        <v>2.73306</v>
      </c>
      <c r="S243" s="162">
        <v>0</v>
      </c>
      <c r="T243" s="163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296</v>
      </c>
      <c r="AT243" s="164" t="s">
        <v>411</v>
      </c>
      <c r="AU243" s="164" t="s">
        <v>87</v>
      </c>
      <c r="AY243" s="18" t="s">
        <v>176</v>
      </c>
      <c r="BE243" s="165">
        <f>IF(N243="základná",J243,0)</f>
        <v>0</v>
      </c>
      <c r="BF243" s="165">
        <f>IF(N243="znížená",J243,0)</f>
        <v>0</v>
      </c>
      <c r="BG243" s="165">
        <f>IF(N243="zákl. prenesená",J243,0)</f>
        <v>0</v>
      </c>
      <c r="BH243" s="165">
        <f>IF(N243="zníž. prenesená",J243,0)</f>
        <v>0</v>
      </c>
      <c r="BI243" s="165">
        <f>IF(N243="nulová",J243,0)</f>
        <v>0</v>
      </c>
      <c r="BJ243" s="18" t="s">
        <v>87</v>
      </c>
      <c r="BK243" s="165">
        <f>ROUND(I243*H243,2)</f>
        <v>0</v>
      </c>
      <c r="BL243" s="18" t="s">
        <v>106</v>
      </c>
      <c r="BM243" s="164" t="s">
        <v>1463</v>
      </c>
    </row>
    <row r="244" spans="1:65" s="14" customFormat="1" ht="12">
      <c r="B244" s="174"/>
      <c r="D244" s="167" t="s">
        <v>182</v>
      </c>
      <c r="F244" s="176" t="s">
        <v>1464</v>
      </c>
      <c r="H244" s="177">
        <v>124.23</v>
      </c>
      <c r="I244" s="178"/>
      <c r="L244" s="174"/>
      <c r="M244" s="179"/>
      <c r="N244" s="180"/>
      <c r="O244" s="180"/>
      <c r="P244" s="180"/>
      <c r="Q244" s="180"/>
      <c r="R244" s="180"/>
      <c r="S244" s="180"/>
      <c r="T244" s="181"/>
      <c r="AT244" s="175" t="s">
        <v>182</v>
      </c>
      <c r="AU244" s="175" t="s">
        <v>87</v>
      </c>
      <c r="AV244" s="14" t="s">
        <v>87</v>
      </c>
      <c r="AW244" s="14" t="s">
        <v>3</v>
      </c>
      <c r="AX244" s="14" t="s">
        <v>79</v>
      </c>
      <c r="AY244" s="175" t="s">
        <v>176</v>
      </c>
    </row>
    <row r="245" spans="1:65" s="12" customFormat="1" ht="23" customHeight="1">
      <c r="B245" s="138"/>
      <c r="D245" s="139" t="s">
        <v>74</v>
      </c>
      <c r="E245" s="149" t="s">
        <v>566</v>
      </c>
      <c r="F245" s="149" t="s">
        <v>567</v>
      </c>
      <c r="I245" s="141"/>
      <c r="J245" s="150">
        <f>BK245</f>
        <v>0</v>
      </c>
      <c r="L245" s="138"/>
      <c r="M245" s="143"/>
      <c r="N245" s="144"/>
      <c r="O245" s="144"/>
      <c r="P245" s="145">
        <f>SUM(P246:P253)</f>
        <v>0</v>
      </c>
      <c r="Q245" s="144"/>
      <c r="R245" s="145">
        <f>SUM(R246:R253)</f>
        <v>3.8400000000000004E-2</v>
      </c>
      <c r="S245" s="144"/>
      <c r="T245" s="146">
        <f>SUM(T246:T253)</f>
        <v>0</v>
      </c>
      <c r="AR245" s="139" t="s">
        <v>79</v>
      </c>
      <c r="AT245" s="147" t="s">
        <v>74</v>
      </c>
      <c r="AU245" s="147" t="s">
        <v>79</v>
      </c>
      <c r="AY245" s="139" t="s">
        <v>176</v>
      </c>
      <c r="BK245" s="148">
        <f>SUM(BK246:BK253)</f>
        <v>0</v>
      </c>
    </row>
    <row r="246" spans="1:65" s="2" customFormat="1" ht="24.25" customHeight="1">
      <c r="A246" s="33"/>
      <c r="B246" s="151"/>
      <c r="C246" s="152" t="s">
        <v>346</v>
      </c>
      <c r="D246" s="152" t="s">
        <v>178</v>
      </c>
      <c r="E246" s="153" t="s">
        <v>1465</v>
      </c>
      <c r="F246" s="154" t="s">
        <v>1466</v>
      </c>
      <c r="G246" s="155" t="s">
        <v>138</v>
      </c>
      <c r="H246" s="156">
        <v>20</v>
      </c>
      <c r="I246" s="157"/>
      <c r="J246" s="158">
        <f>ROUND(I246*H246,2)</f>
        <v>0</v>
      </c>
      <c r="K246" s="159"/>
      <c r="L246" s="34"/>
      <c r="M246" s="160" t="s">
        <v>1</v>
      </c>
      <c r="N246" s="161" t="s">
        <v>41</v>
      </c>
      <c r="O246" s="59"/>
      <c r="P246" s="162">
        <f>O246*H246</f>
        <v>0</v>
      </c>
      <c r="Q246" s="162">
        <v>1.92E-3</v>
      </c>
      <c r="R246" s="162">
        <f>Q246*H246</f>
        <v>3.8400000000000004E-2</v>
      </c>
      <c r="S246" s="162">
        <v>0</v>
      </c>
      <c r="T246" s="163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106</v>
      </c>
      <c r="AT246" s="164" t="s">
        <v>178</v>
      </c>
      <c r="AU246" s="164" t="s">
        <v>87</v>
      </c>
      <c r="AY246" s="18" t="s">
        <v>176</v>
      </c>
      <c r="BE246" s="165">
        <f>IF(N246="základná",J246,0)</f>
        <v>0</v>
      </c>
      <c r="BF246" s="165">
        <f>IF(N246="znížená",J246,0)</f>
        <v>0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8" t="s">
        <v>87</v>
      </c>
      <c r="BK246" s="165">
        <f>ROUND(I246*H246,2)</f>
        <v>0</v>
      </c>
      <c r="BL246" s="18" t="s">
        <v>106</v>
      </c>
      <c r="BM246" s="164" t="s">
        <v>1467</v>
      </c>
    </row>
    <row r="247" spans="1:65" s="13" customFormat="1" ht="12">
      <c r="B247" s="166"/>
      <c r="D247" s="167" t="s">
        <v>182</v>
      </c>
      <c r="E247" s="168" t="s">
        <v>1</v>
      </c>
      <c r="F247" s="169" t="s">
        <v>1468</v>
      </c>
      <c r="H247" s="168" t="s">
        <v>1</v>
      </c>
      <c r="I247" s="170"/>
      <c r="L247" s="166"/>
      <c r="M247" s="171"/>
      <c r="N247" s="172"/>
      <c r="O247" s="172"/>
      <c r="P247" s="172"/>
      <c r="Q247" s="172"/>
      <c r="R247" s="172"/>
      <c r="S247" s="172"/>
      <c r="T247" s="173"/>
      <c r="AT247" s="168" t="s">
        <v>182</v>
      </c>
      <c r="AU247" s="168" t="s">
        <v>87</v>
      </c>
      <c r="AV247" s="13" t="s">
        <v>79</v>
      </c>
      <c r="AW247" s="13" t="s">
        <v>30</v>
      </c>
      <c r="AX247" s="13" t="s">
        <v>75</v>
      </c>
      <c r="AY247" s="168" t="s">
        <v>176</v>
      </c>
    </row>
    <row r="248" spans="1:65" s="14" customFormat="1" ht="12">
      <c r="B248" s="174"/>
      <c r="D248" s="167" t="s">
        <v>182</v>
      </c>
      <c r="E248" s="175" t="s">
        <v>1</v>
      </c>
      <c r="F248" s="176" t="s">
        <v>7</v>
      </c>
      <c r="H248" s="177">
        <v>20</v>
      </c>
      <c r="I248" s="178"/>
      <c r="L248" s="174"/>
      <c r="M248" s="179"/>
      <c r="N248" s="180"/>
      <c r="O248" s="180"/>
      <c r="P248" s="180"/>
      <c r="Q248" s="180"/>
      <c r="R248" s="180"/>
      <c r="S248" s="180"/>
      <c r="T248" s="181"/>
      <c r="AT248" s="175" t="s">
        <v>182</v>
      </c>
      <c r="AU248" s="175" t="s">
        <v>87</v>
      </c>
      <c r="AV248" s="14" t="s">
        <v>87</v>
      </c>
      <c r="AW248" s="14" t="s">
        <v>30</v>
      </c>
      <c r="AX248" s="14" t="s">
        <v>75</v>
      </c>
      <c r="AY248" s="175" t="s">
        <v>176</v>
      </c>
    </row>
    <row r="249" spans="1:65" s="16" customFormat="1" ht="12">
      <c r="B249" s="190"/>
      <c r="D249" s="167" t="s">
        <v>182</v>
      </c>
      <c r="E249" s="191" t="s">
        <v>1</v>
      </c>
      <c r="F249" s="192" t="s">
        <v>193</v>
      </c>
      <c r="H249" s="193">
        <v>20</v>
      </c>
      <c r="I249" s="194"/>
      <c r="L249" s="190"/>
      <c r="M249" s="195"/>
      <c r="N249" s="196"/>
      <c r="O249" s="196"/>
      <c r="P249" s="196"/>
      <c r="Q249" s="196"/>
      <c r="R249" s="196"/>
      <c r="S249" s="196"/>
      <c r="T249" s="197"/>
      <c r="AT249" s="191" t="s">
        <v>182</v>
      </c>
      <c r="AU249" s="191" t="s">
        <v>87</v>
      </c>
      <c r="AV249" s="16" t="s">
        <v>106</v>
      </c>
      <c r="AW249" s="16" t="s">
        <v>30</v>
      </c>
      <c r="AX249" s="16" t="s">
        <v>79</v>
      </c>
      <c r="AY249" s="191" t="s">
        <v>176</v>
      </c>
    </row>
    <row r="250" spans="1:65" s="2" customFormat="1" ht="14.5" customHeight="1">
      <c r="A250" s="33"/>
      <c r="B250" s="151"/>
      <c r="C250" s="152" t="s">
        <v>7</v>
      </c>
      <c r="D250" s="152" t="s">
        <v>178</v>
      </c>
      <c r="E250" s="153" t="s">
        <v>1469</v>
      </c>
      <c r="F250" s="154" t="s">
        <v>1470</v>
      </c>
      <c r="G250" s="155" t="s">
        <v>1471</v>
      </c>
      <c r="H250" s="156">
        <v>10</v>
      </c>
      <c r="I250" s="157"/>
      <c r="J250" s="158">
        <f>ROUND(I250*H250,2)</f>
        <v>0</v>
      </c>
      <c r="K250" s="159"/>
      <c r="L250" s="34"/>
      <c r="M250" s="160" t="s">
        <v>1</v>
      </c>
      <c r="N250" s="161" t="s">
        <v>41</v>
      </c>
      <c r="O250" s="59"/>
      <c r="P250" s="162">
        <f>O250*H250</f>
        <v>0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106</v>
      </c>
      <c r="AT250" s="164" t="s">
        <v>178</v>
      </c>
      <c r="AU250" s="164" t="s">
        <v>87</v>
      </c>
      <c r="AY250" s="18" t="s">
        <v>176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87</v>
      </c>
      <c r="BK250" s="165">
        <f>ROUND(I250*H250,2)</f>
        <v>0</v>
      </c>
      <c r="BL250" s="18" t="s">
        <v>106</v>
      </c>
      <c r="BM250" s="164" t="s">
        <v>1472</v>
      </c>
    </row>
    <row r="251" spans="1:65" s="13" customFormat="1" ht="12">
      <c r="B251" s="166"/>
      <c r="D251" s="167" t="s">
        <v>182</v>
      </c>
      <c r="E251" s="168" t="s">
        <v>1</v>
      </c>
      <c r="F251" s="169" t="s">
        <v>1473</v>
      </c>
      <c r="H251" s="168" t="s">
        <v>1</v>
      </c>
      <c r="I251" s="170"/>
      <c r="L251" s="166"/>
      <c r="M251" s="171"/>
      <c r="N251" s="172"/>
      <c r="O251" s="172"/>
      <c r="P251" s="172"/>
      <c r="Q251" s="172"/>
      <c r="R251" s="172"/>
      <c r="S251" s="172"/>
      <c r="T251" s="173"/>
      <c r="AT251" s="168" t="s">
        <v>182</v>
      </c>
      <c r="AU251" s="168" t="s">
        <v>87</v>
      </c>
      <c r="AV251" s="13" t="s">
        <v>79</v>
      </c>
      <c r="AW251" s="13" t="s">
        <v>30</v>
      </c>
      <c r="AX251" s="13" t="s">
        <v>75</v>
      </c>
      <c r="AY251" s="168" t="s">
        <v>176</v>
      </c>
    </row>
    <row r="252" spans="1:65" s="14" customFormat="1" ht="12">
      <c r="B252" s="174"/>
      <c r="D252" s="167" t="s">
        <v>182</v>
      </c>
      <c r="E252" s="175" t="s">
        <v>1</v>
      </c>
      <c r="F252" s="176" t="s">
        <v>308</v>
      </c>
      <c r="H252" s="177">
        <v>10</v>
      </c>
      <c r="I252" s="178"/>
      <c r="L252" s="174"/>
      <c r="M252" s="179"/>
      <c r="N252" s="180"/>
      <c r="O252" s="180"/>
      <c r="P252" s="180"/>
      <c r="Q252" s="180"/>
      <c r="R252" s="180"/>
      <c r="S252" s="180"/>
      <c r="T252" s="181"/>
      <c r="AT252" s="175" t="s">
        <v>182</v>
      </c>
      <c r="AU252" s="175" t="s">
        <v>87</v>
      </c>
      <c r="AV252" s="14" t="s">
        <v>87</v>
      </c>
      <c r="AW252" s="14" t="s">
        <v>30</v>
      </c>
      <c r="AX252" s="14" t="s">
        <v>75</v>
      </c>
      <c r="AY252" s="175" t="s">
        <v>176</v>
      </c>
    </row>
    <row r="253" spans="1:65" s="16" customFormat="1" ht="12">
      <c r="B253" s="190"/>
      <c r="D253" s="167" t="s">
        <v>182</v>
      </c>
      <c r="E253" s="191" t="s">
        <v>1</v>
      </c>
      <c r="F253" s="192" t="s">
        <v>193</v>
      </c>
      <c r="H253" s="193">
        <v>10</v>
      </c>
      <c r="I253" s="194"/>
      <c r="L253" s="190"/>
      <c r="M253" s="195"/>
      <c r="N253" s="196"/>
      <c r="O253" s="196"/>
      <c r="P253" s="196"/>
      <c r="Q253" s="196"/>
      <c r="R253" s="196"/>
      <c r="S253" s="196"/>
      <c r="T253" s="197"/>
      <c r="AT253" s="191" t="s">
        <v>182</v>
      </c>
      <c r="AU253" s="191" t="s">
        <v>87</v>
      </c>
      <c r="AV253" s="16" t="s">
        <v>106</v>
      </c>
      <c r="AW253" s="16" t="s">
        <v>30</v>
      </c>
      <c r="AX253" s="16" t="s">
        <v>79</v>
      </c>
      <c r="AY253" s="191" t="s">
        <v>176</v>
      </c>
    </row>
    <row r="254" spans="1:65" s="12" customFormat="1" ht="23" customHeight="1">
      <c r="B254" s="138"/>
      <c r="D254" s="139" t="s">
        <v>74</v>
      </c>
      <c r="E254" s="149" t="s">
        <v>350</v>
      </c>
      <c r="F254" s="149" t="s">
        <v>351</v>
      </c>
      <c r="I254" s="141"/>
      <c r="J254" s="150">
        <f>BK254</f>
        <v>0</v>
      </c>
      <c r="L254" s="138"/>
      <c r="M254" s="143"/>
      <c r="N254" s="144"/>
      <c r="O254" s="144"/>
      <c r="P254" s="145">
        <f>SUM(P255:P258)</f>
        <v>0</v>
      </c>
      <c r="Q254" s="144"/>
      <c r="R254" s="145">
        <f>SUM(R255:R258)</f>
        <v>0</v>
      </c>
      <c r="S254" s="144"/>
      <c r="T254" s="146">
        <f>SUM(T255:T258)</f>
        <v>0</v>
      </c>
      <c r="AR254" s="139" t="s">
        <v>79</v>
      </c>
      <c r="AT254" s="147" t="s">
        <v>74</v>
      </c>
      <c r="AU254" s="147" t="s">
        <v>79</v>
      </c>
      <c r="AY254" s="139" t="s">
        <v>176</v>
      </c>
      <c r="BK254" s="148">
        <f>SUM(BK255:BK258)</f>
        <v>0</v>
      </c>
    </row>
    <row r="255" spans="1:65" s="2" customFormat="1" ht="14.5" customHeight="1">
      <c r="A255" s="33"/>
      <c r="B255" s="151"/>
      <c r="C255" s="152" t="s">
        <v>359</v>
      </c>
      <c r="D255" s="152" t="s">
        <v>178</v>
      </c>
      <c r="E255" s="153" t="s">
        <v>1474</v>
      </c>
      <c r="F255" s="154" t="s">
        <v>1475</v>
      </c>
      <c r="G255" s="155" t="s">
        <v>1476</v>
      </c>
      <c r="H255" s="156">
        <v>5</v>
      </c>
      <c r="I255" s="157"/>
      <c r="J255" s="158">
        <f>ROUND(I255*H255,2)</f>
        <v>0</v>
      </c>
      <c r="K255" s="159"/>
      <c r="L255" s="34"/>
      <c r="M255" s="160" t="s">
        <v>1</v>
      </c>
      <c r="N255" s="161" t="s">
        <v>41</v>
      </c>
      <c r="O255" s="59"/>
      <c r="P255" s="162">
        <f>O255*H255</f>
        <v>0</v>
      </c>
      <c r="Q255" s="162">
        <v>0</v>
      </c>
      <c r="R255" s="162">
        <f>Q255*H255</f>
        <v>0</v>
      </c>
      <c r="S255" s="162">
        <v>0</v>
      </c>
      <c r="T255" s="163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4" t="s">
        <v>387</v>
      </c>
      <c r="AT255" s="164" t="s">
        <v>178</v>
      </c>
      <c r="AU255" s="164" t="s">
        <v>87</v>
      </c>
      <c r="AY255" s="18" t="s">
        <v>176</v>
      </c>
      <c r="BE255" s="165">
        <f>IF(N255="základná",J255,0)</f>
        <v>0</v>
      </c>
      <c r="BF255" s="165">
        <f>IF(N255="znížená",J255,0)</f>
        <v>0</v>
      </c>
      <c r="BG255" s="165">
        <f>IF(N255="zákl. prenesená",J255,0)</f>
        <v>0</v>
      </c>
      <c r="BH255" s="165">
        <f>IF(N255="zníž. prenesená",J255,0)</f>
        <v>0</v>
      </c>
      <c r="BI255" s="165">
        <f>IF(N255="nulová",J255,0)</f>
        <v>0</v>
      </c>
      <c r="BJ255" s="18" t="s">
        <v>87</v>
      </c>
      <c r="BK255" s="165">
        <f>ROUND(I255*H255,2)</f>
        <v>0</v>
      </c>
      <c r="BL255" s="18" t="s">
        <v>387</v>
      </c>
      <c r="BM255" s="164" t="s">
        <v>1477</v>
      </c>
    </row>
    <row r="256" spans="1:65" s="14" customFormat="1" ht="12">
      <c r="B256" s="174"/>
      <c r="D256" s="167" t="s">
        <v>182</v>
      </c>
      <c r="E256" s="175" t="s">
        <v>1</v>
      </c>
      <c r="F256" s="176" t="s">
        <v>216</v>
      </c>
      <c r="H256" s="177">
        <v>5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182</v>
      </c>
      <c r="AU256" s="175" t="s">
        <v>87</v>
      </c>
      <c r="AV256" s="14" t="s">
        <v>87</v>
      </c>
      <c r="AW256" s="14" t="s">
        <v>30</v>
      </c>
      <c r="AX256" s="14" t="s">
        <v>75</v>
      </c>
      <c r="AY256" s="175" t="s">
        <v>176</v>
      </c>
    </row>
    <row r="257" spans="1:65" s="16" customFormat="1" ht="12">
      <c r="B257" s="190"/>
      <c r="D257" s="167" t="s">
        <v>182</v>
      </c>
      <c r="E257" s="191" t="s">
        <v>1</v>
      </c>
      <c r="F257" s="192" t="s">
        <v>193</v>
      </c>
      <c r="H257" s="193">
        <v>5</v>
      </c>
      <c r="I257" s="194"/>
      <c r="L257" s="190"/>
      <c r="M257" s="195"/>
      <c r="N257" s="196"/>
      <c r="O257" s="196"/>
      <c r="P257" s="196"/>
      <c r="Q257" s="196"/>
      <c r="R257" s="196"/>
      <c r="S257" s="196"/>
      <c r="T257" s="197"/>
      <c r="AT257" s="191" t="s">
        <v>182</v>
      </c>
      <c r="AU257" s="191" t="s">
        <v>87</v>
      </c>
      <c r="AV257" s="16" t="s">
        <v>106</v>
      </c>
      <c r="AW257" s="16" t="s">
        <v>30</v>
      </c>
      <c r="AX257" s="16" t="s">
        <v>79</v>
      </c>
      <c r="AY257" s="191" t="s">
        <v>176</v>
      </c>
    </row>
    <row r="258" spans="1:65" s="2" customFormat="1" ht="24.25" customHeight="1">
      <c r="A258" s="33"/>
      <c r="B258" s="151"/>
      <c r="C258" s="152" t="s">
        <v>365</v>
      </c>
      <c r="D258" s="152" t="s">
        <v>178</v>
      </c>
      <c r="E258" s="153" t="s">
        <v>352</v>
      </c>
      <c r="F258" s="154" t="s">
        <v>353</v>
      </c>
      <c r="G258" s="155" t="s">
        <v>315</v>
      </c>
      <c r="H258" s="156">
        <v>115.649</v>
      </c>
      <c r="I258" s="157"/>
      <c r="J258" s="158">
        <f>ROUND(I258*H258,2)</f>
        <v>0</v>
      </c>
      <c r="K258" s="159"/>
      <c r="L258" s="34"/>
      <c r="M258" s="160" t="s">
        <v>1</v>
      </c>
      <c r="N258" s="161" t="s">
        <v>41</v>
      </c>
      <c r="O258" s="59"/>
      <c r="P258" s="162">
        <f>O258*H258</f>
        <v>0</v>
      </c>
      <c r="Q258" s="162">
        <v>0</v>
      </c>
      <c r="R258" s="162">
        <f>Q258*H258</f>
        <v>0</v>
      </c>
      <c r="S258" s="162">
        <v>0</v>
      </c>
      <c r="T258" s="163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106</v>
      </c>
      <c r="AT258" s="164" t="s">
        <v>178</v>
      </c>
      <c r="AU258" s="164" t="s">
        <v>87</v>
      </c>
      <c r="AY258" s="18" t="s">
        <v>176</v>
      </c>
      <c r="BE258" s="165">
        <f>IF(N258="základná",J258,0)</f>
        <v>0</v>
      </c>
      <c r="BF258" s="165">
        <f>IF(N258="znížená",J258,0)</f>
        <v>0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8" t="s">
        <v>87</v>
      </c>
      <c r="BK258" s="165">
        <f>ROUND(I258*H258,2)</f>
        <v>0</v>
      </c>
      <c r="BL258" s="18" t="s">
        <v>106</v>
      </c>
      <c r="BM258" s="164" t="s">
        <v>1478</v>
      </c>
    </row>
    <row r="259" spans="1:65" s="12" customFormat="1" ht="26" customHeight="1">
      <c r="B259" s="138"/>
      <c r="D259" s="139" t="s">
        <v>74</v>
      </c>
      <c r="E259" s="140" t="s">
        <v>355</v>
      </c>
      <c r="F259" s="140" t="s">
        <v>356</v>
      </c>
      <c r="I259" s="141"/>
      <c r="J259" s="142">
        <f>BK259</f>
        <v>0</v>
      </c>
      <c r="L259" s="138"/>
      <c r="M259" s="143"/>
      <c r="N259" s="144"/>
      <c r="O259" s="144"/>
      <c r="P259" s="145">
        <f>P260+P272+P280+P504+P675+P719+P737+P756+P780+P785+P826</f>
        <v>0</v>
      </c>
      <c r="Q259" s="144"/>
      <c r="R259" s="145">
        <f>R260+R272+R280+R504+R675+R719+R737+R756+R780+R785+R826</f>
        <v>35.007438417600007</v>
      </c>
      <c r="S259" s="144"/>
      <c r="T259" s="146">
        <f>T260+T272+T280+T504+T675+T719+T737+T756+T780+T785+T826</f>
        <v>0</v>
      </c>
      <c r="AR259" s="139" t="s">
        <v>87</v>
      </c>
      <c r="AT259" s="147" t="s">
        <v>74</v>
      </c>
      <c r="AU259" s="147" t="s">
        <v>75</v>
      </c>
      <c r="AY259" s="139" t="s">
        <v>176</v>
      </c>
      <c r="BK259" s="148">
        <f>BK260+BK272+BK280+BK504+BK675+BK719+BK737+BK756+BK780+BK785+BK826</f>
        <v>0</v>
      </c>
    </row>
    <row r="260" spans="1:65" s="12" customFormat="1" ht="23" customHeight="1">
      <c r="B260" s="138"/>
      <c r="D260" s="139" t="s">
        <v>74</v>
      </c>
      <c r="E260" s="149" t="s">
        <v>1479</v>
      </c>
      <c r="F260" s="149" t="s">
        <v>1480</v>
      </c>
      <c r="I260" s="141"/>
      <c r="J260" s="150">
        <f>BK260</f>
        <v>0</v>
      </c>
      <c r="L260" s="138"/>
      <c r="M260" s="143"/>
      <c r="N260" s="144"/>
      <c r="O260" s="144"/>
      <c r="P260" s="145">
        <f>SUM(P261:P271)</f>
        <v>0</v>
      </c>
      <c r="Q260" s="144"/>
      <c r="R260" s="145">
        <f>SUM(R261:R271)</f>
        <v>0.21483718000000002</v>
      </c>
      <c r="S260" s="144"/>
      <c r="T260" s="146">
        <f>SUM(T261:T271)</f>
        <v>0</v>
      </c>
      <c r="AR260" s="139" t="s">
        <v>87</v>
      </c>
      <c r="AT260" s="147" t="s">
        <v>74</v>
      </c>
      <c r="AU260" s="147" t="s">
        <v>79</v>
      </c>
      <c r="AY260" s="139" t="s">
        <v>176</v>
      </c>
      <c r="BK260" s="148">
        <f>SUM(BK261:BK271)</f>
        <v>0</v>
      </c>
    </row>
    <row r="261" spans="1:65" s="2" customFormat="1" ht="24.25" customHeight="1">
      <c r="A261" s="33"/>
      <c r="B261" s="151"/>
      <c r="C261" s="152" t="s">
        <v>372</v>
      </c>
      <c r="D261" s="152" t="s">
        <v>178</v>
      </c>
      <c r="E261" s="153" t="s">
        <v>1481</v>
      </c>
      <c r="F261" s="154" t="s">
        <v>1482</v>
      </c>
      <c r="G261" s="155" t="s">
        <v>138</v>
      </c>
      <c r="H261" s="156">
        <v>122.97499999999999</v>
      </c>
      <c r="I261" s="157"/>
      <c r="J261" s="158">
        <f>ROUND(I261*H261,2)</f>
        <v>0</v>
      </c>
      <c r="K261" s="159"/>
      <c r="L261" s="34"/>
      <c r="M261" s="160" t="s">
        <v>1</v>
      </c>
      <c r="N261" s="161" t="s">
        <v>41</v>
      </c>
      <c r="O261" s="59"/>
      <c r="P261" s="162">
        <f>O261*H261</f>
        <v>0</v>
      </c>
      <c r="Q261" s="162">
        <v>0</v>
      </c>
      <c r="R261" s="162">
        <f>Q261*H261</f>
        <v>0</v>
      </c>
      <c r="S261" s="162">
        <v>0</v>
      </c>
      <c r="T261" s="163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332</v>
      </c>
      <c r="AT261" s="164" t="s">
        <v>178</v>
      </c>
      <c r="AU261" s="164" t="s">
        <v>87</v>
      </c>
      <c r="AY261" s="18" t="s">
        <v>176</v>
      </c>
      <c r="BE261" s="165">
        <f>IF(N261="základná",J261,0)</f>
        <v>0</v>
      </c>
      <c r="BF261" s="165">
        <f>IF(N261="znížená",J261,0)</f>
        <v>0</v>
      </c>
      <c r="BG261" s="165">
        <f>IF(N261="zákl. prenesená",J261,0)</f>
        <v>0</v>
      </c>
      <c r="BH261" s="165">
        <f>IF(N261="zníž. prenesená",J261,0)</f>
        <v>0</v>
      </c>
      <c r="BI261" s="165">
        <f>IF(N261="nulová",J261,0)</f>
        <v>0</v>
      </c>
      <c r="BJ261" s="18" t="s">
        <v>87</v>
      </c>
      <c r="BK261" s="165">
        <f>ROUND(I261*H261,2)</f>
        <v>0</v>
      </c>
      <c r="BL261" s="18" t="s">
        <v>332</v>
      </c>
      <c r="BM261" s="164" t="s">
        <v>1483</v>
      </c>
    </row>
    <row r="262" spans="1:65" s="13" customFormat="1" ht="24">
      <c r="B262" s="166"/>
      <c r="D262" s="167" t="s">
        <v>182</v>
      </c>
      <c r="E262" s="168" t="s">
        <v>1</v>
      </c>
      <c r="F262" s="169" t="s">
        <v>1484</v>
      </c>
      <c r="H262" s="168" t="s">
        <v>1</v>
      </c>
      <c r="I262" s="170"/>
      <c r="L262" s="166"/>
      <c r="M262" s="171"/>
      <c r="N262" s="172"/>
      <c r="O262" s="172"/>
      <c r="P262" s="172"/>
      <c r="Q262" s="172"/>
      <c r="R262" s="172"/>
      <c r="S262" s="172"/>
      <c r="T262" s="173"/>
      <c r="AT262" s="168" t="s">
        <v>182</v>
      </c>
      <c r="AU262" s="168" t="s">
        <v>87</v>
      </c>
      <c r="AV262" s="13" t="s">
        <v>79</v>
      </c>
      <c r="AW262" s="13" t="s">
        <v>30</v>
      </c>
      <c r="AX262" s="13" t="s">
        <v>75</v>
      </c>
      <c r="AY262" s="168" t="s">
        <v>176</v>
      </c>
    </row>
    <row r="263" spans="1:65" s="14" customFormat="1" ht="12">
      <c r="B263" s="174"/>
      <c r="D263" s="167" t="s">
        <v>182</v>
      </c>
      <c r="E263" s="175" t="s">
        <v>1</v>
      </c>
      <c r="F263" s="176" t="s">
        <v>395</v>
      </c>
      <c r="H263" s="177">
        <v>122.97499999999999</v>
      </c>
      <c r="I263" s="178"/>
      <c r="L263" s="174"/>
      <c r="M263" s="179"/>
      <c r="N263" s="180"/>
      <c r="O263" s="180"/>
      <c r="P263" s="180"/>
      <c r="Q263" s="180"/>
      <c r="R263" s="180"/>
      <c r="S263" s="180"/>
      <c r="T263" s="181"/>
      <c r="AT263" s="175" t="s">
        <v>182</v>
      </c>
      <c r="AU263" s="175" t="s">
        <v>87</v>
      </c>
      <c r="AV263" s="14" t="s">
        <v>87</v>
      </c>
      <c r="AW263" s="14" t="s">
        <v>30</v>
      </c>
      <c r="AX263" s="14" t="s">
        <v>75</v>
      </c>
      <c r="AY263" s="175" t="s">
        <v>176</v>
      </c>
    </row>
    <row r="264" spans="1:65" s="16" customFormat="1" ht="12">
      <c r="B264" s="190"/>
      <c r="D264" s="167" t="s">
        <v>182</v>
      </c>
      <c r="E264" s="191" t="s">
        <v>1</v>
      </c>
      <c r="F264" s="192" t="s">
        <v>193</v>
      </c>
      <c r="H264" s="193">
        <v>122.97499999999999</v>
      </c>
      <c r="I264" s="194"/>
      <c r="L264" s="190"/>
      <c r="M264" s="195"/>
      <c r="N264" s="196"/>
      <c r="O264" s="196"/>
      <c r="P264" s="196"/>
      <c r="Q264" s="196"/>
      <c r="R264" s="196"/>
      <c r="S264" s="196"/>
      <c r="T264" s="197"/>
      <c r="AT264" s="191" t="s">
        <v>182</v>
      </c>
      <c r="AU264" s="191" t="s">
        <v>87</v>
      </c>
      <c r="AV264" s="16" t="s">
        <v>106</v>
      </c>
      <c r="AW264" s="16" t="s">
        <v>30</v>
      </c>
      <c r="AX264" s="16" t="s">
        <v>79</v>
      </c>
      <c r="AY264" s="191" t="s">
        <v>176</v>
      </c>
    </row>
    <row r="265" spans="1:65" s="2" customFormat="1" ht="24.25" customHeight="1">
      <c r="A265" s="33"/>
      <c r="B265" s="151"/>
      <c r="C265" s="203" t="s">
        <v>383</v>
      </c>
      <c r="D265" s="203" t="s">
        <v>411</v>
      </c>
      <c r="E265" s="204" t="s">
        <v>1485</v>
      </c>
      <c r="F265" s="205" t="s">
        <v>1486</v>
      </c>
      <c r="G265" s="206" t="s">
        <v>375</v>
      </c>
      <c r="H265" s="207">
        <v>122.97499999999999</v>
      </c>
      <c r="I265" s="208"/>
      <c r="J265" s="209">
        <f>ROUND(I265*H265,2)</f>
        <v>0</v>
      </c>
      <c r="K265" s="210"/>
      <c r="L265" s="211"/>
      <c r="M265" s="212" t="s">
        <v>1</v>
      </c>
      <c r="N265" s="213" t="s">
        <v>41</v>
      </c>
      <c r="O265" s="59"/>
      <c r="P265" s="162">
        <f>O265*H265</f>
        <v>0</v>
      </c>
      <c r="Q265" s="162">
        <v>1E-3</v>
      </c>
      <c r="R265" s="162">
        <f>Q265*H265</f>
        <v>0.122975</v>
      </c>
      <c r="S265" s="162">
        <v>0</v>
      </c>
      <c r="T265" s="163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615</v>
      </c>
      <c r="AT265" s="164" t="s">
        <v>411</v>
      </c>
      <c r="AU265" s="164" t="s">
        <v>87</v>
      </c>
      <c r="AY265" s="18" t="s">
        <v>176</v>
      </c>
      <c r="BE265" s="165">
        <f>IF(N265="základná",J265,0)</f>
        <v>0</v>
      </c>
      <c r="BF265" s="165">
        <f>IF(N265="znížená",J265,0)</f>
        <v>0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8" t="s">
        <v>87</v>
      </c>
      <c r="BK265" s="165">
        <f>ROUND(I265*H265,2)</f>
        <v>0</v>
      </c>
      <c r="BL265" s="18" t="s">
        <v>332</v>
      </c>
      <c r="BM265" s="164" t="s">
        <v>1487</v>
      </c>
    </row>
    <row r="266" spans="1:65" s="2" customFormat="1" ht="24.25" customHeight="1">
      <c r="A266" s="33"/>
      <c r="B266" s="151"/>
      <c r="C266" s="152" t="s">
        <v>602</v>
      </c>
      <c r="D266" s="152" t="s">
        <v>178</v>
      </c>
      <c r="E266" s="153" t="s">
        <v>1488</v>
      </c>
      <c r="F266" s="154" t="s">
        <v>1489</v>
      </c>
      <c r="G266" s="155" t="s">
        <v>138</v>
      </c>
      <c r="H266" s="156">
        <v>122.97499999999999</v>
      </c>
      <c r="I266" s="157"/>
      <c r="J266" s="158">
        <f>ROUND(I266*H266,2)</f>
        <v>0</v>
      </c>
      <c r="K266" s="159"/>
      <c r="L266" s="34"/>
      <c r="M266" s="160" t="s">
        <v>1</v>
      </c>
      <c r="N266" s="161" t="s">
        <v>41</v>
      </c>
      <c r="O266" s="59"/>
      <c r="P266" s="162">
        <f>O266*H266</f>
        <v>0</v>
      </c>
      <c r="Q266" s="162">
        <v>8.0000000000000007E-5</v>
      </c>
      <c r="R266" s="162">
        <f>Q266*H266</f>
        <v>9.8379999999999995E-3</v>
      </c>
      <c r="S266" s="162">
        <v>0</v>
      </c>
      <c r="T266" s="163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332</v>
      </c>
      <c r="AT266" s="164" t="s">
        <v>178</v>
      </c>
      <c r="AU266" s="164" t="s">
        <v>87</v>
      </c>
      <c r="AY266" s="18" t="s">
        <v>176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87</v>
      </c>
      <c r="BK266" s="165">
        <f>ROUND(I266*H266,2)</f>
        <v>0</v>
      </c>
      <c r="BL266" s="18" t="s">
        <v>332</v>
      </c>
      <c r="BM266" s="164" t="s">
        <v>1490</v>
      </c>
    </row>
    <row r="267" spans="1:65" s="14" customFormat="1" ht="12">
      <c r="B267" s="174"/>
      <c r="D267" s="167" t="s">
        <v>182</v>
      </c>
      <c r="E267" s="175" t="s">
        <v>1</v>
      </c>
      <c r="F267" s="176" t="s">
        <v>395</v>
      </c>
      <c r="H267" s="177">
        <v>122.97499999999999</v>
      </c>
      <c r="I267" s="178"/>
      <c r="L267" s="174"/>
      <c r="M267" s="179"/>
      <c r="N267" s="180"/>
      <c r="O267" s="180"/>
      <c r="P267" s="180"/>
      <c r="Q267" s="180"/>
      <c r="R267" s="180"/>
      <c r="S267" s="180"/>
      <c r="T267" s="181"/>
      <c r="AT267" s="175" t="s">
        <v>182</v>
      </c>
      <c r="AU267" s="175" t="s">
        <v>87</v>
      </c>
      <c r="AV267" s="14" t="s">
        <v>87</v>
      </c>
      <c r="AW267" s="14" t="s">
        <v>30</v>
      </c>
      <c r="AX267" s="14" t="s">
        <v>75</v>
      </c>
      <c r="AY267" s="175" t="s">
        <v>176</v>
      </c>
    </row>
    <row r="268" spans="1:65" s="16" customFormat="1" ht="12">
      <c r="B268" s="190"/>
      <c r="D268" s="167" t="s">
        <v>182</v>
      </c>
      <c r="E268" s="191" t="s">
        <v>1</v>
      </c>
      <c r="F268" s="192" t="s">
        <v>193</v>
      </c>
      <c r="H268" s="193">
        <v>122.97499999999999</v>
      </c>
      <c r="I268" s="194"/>
      <c r="L268" s="190"/>
      <c r="M268" s="195"/>
      <c r="N268" s="196"/>
      <c r="O268" s="196"/>
      <c r="P268" s="196"/>
      <c r="Q268" s="196"/>
      <c r="R268" s="196"/>
      <c r="S268" s="196"/>
      <c r="T268" s="197"/>
      <c r="AT268" s="191" t="s">
        <v>182</v>
      </c>
      <c r="AU268" s="191" t="s">
        <v>87</v>
      </c>
      <c r="AV268" s="16" t="s">
        <v>106</v>
      </c>
      <c r="AW268" s="16" t="s">
        <v>30</v>
      </c>
      <c r="AX268" s="16" t="s">
        <v>79</v>
      </c>
      <c r="AY268" s="191" t="s">
        <v>176</v>
      </c>
    </row>
    <row r="269" spans="1:65" s="2" customFormat="1" ht="24.25" customHeight="1">
      <c r="A269" s="33"/>
      <c r="B269" s="151"/>
      <c r="C269" s="203" t="s">
        <v>612</v>
      </c>
      <c r="D269" s="203" t="s">
        <v>411</v>
      </c>
      <c r="E269" s="204" t="s">
        <v>1491</v>
      </c>
      <c r="F269" s="205" t="s">
        <v>1492</v>
      </c>
      <c r="G269" s="206" t="s">
        <v>138</v>
      </c>
      <c r="H269" s="207">
        <v>141.42099999999999</v>
      </c>
      <c r="I269" s="208"/>
      <c r="J269" s="209">
        <f>ROUND(I269*H269,2)</f>
        <v>0</v>
      </c>
      <c r="K269" s="210"/>
      <c r="L269" s="211"/>
      <c r="M269" s="212" t="s">
        <v>1</v>
      </c>
      <c r="N269" s="213" t="s">
        <v>41</v>
      </c>
      <c r="O269" s="59"/>
      <c r="P269" s="162">
        <f>O269*H269</f>
        <v>0</v>
      </c>
      <c r="Q269" s="162">
        <v>5.8E-4</v>
      </c>
      <c r="R269" s="162">
        <f>Q269*H269</f>
        <v>8.2024180000000002E-2</v>
      </c>
      <c r="S269" s="162">
        <v>0</v>
      </c>
      <c r="T269" s="163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4" t="s">
        <v>615</v>
      </c>
      <c r="AT269" s="164" t="s">
        <v>411</v>
      </c>
      <c r="AU269" s="164" t="s">
        <v>87</v>
      </c>
      <c r="AY269" s="18" t="s">
        <v>176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8" t="s">
        <v>87</v>
      </c>
      <c r="BK269" s="165">
        <f>ROUND(I269*H269,2)</f>
        <v>0</v>
      </c>
      <c r="BL269" s="18" t="s">
        <v>332</v>
      </c>
      <c r="BM269" s="164" t="s">
        <v>1493</v>
      </c>
    </row>
    <row r="270" spans="1:65" s="14" customFormat="1" ht="12">
      <c r="B270" s="174"/>
      <c r="D270" s="167" t="s">
        <v>182</v>
      </c>
      <c r="F270" s="176" t="s">
        <v>1494</v>
      </c>
      <c r="H270" s="177">
        <v>141.42099999999999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182</v>
      </c>
      <c r="AU270" s="175" t="s">
        <v>87</v>
      </c>
      <c r="AV270" s="14" t="s">
        <v>87</v>
      </c>
      <c r="AW270" s="14" t="s">
        <v>3</v>
      </c>
      <c r="AX270" s="14" t="s">
        <v>79</v>
      </c>
      <c r="AY270" s="175" t="s">
        <v>176</v>
      </c>
    </row>
    <row r="271" spans="1:65" s="2" customFormat="1" ht="24.25" customHeight="1">
      <c r="A271" s="33"/>
      <c r="B271" s="151"/>
      <c r="C271" s="152" t="s">
        <v>619</v>
      </c>
      <c r="D271" s="152" t="s">
        <v>178</v>
      </c>
      <c r="E271" s="153" t="s">
        <v>1495</v>
      </c>
      <c r="F271" s="154" t="s">
        <v>1496</v>
      </c>
      <c r="G271" s="155" t="s">
        <v>315</v>
      </c>
      <c r="H271" s="156">
        <v>0.215</v>
      </c>
      <c r="I271" s="157"/>
      <c r="J271" s="158">
        <f>ROUND(I271*H271,2)</f>
        <v>0</v>
      </c>
      <c r="K271" s="159"/>
      <c r="L271" s="34"/>
      <c r="M271" s="160" t="s">
        <v>1</v>
      </c>
      <c r="N271" s="161" t="s">
        <v>41</v>
      </c>
      <c r="O271" s="59"/>
      <c r="P271" s="162">
        <f>O271*H271</f>
        <v>0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332</v>
      </c>
      <c r="AT271" s="164" t="s">
        <v>178</v>
      </c>
      <c r="AU271" s="164" t="s">
        <v>87</v>
      </c>
      <c r="AY271" s="18" t="s">
        <v>176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87</v>
      </c>
      <c r="BK271" s="165">
        <f>ROUND(I271*H271,2)</f>
        <v>0</v>
      </c>
      <c r="BL271" s="18" t="s">
        <v>332</v>
      </c>
      <c r="BM271" s="164" t="s">
        <v>1497</v>
      </c>
    </row>
    <row r="272" spans="1:65" s="12" customFormat="1" ht="23" customHeight="1">
      <c r="B272" s="138"/>
      <c r="D272" s="139" t="s">
        <v>74</v>
      </c>
      <c r="E272" s="149" t="s">
        <v>1498</v>
      </c>
      <c r="F272" s="149" t="s">
        <v>1499</v>
      </c>
      <c r="I272" s="141"/>
      <c r="J272" s="150">
        <f>BK272</f>
        <v>0</v>
      </c>
      <c r="L272" s="138"/>
      <c r="M272" s="143"/>
      <c r="N272" s="144"/>
      <c r="O272" s="144"/>
      <c r="P272" s="145">
        <f>SUM(P273:P279)</f>
        <v>0</v>
      </c>
      <c r="Q272" s="144"/>
      <c r="R272" s="145">
        <f>SUM(R273:R279)</f>
        <v>1.1766400000000001</v>
      </c>
      <c r="S272" s="144"/>
      <c r="T272" s="146">
        <f>SUM(T273:T279)</f>
        <v>0</v>
      </c>
      <c r="AR272" s="139" t="s">
        <v>87</v>
      </c>
      <c r="AT272" s="147" t="s">
        <v>74</v>
      </c>
      <c r="AU272" s="147" t="s">
        <v>79</v>
      </c>
      <c r="AY272" s="139" t="s">
        <v>176</v>
      </c>
      <c r="BK272" s="148">
        <f>SUM(BK273:BK279)</f>
        <v>0</v>
      </c>
    </row>
    <row r="273" spans="1:65" s="2" customFormat="1" ht="24.25" customHeight="1">
      <c r="A273" s="33"/>
      <c r="B273" s="151"/>
      <c r="C273" s="152" t="s">
        <v>623</v>
      </c>
      <c r="D273" s="152" t="s">
        <v>178</v>
      </c>
      <c r="E273" s="153" t="s">
        <v>1500</v>
      </c>
      <c r="F273" s="154" t="s">
        <v>1501</v>
      </c>
      <c r="G273" s="155" t="s">
        <v>138</v>
      </c>
      <c r="H273" s="156">
        <v>600.58199999999999</v>
      </c>
      <c r="I273" s="157"/>
      <c r="J273" s="158">
        <f>ROUND(I273*H273,2)</f>
        <v>0</v>
      </c>
      <c r="K273" s="159"/>
      <c r="L273" s="34"/>
      <c r="M273" s="160" t="s">
        <v>1</v>
      </c>
      <c r="N273" s="161" t="s">
        <v>41</v>
      </c>
      <c r="O273" s="59"/>
      <c r="P273" s="162">
        <f>O273*H273</f>
        <v>0</v>
      </c>
      <c r="Q273" s="162">
        <v>0</v>
      </c>
      <c r="R273" s="162">
        <f>Q273*H273</f>
        <v>0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332</v>
      </c>
      <c r="AT273" s="164" t="s">
        <v>178</v>
      </c>
      <c r="AU273" s="164" t="s">
        <v>87</v>
      </c>
      <c r="AY273" s="18" t="s">
        <v>176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8" t="s">
        <v>87</v>
      </c>
      <c r="BK273" s="165">
        <f>ROUND(I273*H273,2)</f>
        <v>0</v>
      </c>
      <c r="BL273" s="18" t="s">
        <v>332</v>
      </c>
      <c r="BM273" s="164" t="s">
        <v>1502</v>
      </c>
    </row>
    <row r="274" spans="1:65" s="14" customFormat="1" ht="12">
      <c r="B274" s="174"/>
      <c r="D274" s="167" t="s">
        <v>182</v>
      </c>
      <c r="E274" s="175" t="s">
        <v>1</v>
      </c>
      <c r="F274" s="176" t="s">
        <v>1350</v>
      </c>
      <c r="H274" s="177">
        <v>383.142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182</v>
      </c>
      <c r="AU274" s="175" t="s">
        <v>87</v>
      </c>
      <c r="AV274" s="14" t="s">
        <v>87</v>
      </c>
      <c r="AW274" s="14" t="s">
        <v>30</v>
      </c>
      <c r="AX274" s="14" t="s">
        <v>75</v>
      </c>
      <c r="AY274" s="175" t="s">
        <v>176</v>
      </c>
    </row>
    <row r="275" spans="1:65" s="14" customFormat="1" ht="12">
      <c r="B275" s="174"/>
      <c r="D275" s="167" t="s">
        <v>182</v>
      </c>
      <c r="E275" s="175" t="s">
        <v>1</v>
      </c>
      <c r="F275" s="176" t="s">
        <v>669</v>
      </c>
      <c r="H275" s="177">
        <v>150.86199999999999</v>
      </c>
      <c r="I275" s="178"/>
      <c r="L275" s="174"/>
      <c r="M275" s="179"/>
      <c r="N275" s="180"/>
      <c r="O275" s="180"/>
      <c r="P275" s="180"/>
      <c r="Q275" s="180"/>
      <c r="R275" s="180"/>
      <c r="S275" s="180"/>
      <c r="T275" s="181"/>
      <c r="AT275" s="175" t="s">
        <v>182</v>
      </c>
      <c r="AU275" s="175" t="s">
        <v>87</v>
      </c>
      <c r="AV275" s="14" t="s">
        <v>87</v>
      </c>
      <c r="AW275" s="14" t="s">
        <v>30</v>
      </c>
      <c r="AX275" s="14" t="s">
        <v>75</v>
      </c>
      <c r="AY275" s="175" t="s">
        <v>176</v>
      </c>
    </row>
    <row r="276" spans="1:65" s="14" customFormat="1" ht="12">
      <c r="B276" s="174"/>
      <c r="D276" s="167" t="s">
        <v>182</v>
      </c>
      <c r="E276" s="175" t="s">
        <v>1</v>
      </c>
      <c r="F276" s="176" t="s">
        <v>1353</v>
      </c>
      <c r="H276" s="177">
        <v>66.578000000000003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182</v>
      </c>
      <c r="AU276" s="175" t="s">
        <v>87</v>
      </c>
      <c r="AV276" s="14" t="s">
        <v>87</v>
      </c>
      <c r="AW276" s="14" t="s">
        <v>30</v>
      </c>
      <c r="AX276" s="14" t="s">
        <v>75</v>
      </c>
      <c r="AY276" s="175" t="s">
        <v>176</v>
      </c>
    </row>
    <row r="277" spans="1:65" s="16" customFormat="1" ht="12">
      <c r="B277" s="190"/>
      <c r="D277" s="167" t="s">
        <v>182</v>
      </c>
      <c r="E277" s="191" t="s">
        <v>1</v>
      </c>
      <c r="F277" s="192" t="s">
        <v>193</v>
      </c>
      <c r="H277" s="193">
        <v>600.58199999999999</v>
      </c>
      <c r="I277" s="194"/>
      <c r="L277" s="190"/>
      <c r="M277" s="195"/>
      <c r="N277" s="196"/>
      <c r="O277" s="196"/>
      <c r="P277" s="196"/>
      <c r="Q277" s="196"/>
      <c r="R277" s="196"/>
      <c r="S277" s="196"/>
      <c r="T277" s="197"/>
      <c r="AT277" s="191" t="s">
        <v>182</v>
      </c>
      <c r="AU277" s="191" t="s">
        <v>87</v>
      </c>
      <c r="AV277" s="16" t="s">
        <v>106</v>
      </c>
      <c r="AW277" s="16" t="s">
        <v>30</v>
      </c>
      <c r="AX277" s="16" t="s">
        <v>79</v>
      </c>
      <c r="AY277" s="191" t="s">
        <v>176</v>
      </c>
    </row>
    <row r="278" spans="1:65" s="2" customFormat="1" ht="24.25" customHeight="1">
      <c r="A278" s="33"/>
      <c r="B278" s="151"/>
      <c r="C278" s="203" t="s">
        <v>628</v>
      </c>
      <c r="D278" s="203" t="s">
        <v>411</v>
      </c>
      <c r="E278" s="204" t="s">
        <v>1503</v>
      </c>
      <c r="F278" s="205" t="s">
        <v>1504</v>
      </c>
      <c r="G278" s="206" t="s">
        <v>138</v>
      </c>
      <c r="H278" s="207">
        <v>588.32000000000005</v>
      </c>
      <c r="I278" s="208"/>
      <c r="J278" s="209">
        <f>ROUND(I278*H278,2)</f>
        <v>0</v>
      </c>
      <c r="K278" s="210"/>
      <c r="L278" s="211"/>
      <c r="M278" s="212" t="s">
        <v>1</v>
      </c>
      <c r="N278" s="213" t="s">
        <v>41</v>
      </c>
      <c r="O278" s="59"/>
      <c r="P278" s="162">
        <f>O278*H278</f>
        <v>0</v>
      </c>
      <c r="Q278" s="162">
        <v>2E-3</v>
      </c>
      <c r="R278" s="162">
        <f>Q278*H278</f>
        <v>1.1766400000000001</v>
      </c>
      <c r="S278" s="162">
        <v>0</v>
      </c>
      <c r="T278" s="163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615</v>
      </c>
      <c r="AT278" s="164" t="s">
        <v>411</v>
      </c>
      <c r="AU278" s="164" t="s">
        <v>87</v>
      </c>
      <c r="AY278" s="18" t="s">
        <v>176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87</v>
      </c>
      <c r="BK278" s="165">
        <f>ROUND(I278*H278,2)</f>
        <v>0</v>
      </c>
      <c r="BL278" s="18" t="s">
        <v>332</v>
      </c>
      <c r="BM278" s="164" t="s">
        <v>1505</v>
      </c>
    </row>
    <row r="279" spans="1:65" s="2" customFormat="1" ht="24.25" customHeight="1">
      <c r="A279" s="33"/>
      <c r="B279" s="151"/>
      <c r="C279" s="152" t="s">
        <v>634</v>
      </c>
      <c r="D279" s="152" t="s">
        <v>178</v>
      </c>
      <c r="E279" s="153" t="s">
        <v>1506</v>
      </c>
      <c r="F279" s="154" t="s">
        <v>1507</v>
      </c>
      <c r="G279" s="155" t="s">
        <v>315</v>
      </c>
      <c r="H279" s="156">
        <v>1.177</v>
      </c>
      <c r="I279" s="157"/>
      <c r="J279" s="158">
        <f>ROUND(I279*H279,2)</f>
        <v>0</v>
      </c>
      <c r="K279" s="159"/>
      <c r="L279" s="34"/>
      <c r="M279" s="160" t="s">
        <v>1</v>
      </c>
      <c r="N279" s="161" t="s">
        <v>41</v>
      </c>
      <c r="O279" s="59"/>
      <c r="P279" s="162">
        <f>O279*H279</f>
        <v>0</v>
      </c>
      <c r="Q279" s="162">
        <v>0</v>
      </c>
      <c r="R279" s="162">
        <f>Q279*H279</f>
        <v>0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332</v>
      </c>
      <c r="AT279" s="164" t="s">
        <v>178</v>
      </c>
      <c r="AU279" s="164" t="s">
        <v>87</v>
      </c>
      <c r="AY279" s="18" t="s">
        <v>176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87</v>
      </c>
      <c r="BK279" s="165">
        <f>ROUND(I279*H279,2)</f>
        <v>0</v>
      </c>
      <c r="BL279" s="18" t="s">
        <v>332</v>
      </c>
      <c r="BM279" s="164" t="s">
        <v>1508</v>
      </c>
    </row>
    <row r="280" spans="1:65" s="12" customFormat="1" ht="23" customHeight="1">
      <c r="B280" s="138"/>
      <c r="D280" s="139" t="s">
        <v>74</v>
      </c>
      <c r="E280" s="149" t="s">
        <v>1216</v>
      </c>
      <c r="F280" s="149" t="s">
        <v>1217</v>
      </c>
      <c r="I280" s="141"/>
      <c r="J280" s="150">
        <f>BK280</f>
        <v>0</v>
      </c>
      <c r="L280" s="138"/>
      <c r="M280" s="143"/>
      <c r="N280" s="144"/>
      <c r="O280" s="144"/>
      <c r="P280" s="145">
        <f>SUM(P281:P503)</f>
        <v>0</v>
      </c>
      <c r="Q280" s="144"/>
      <c r="R280" s="145">
        <f>SUM(R281:R503)</f>
        <v>25.865711020000006</v>
      </c>
      <c r="S280" s="144"/>
      <c r="T280" s="146">
        <f>SUM(T281:T503)</f>
        <v>0</v>
      </c>
      <c r="AR280" s="139" t="s">
        <v>87</v>
      </c>
      <c r="AT280" s="147" t="s">
        <v>74</v>
      </c>
      <c r="AU280" s="147" t="s">
        <v>79</v>
      </c>
      <c r="AY280" s="139" t="s">
        <v>176</v>
      </c>
      <c r="BK280" s="148">
        <f>SUM(BK281:BK503)</f>
        <v>0</v>
      </c>
    </row>
    <row r="281" spans="1:65" s="2" customFormat="1" ht="24.25" customHeight="1">
      <c r="A281" s="33"/>
      <c r="B281" s="151"/>
      <c r="C281" s="152" t="s">
        <v>642</v>
      </c>
      <c r="D281" s="152" t="s">
        <v>178</v>
      </c>
      <c r="E281" s="153" t="s">
        <v>1509</v>
      </c>
      <c r="F281" s="154" t="s">
        <v>1510</v>
      </c>
      <c r="G281" s="155" t="s">
        <v>219</v>
      </c>
      <c r="H281" s="156">
        <v>350.41</v>
      </c>
      <c r="I281" s="157"/>
      <c r="J281" s="158">
        <f>ROUND(I281*H281,2)</f>
        <v>0</v>
      </c>
      <c r="K281" s="159"/>
      <c r="L281" s="34"/>
      <c r="M281" s="160" t="s">
        <v>1</v>
      </c>
      <c r="N281" s="161" t="s">
        <v>41</v>
      </c>
      <c r="O281" s="59"/>
      <c r="P281" s="162">
        <f>O281*H281</f>
        <v>0</v>
      </c>
      <c r="Q281" s="162">
        <v>2.5999999999999998E-4</v>
      </c>
      <c r="R281" s="162">
        <f>Q281*H281</f>
        <v>9.1106599999999996E-2</v>
      </c>
      <c r="S281" s="162">
        <v>0</v>
      </c>
      <c r="T281" s="163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4" t="s">
        <v>332</v>
      </c>
      <c r="AT281" s="164" t="s">
        <v>178</v>
      </c>
      <c r="AU281" s="164" t="s">
        <v>87</v>
      </c>
      <c r="AY281" s="18" t="s">
        <v>176</v>
      </c>
      <c r="BE281" s="165">
        <f>IF(N281="základná",J281,0)</f>
        <v>0</v>
      </c>
      <c r="BF281" s="165">
        <f>IF(N281="znížená",J281,0)</f>
        <v>0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8" t="s">
        <v>87</v>
      </c>
      <c r="BK281" s="165">
        <f>ROUND(I281*H281,2)</f>
        <v>0</v>
      </c>
      <c r="BL281" s="18" t="s">
        <v>332</v>
      </c>
      <c r="BM281" s="164" t="s">
        <v>1511</v>
      </c>
    </row>
    <row r="282" spans="1:65" s="13" customFormat="1" ht="12">
      <c r="B282" s="166"/>
      <c r="D282" s="167" t="s">
        <v>182</v>
      </c>
      <c r="E282" s="168" t="s">
        <v>1</v>
      </c>
      <c r="F282" s="169" t="s">
        <v>1512</v>
      </c>
      <c r="H282" s="168" t="s">
        <v>1</v>
      </c>
      <c r="I282" s="170"/>
      <c r="L282" s="166"/>
      <c r="M282" s="171"/>
      <c r="N282" s="172"/>
      <c r="O282" s="172"/>
      <c r="P282" s="172"/>
      <c r="Q282" s="172"/>
      <c r="R282" s="172"/>
      <c r="S282" s="172"/>
      <c r="T282" s="173"/>
      <c r="AT282" s="168" t="s">
        <v>182</v>
      </c>
      <c r="AU282" s="168" t="s">
        <v>87</v>
      </c>
      <c r="AV282" s="13" t="s">
        <v>79</v>
      </c>
      <c r="AW282" s="13" t="s">
        <v>30</v>
      </c>
      <c r="AX282" s="13" t="s">
        <v>75</v>
      </c>
      <c r="AY282" s="168" t="s">
        <v>176</v>
      </c>
    </row>
    <row r="283" spans="1:65" s="13" customFormat="1" ht="36">
      <c r="B283" s="166"/>
      <c r="D283" s="167" t="s">
        <v>182</v>
      </c>
      <c r="E283" s="168" t="s">
        <v>1</v>
      </c>
      <c r="F283" s="169" t="s">
        <v>1513</v>
      </c>
      <c r="H283" s="168" t="s">
        <v>1</v>
      </c>
      <c r="I283" s="170"/>
      <c r="L283" s="166"/>
      <c r="M283" s="171"/>
      <c r="N283" s="172"/>
      <c r="O283" s="172"/>
      <c r="P283" s="172"/>
      <c r="Q283" s="172"/>
      <c r="R283" s="172"/>
      <c r="S283" s="172"/>
      <c r="T283" s="173"/>
      <c r="AT283" s="168" t="s">
        <v>182</v>
      </c>
      <c r="AU283" s="168" t="s">
        <v>87</v>
      </c>
      <c r="AV283" s="13" t="s">
        <v>79</v>
      </c>
      <c r="AW283" s="13" t="s">
        <v>30</v>
      </c>
      <c r="AX283" s="13" t="s">
        <v>75</v>
      </c>
      <c r="AY283" s="168" t="s">
        <v>176</v>
      </c>
    </row>
    <row r="284" spans="1:65" s="13" customFormat="1" ht="24">
      <c r="B284" s="166"/>
      <c r="D284" s="167" t="s">
        <v>182</v>
      </c>
      <c r="E284" s="168" t="s">
        <v>1</v>
      </c>
      <c r="F284" s="169" t="s">
        <v>1514</v>
      </c>
      <c r="H284" s="168" t="s">
        <v>1</v>
      </c>
      <c r="I284" s="170"/>
      <c r="L284" s="166"/>
      <c r="M284" s="171"/>
      <c r="N284" s="172"/>
      <c r="O284" s="172"/>
      <c r="P284" s="172"/>
      <c r="Q284" s="172"/>
      <c r="R284" s="172"/>
      <c r="S284" s="172"/>
      <c r="T284" s="173"/>
      <c r="AT284" s="168" t="s">
        <v>182</v>
      </c>
      <c r="AU284" s="168" t="s">
        <v>87</v>
      </c>
      <c r="AV284" s="13" t="s">
        <v>79</v>
      </c>
      <c r="AW284" s="13" t="s">
        <v>30</v>
      </c>
      <c r="AX284" s="13" t="s">
        <v>75</v>
      </c>
      <c r="AY284" s="168" t="s">
        <v>176</v>
      </c>
    </row>
    <row r="285" spans="1:65" s="13" customFormat="1" ht="12">
      <c r="B285" s="166"/>
      <c r="D285" s="167" t="s">
        <v>182</v>
      </c>
      <c r="E285" s="168" t="s">
        <v>1</v>
      </c>
      <c r="F285" s="169" t="s">
        <v>1515</v>
      </c>
      <c r="H285" s="168" t="s">
        <v>1</v>
      </c>
      <c r="I285" s="170"/>
      <c r="L285" s="166"/>
      <c r="M285" s="171"/>
      <c r="N285" s="172"/>
      <c r="O285" s="172"/>
      <c r="P285" s="172"/>
      <c r="Q285" s="172"/>
      <c r="R285" s="172"/>
      <c r="S285" s="172"/>
      <c r="T285" s="173"/>
      <c r="AT285" s="168" t="s">
        <v>182</v>
      </c>
      <c r="AU285" s="168" t="s">
        <v>87</v>
      </c>
      <c r="AV285" s="13" t="s">
        <v>79</v>
      </c>
      <c r="AW285" s="13" t="s">
        <v>30</v>
      </c>
      <c r="AX285" s="13" t="s">
        <v>75</v>
      </c>
      <c r="AY285" s="168" t="s">
        <v>176</v>
      </c>
    </row>
    <row r="286" spans="1:65" s="13" customFormat="1" ht="12">
      <c r="B286" s="166"/>
      <c r="D286" s="167" t="s">
        <v>182</v>
      </c>
      <c r="E286" s="168" t="s">
        <v>1</v>
      </c>
      <c r="F286" s="169" t="s">
        <v>1516</v>
      </c>
      <c r="H286" s="168" t="s">
        <v>1</v>
      </c>
      <c r="I286" s="170"/>
      <c r="L286" s="166"/>
      <c r="M286" s="171"/>
      <c r="N286" s="172"/>
      <c r="O286" s="172"/>
      <c r="P286" s="172"/>
      <c r="Q286" s="172"/>
      <c r="R286" s="172"/>
      <c r="S286" s="172"/>
      <c r="T286" s="173"/>
      <c r="AT286" s="168" t="s">
        <v>182</v>
      </c>
      <c r="AU286" s="168" t="s">
        <v>87</v>
      </c>
      <c r="AV286" s="13" t="s">
        <v>79</v>
      </c>
      <c r="AW286" s="13" t="s">
        <v>30</v>
      </c>
      <c r="AX286" s="13" t="s">
        <v>75</v>
      </c>
      <c r="AY286" s="168" t="s">
        <v>176</v>
      </c>
    </row>
    <row r="287" spans="1:65" s="13" customFormat="1" ht="36">
      <c r="B287" s="166"/>
      <c r="D287" s="167" t="s">
        <v>182</v>
      </c>
      <c r="E287" s="168" t="s">
        <v>1</v>
      </c>
      <c r="F287" s="169" t="s">
        <v>1517</v>
      </c>
      <c r="H287" s="168" t="s">
        <v>1</v>
      </c>
      <c r="I287" s="170"/>
      <c r="L287" s="166"/>
      <c r="M287" s="171"/>
      <c r="N287" s="172"/>
      <c r="O287" s="172"/>
      <c r="P287" s="172"/>
      <c r="Q287" s="172"/>
      <c r="R287" s="172"/>
      <c r="S287" s="172"/>
      <c r="T287" s="173"/>
      <c r="AT287" s="168" t="s">
        <v>182</v>
      </c>
      <c r="AU287" s="168" t="s">
        <v>87</v>
      </c>
      <c r="AV287" s="13" t="s">
        <v>79</v>
      </c>
      <c r="AW287" s="13" t="s">
        <v>30</v>
      </c>
      <c r="AX287" s="13" t="s">
        <v>75</v>
      </c>
      <c r="AY287" s="168" t="s">
        <v>176</v>
      </c>
    </row>
    <row r="288" spans="1:65" s="13" customFormat="1" ht="12">
      <c r="B288" s="166"/>
      <c r="D288" s="167" t="s">
        <v>182</v>
      </c>
      <c r="E288" s="168" t="s">
        <v>1</v>
      </c>
      <c r="F288" s="169" t="s">
        <v>1518</v>
      </c>
      <c r="H288" s="168" t="s">
        <v>1</v>
      </c>
      <c r="I288" s="170"/>
      <c r="L288" s="166"/>
      <c r="M288" s="171"/>
      <c r="N288" s="172"/>
      <c r="O288" s="172"/>
      <c r="P288" s="172"/>
      <c r="Q288" s="172"/>
      <c r="R288" s="172"/>
      <c r="S288" s="172"/>
      <c r="T288" s="173"/>
      <c r="AT288" s="168" t="s">
        <v>182</v>
      </c>
      <c r="AU288" s="168" t="s">
        <v>87</v>
      </c>
      <c r="AV288" s="13" t="s">
        <v>79</v>
      </c>
      <c r="AW288" s="13" t="s">
        <v>30</v>
      </c>
      <c r="AX288" s="13" t="s">
        <v>75</v>
      </c>
      <c r="AY288" s="168" t="s">
        <v>176</v>
      </c>
    </row>
    <row r="289" spans="1:65" s="14" customFormat="1" ht="12">
      <c r="B289" s="174"/>
      <c r="D289" s="167" t="s">
        <v>182</v>
      </c>
      <c r="E289" s="175" t="s">
        <v>1</v>
      </c>
      <c r="F289" s="176" t="s">
        <v>1519</v>
      </c>
      <c r="H289" s="177">
        <v>147.25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182</v>
      </c>
      <c r="AU289" s="175" t="s">
        <v>87</v>
      </c>
      <c r="AV289" s="14" t="s">
        <v>87</v>
      </c>
      <c r="AW289" s="14" t="s">
        <v>30</v>
      </c>
      <c r="AX289" s="14" t="s">
        <v>75</v>
      </c>
      <c r="AY289" s="175" t="s">
        <v>176</v>
      </c>
    </row>
    <row r="290" spans="1:65" s="14" customFormat="1" ht="12">
      <c r="B290" s="174"/>
      <c r="D290" s="167" t="s">
        <v>182</v>
      </c>
      <c r="E290" s="175" t="s">
        <v>1</v>
      </c>
      <c r="F290" s="176" t="s">
        <v>1520</v>
      </c>
      <c r="H290" s="177">
        <v>114.6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182</v>
      </c>
      <c r="AU290" s="175" t="s">
        <v>87</v>
      </c>
      <c r="AV290" s="14" t="s">
        <v>87</v>
      </c>
      <c r="AW290" s="14" t="s">
        <v>30</v>
      </c>
      <c r="AX290" s="14" t="s">
        <v>75</v>
      </c>
      <c r="AY290" s="175" t="s">
        <v>176</v>
      </c>
    </row>
    <row r="291" spans="1:65" s="14" customFormat="1" ht="12">
      <c r="B291" s="174"/>
      <c r="D291" s="167" t="s">
        <v>182</v>
      </c>
      <c r="E291" s="175" t="s">
        <v>1</v>
      </c>
      <c r="F291" s="176" t="s">
        <v>1521</v>
      </c>
      <c r="H291" s="177">
        <v>88.56</v>
      </c>
      <c r="I291" s="178"/>
      <c r="L291" s="174"/>
      <c r="M291" s="179"/>
      <c r="N291" s="180"/>
      <c r="O291" s="180"/>
      <c r="P291" s="180"/>
      <c r="Q291" s="180"/>
      <c r="R291" s="180"/>
      <c r="S291" s="180"/>
      <c r="T291" s="181"/>
      <c r="AT291" s="175" t="s">
        <v>182</v>
      </c>
      <c r="AU291" s="175" t="s">
        <v>87</v>
      </c>
      <c r="AV291" s="14" t="s">
        <v>87</v>
      </c>
      <c r="AW291" s="14" t="s">
        <v>30</v>
      </c>
      <c r="AX291" s="14" t="s">
        <v>75</v>
      </c>
      <c r="AY291" s="175" t="s">
        <v>176</v>
      </c>
    </row>
    <row r="292" spans="1:65" s="15" customFormat="1" ht="12">
      <c r="B292" s="182"/>
      <c r="D292" s="167" t="s">
        <v>182</v>
      </c>
      <c r="E292" s="183" t="s">
        <v>1</v>
      </c>
      <c r="F292" s="184" t="s">
        <v>192</v>
      </c>
      <c r="H292" s="185">
        <v>350.41</v>
      </c>
      <c r="I292" s="186"/>
      <c r="L292" s="182"/>
      <c r="M292" s="187"/>
      <c r="N292" s="188"/>
      <c r="O292" s="188"/>
      <c r="P292" s="188"/>
      <c r="Q292" s="188"/>
      <c r="R292" s="188"/>
      <c r="S292" s="188"/>
      <c r="T292" s="189"/>
      <c r="AT292" s="183" t="s">
        <v>182</v>
      </c>
      <c r="AU292" s="183" t="s">
        <v>87</v>
      </c>
      <c r="AV292" s="15" t="s">
        <v>97</v>
      </c>
      <c r="AW292" s="15" t="s">
        <v>30</v>
      </c>
      <c r="AX292" s="15" t="s">
        <v>75</v>
      </c>
      <c r="AY292" s="183" t="s">
        <v>176</v>
      </c>
    </row>
    <row r="293" spans="1:65" s="16" customFormat="1" ht="12">
      <c r="B293" s="190"/>
      <c r="D293" s="167" t="s">
        <v>182</v>
      </c>
      <c r="E293" s="191" t="s">
        <v>1</v>
      </c>
      <c r="F293" s="192" t="s">
        <v>850</v>
      </c>
      <c r="H293" s="193">
        <v>350.41</v>
      </c>
      <c r="I293" s="194"/>
      <c r="L293" s="190"/>
      <c r="M293" s="195"/>
      <c r="N293" s="196"/>
      <c r="O293" s="196"/>
      <c r="P293" s="196"/>
      <c r="Q293" s="196"/>
      <c r="R293" s="196"/>
      <c r="S293" s="196"/>
      <c r="T293" s="197"/>
      <c r="AT293" s="191" t="s">
        <v>182</v>
      </c>
      <c r="AU293" s="191" t="s">
        <v>87</v>
      </c>
      <c r="AV293" s="16" t="s">
        <v>106</v>
      </c>
      <c r="AW293" s="16" t="s">
        <v>30</v>
      </c>
      <c r="AX293" s="16" t="s">
        <v>79</v>
      </c>
      <c r="AY293" s="191" t="s">
        <v>176</v>
      </c>
    </row>
    <row r="294" spans="1:65" s="2" customFormat="1" ht="14.5" customHeight="1">
      <c r="A294" s="33"/>
      <c r="B294" s="151"/>
      <c r="C294" s="203" t="s">
        <v>615</v>
      </c>
      <c r="D294" s="203" t="s">
        <v>411</v>
      </c>
      <c r="E294" s="204" t="s">
        <v>1522</v>
      </c>
      <c r="F294" s="205" t="s">
        <v>1523</v>
      </c>
      <c r="G294" s="206" t="s">
        <v>134</v>
      </c>
      <c r="H294" s="207">
        <v>4.9349999999999996</v>
      </c>
      <c r="I294" s="208"/>
      <c r="J294" s="209">
        <f>ROUND(I294*H294,2)</f>
        <v>0</v>
      </c>
      <c r="K294" s="210"/>
      <c r="L294" s="211"/>
      <c r="M294" s="212" t="s">
        <v>1</v>
      </c>
      <c r="N294" s="213" t="s">
        <v>41</v>
      </c>
      <c r="O294" s="59"/>
      <c r="P294" s="162">
        <f>O294*H294</f>
        <v>0</v>
      </c>
      <c r="Q294" s="162">
        <v>0.55000000000000004</v>
      </c>
      <c r="R294" s="162">
        <f>Q294*H294</f>
        <v>2.7142499999999998</v>
      </c>
      <c r="S294" s="162">
        <v>0</v>
      </c>
      <c r="T294" s="163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4" t="s">
        <v>615</v>
      </c>
      <c r="AT294" s="164" t="s">
        <v>411</v>
      </c>
      <c r="AU294" s="164" t="s">
        <v>87</v>
      </c>
      <c r="AY294" s="18" t="s">
        <v>176</v>
      </c>
      <c r="BE294" s="165">
        <f>IF(N294="základná",J294,0)</f>
        <v>0</v>
      </c>
      <c r="BF294" s="165">
        <f>IF(N294="znížená",J294,0)</f>
        <v>0</v>
      </c>
      <c r="BG294" s="165">
        <f>IF(N294="zákl. prenesená",J294,0)</f>
        <v>0</v>
      </c>
      <c r="BH294" s="165">
        <f>IF(N294="zníž. prenesená",J294,0)</f>
        <v>0</v>
      </c>
      <c r="BI294" s="165">
        <f>IF(N294="nulová",J294,0)</f>
        <v>0</v>
      </c>
      <c r="BJ294" s="18" t="s">
        <v>87</v>
      </c>
      <c r="BK294" s="165">
        <f>ROUND(I294*H294,2)</f>
        <v>0</v>
      </c>
      <c r="BL294" s="18" t="s">
        <v>332</v>
      </c>
      <c r="BM294" s="164" t="s">
        <v>1524</v>
      </c>
    </row>
    <row r="295" spans="1:65" s="14" customFormat="1" ht="12">
      <c r="B295" s="174"/>
      <c r="D295" s="167" t="s">
        <v>182</v>
      </c>
      <c r="E295" s="175" t="s">
        <v>1</v>
      </c>
      <c r="F295" s="176" t="s">
        <v>1525</v>
      </c>
      <c r="H295" s="177">
        <v>1.885</v>
      </c>
      <c r="I295" s="178"/>
      <c r="L295" s="174"/>
      <c r="M295" s="179"/>
      <c r="N295" s="180"/>
      <c r="O295" s="180"/>
      <c r="P295" s="180"/>
      <c r="Q295" s="180"/>
      <c r="R295" s="180"/>
      <c r="S295" s="180"/>
      <c r="T295" s="181"/>
      <c r="AT295" s="175" t="s">
        <v>182</v>
      </c>
      <c r="AU295" s="175" t="s">
        <v>87</v>
      </c>
      <c r="AV295" s="14" t="s">
        <v>87</v>
      </c>
      <c r="AW295" s="14" t="s">
        <v>30</v>
      </c>
      <c r="AX295" s="14" t="s">
        <v>75</v>
      </c>
      <c r="AY295" s="175" t="s">
        <v>176</v>
      </c>
    </row>
    <row r="296" spans="1:65" s="14" customFormat="1" ht="12">
      <c r="B296" s="174"/>
      <c r="D296" s="167" t="s">
        <v>182</v>
      </c>
      <c r="E296" s="175" t="s">
        <v>1</v>
      </c>
      <c r="F296" s="176" t="s">
        <v>1526</v>
      </c>
      <c r="H296" s="177">
        <v>1.4670000000000001</v>
      </c>
      <c r="I296" s="178"/>
      <c r="L296" s="174"/>
      <c r="M296" s="179"/>
      <c r="N296" s="180"/>
      <c r="O296" s="180"/>
      <c r="P296" s="180"/>
      <c r="Q296" s="180"/>
      <c r="R296" s="180"/>
      <c r="S296" s="180"/>
      <c r="T296" s="181"/>
      <c r="AT296" s="175" t="s">
        <v>182</v>
      </c>
      <c r="AU296" s="175" t="s">
        <v>87</v>
      </c>
      <c r="AV296" s="14" t="s">
        <v>87</v>
      </c>
      <c r="AW296" s="14" t="s">
        <v>30</v>
      </c>
      <c r="AX296" s="14" t="s">
        <v>75</v>
      </c>
      <c r="AY296" s="175" t="s">
        <v>176</v>
      </c>
    </row>
    <row r="297" spans="1:65" s="14" customFormat="1" ht="12">
      <c r="B297" s="174"/>
      <c r="D297" s="167" t="s">
        <v>182</v>
      </c>
      <c r="E297" s="175" t="s">
        <v>1</v>
      </c>
      <c r="F297" s="176" t="s">
        <v>1527</v>
      </c>
      <c r="H297" s="177">
        <v>1.1339999999999999</v>
      </c>
      <c r="I297" s="178"/>
      <c r="L297" s="174"/>
      <c r="M297" s="179"/>
      <c r="N297" s="180"/>
      <c r="O297" s="180"/>
      <c r="P297" s="180"/>
      <c r="Q297" s="180"/>
      <c r="R297" s="180"/>
      <c r="S297" s="180"/>
      <c r="T297" s="181"/>
      <c r="AT297" s="175" t="s">
        <v>182</v>
      </c>
      <c r="AU297" s="175" t="s">
        <v>87</v>
      </c>
      <c r="AV297" s="14" t="s">
        <v>87</v>
      </c>
      <c r="AW297" s="14" t="s">
        <v>30</v>
      </c>
      <c r="AX297" s="14" t="s">
        <v>75</v>
      </c>
      <c r="AY297" s="175" t="s">
        <v>176</v>
      </c>
    </row>
    <row r="298" spans="1:65" s="15" customFormat="1" ht="12">
      <c r="B298" s="182"/>
      <c r="D298" s="167" t="s">
        <v>182</v>
      </c>
      <c r="E298" s="183" t="s">
        <v>1</v>
      </c>
      <c r="F298" s="184" t="s">
        <v>192</v>
      </c>
      <c r="H298" s="185">
        <v>4.4859999999999998</v>
      </c>
      <c r="I298" s="186"/>
      <c r="L298" s="182"/>
      <c r="M298" s="187"/>
      <c r="N298" s="188"/>
      <c r="O298" s="188"/>
      <c r="P298" s="188"/>
      <c r="Q298" s="188"/>
      <c r="R298" s="188"/>
      <c r="S298" s="188"/>
      <c r="T298" s="189"/>
      <c r="AT298" s="183" t="s">
        <v>182</v>
      </c>
      <c r="AU298" s="183" t="s">
        <v>87</v>
      </c>
      <c r="AV298" s="15" t="s">
        <v>97</v>
      </c>
      <c r="AW298" s="15" t="s">
        <v>30</v>
      </c>
      <c r="AX298" s="15" t="s">
        <v>75</v>
      </c>
      <c r="AY298" s="183" t="s">
        <v>176</v>
      </c>
    </row>
    <row r="299" spans="1:65" s="14" customFormat="1" ht="12">
      <c r="B299" s="174"/>
      <c r="D299" s="167" t="s">
        <v>182</v>
      </c>
      <c r="E299" s="175" t="s">
        <v>1</v>
      </c>
      <c r="F299" s="176" t="s">
        <v>1528</v>
      </c>
      <c r="H299" s="177">
        <v>0.44900000000000001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182</v>
      </c>
      <c r="AU299" s="175" t="s">
        <v>87</v>
      </c>
      <c r="AV299" s="14" t="s">
        <v>87</v>
      </c>
      <c r="AW299" s="14" t="s">
        <v>30</v>
      </c>
      <c r="AX299" s="14" t="s">
        <v>75</v>
      </c>
      <c r="AY299" s="175" t="s">
        <v>176</v>
      </c>
    </row>
    <row r="300" spans="1:65" s="16" customFormat="1" ht="12">
      <c r="B300" s="190"/>
      <c r="D300" s="167" t="s">
        <v>182</v>
      </c>
      <c r="E300" s="191" t="s">
        <v>1</v>
      </c>
      <c r="F300" s="192" t="s">
        <v>193</v>
      </c>
      <c r="H300" s="193">
        <v>4.9349999999999996</v>
      </c>
      <c r="I300" s="194"/>
      <c r="L300" s="190"/>
      <c r="M300" s="195"/>
      <c r="N300" s="196"/>
      <c r="O300" s="196"/>
      <c r="P300" s="196"/>
      <c r="Q300" s="196"/>
      <c r="R300" s="196"/>
      <c r="S300" s="196"/>
      <c r="T300" s="197"/>
      <c r="AT300" s="191" t="s">
        <v>182</v>
      </c>
      <c r="AU300" s="191" t="s">
        <v>87</v>
      </c>
      <c r="AV300" s="16" t="s">
        <v>106</v>
      </c>
      <c r="AW300" s="16" t="s">
        <v>30</v>
      </c>
      <c r="AX300" s="16" t="s">
        <v>79</v>
      </c>
      <c r="AY300" s="191" t="s">
        <v>176</v>
      </c>
    </row>
    <row r="301" spans="1:65" s="2" customFormat="1" ht="24.25" customHeight="1">
      <c r="A301" s="33"/>
      <c r="B301" s="151"/>
      <c r="C301" s="152" t="s">
        <v>653</v>
      </c>
      <c r="D301" s="152" t="s">
        <v>178</v>
      </c>
      <c r="E301" s="153" t="s">
        <v>1529</v>
      </c>
      <c r="F301" s="154" t="s">
        <v>1530</v>
      </c>
      <c r="G301" s="155" t="s">
        <v>138</v>
      </c>
      <c r="H301" s="156">
        <v>600.58199999999999</v>
      </c>
      <c r="I301" s="157"/>
      <c r="J301" s="158">
        <f>ROUND(I301*H301,2)</f>
        <v>0</v>
      </c>
      <c r="K301" s="159"/>
      <c r="L301" s="34"/>
      <c r="M301" s="160" t="s">
        <v>1</v>
      </c>
      <c r="N301" s="161" t="s">
        <v>41</v>
      </c>
      <c r="O301" s="59"/>
      <c r="P301" s="162">
        <f>O301*H301</f>
        <v>0</v>
      </c>
      <c r="Q301" s="162">
        <v>0</v>
      </c>
      <c r="R301" s="162">
        <f>Q301*H301</f>
        <v>0</v>
      </c>
      <c r="S301" s="162">
        <v>0</v>
      </c>
      <c r="T301" s="163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332</v>
      </c>
      <c r="AT301" s="164" t="s">
        <v>178</v>
      </c>
      <c r="AU301" s="164" t="s">
        <v>87</v>
      </c>
      <c r="AY301" s="18" t="s">
        <v>176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87</v>
      </c>
      <c r="BK301" s="165">
        <f>ROUND(I301*H301,2)</f>
        <v>0</v>
      </c>
      <c r="BL301" s="18" t="s">
        <v>332</v>
      </c>
      <c r="BM301" s="164" t="s">
        <v>1531</v>
      </c>
    </row>
    <row r="302" spans="1:65" s="13" customFormat="1" ht="12">
      <c r="B302" s="166"/>
      <c r="D302" s="167" t="s">
        <v>182</v>
      </c>
      <c r="E302" s="168" t="s">
        <v>1</v>
      </c>
      <c r="F302" s="169" t="s">
        <v>1532</v>
      </c>
      <c r="H302" s="168" t="s">
        <v>1</v>
      </c>
      <c r="I302" s="170"/>
      <c r="L302" s="166"/>
      <c r="M302" s="171"/>
      <c r="N302" s="172"/>
      <c r="O302" s="172"/>
      <c r="P302" s="172"/>
      <c r="Q302" s="172"/>
      <c r="R302" s="172"/>
      <c r="S302" s="172"/>
      <c r="T302" s="173"/>
      <c r="AT302" s="168" t="s">
        <v>182</v>
      </c>
      <c r="AU302" s="168" t="s">
        <v>87</v>
      </c>
      <c r="AV302" s="13" t="s">
        <v>79</v>
      </c>
      <c r="AW302" s="13" t="s">
        <v>30</v>
      </c>
      <c r="AX302" s="13" t="s">
        <v>75</v>
      </c>
      <c r="AY302" s="168" t="s">
        <v>176</v>
      </c>
    </row>
    <row r="303" spans="1:65" s="13" customFormat="1" ht="12">
      <c r="B303" s="166"/>
      <c r="D303" s="167" t="s">
        <v>182</v>
      </c>
      <c r="E303" s="168" t="s">
        <v>1</v>
      </c>
      <c r="F303" s="169" t="s">
        <v>1533</v>
      </c>
      <c r="H303" s="168" t="s">
        <v>1</v>
      </c>
      <c r="I303" s="170"/>
      <c r="L303" s="166"/>
      <c r="M303" s="171"/>
      <c r="N303" s="172"/>
      <c r="O303" s="172"/>
      <c r="P303" s="172"/>
      <c r="Q303" s="172"/>
      <c r="R303" s="172"/>
      <c r="S303" s="172"/>
      <c r="T303" s="173"/>
      <c r="AT303" s="168" t="s">
        <v>182</v>
      </c>
      <c r="AU303" s="168" t="s">
        <v>87</v>
      </c>
      <c r="AV303" s="13" t="s">
        <v>79</v>
      </c>
      <c r="AW303" s="13" t="s">
        <v>30</v>
      </c>
      <c r="AX303" s="13" t="s">
        <v>75</v>
      </c>
      <c r="AY303" s="168" t="s">
        <v>176</v>
      </c>
    </row>
    <row r="304" spans="1:65" s="13" customFormat="1" ht="12">
      <c r="B304" s="166"/>
      <c r="D304" s="167" t="s">
        <v>182</v>
      </c>
      <c r="E304" s="168" t="s">
        <v>1</v>
      </c>
      <c r="F304" s="169" t="s">
        <v>1534</v>
      </c>
      <c r="H304" s="168" t="s">
        <v>1</v>
      </c>
      <c r="I304" s="170"/>
      <c r="L304" s="166"/>
      <c r="M304" s="171"/>
      <c r="N304" s="172"/>
      <c r="O304" s="172"/>
      <c r="P304" s="172"/>
      <c r="Q304" s="172"/>
      <c r="R304" s="172"/>
      <c r="S304" s="172"/>
      <c r="T304" s="173"/>
      <c r="AT304" s="168" t="s">
        <v>182</v>
      </c>
      <c r="AU304" s="168" t="s">
        <v>87</v>
      </c>
      <c r="AV304" s="13" t="s">
        <v>79</v>
      </c>
      <c r="AW304" s="13" t="s">
        <v>30</v>
      </c>
      <c r="AX304" s="13" t="s">
        <v>75</v>
      </c>
      <c r="AY304" s="168" t="s">
        <v>176</v>
      </c>
    </row>
    <row r="305" spans="2:51" s="13" customFormat="1" ht="12">
      <c r="B305" s="166"/>
      <c r="D305" s="167" t="s">
        <v>182</v>
      </c>
      <c r="E305" s="168" t="s">
        <v>1</v>
      </c>
      <c r="F305" s="169" t="s">
        <v>1535</v>
      </c>
      <c r="H305" s="168" t="s">
        <v>1</v>
      </c>
      <c r="I305" s="170"/>
      <c r="L305" s="166"/>
      <c r="M305" s="171"/>
      <c r="N305" s="172"/>
      <c r="O305" s="172"/>
      <c r="P305" s="172"/>
      <c r="Q305" s="172"/>
      <c r="R305" s="172"/>
      <c r="S305" s="172"/>
      <c r="T305" s="173"/>
      <c r="AT305" s="168" t="s">
        <v>182</v>
      </c>
      <c r="AU305" s="168" t="s">
        <v>87</v>
      </c>
      <c r="AV305" s="13" t="s">
        <v>79</v>
      </c>
      <c r="AW305" s="13" t="s">
        <v>30</v>
      </c>
      <c r="AX305" s="13" t="s">
        <v>75</v>
      </c>
      <c r="AY305" s="168" t="s">
        <v>176</v>
      </c>
    </row>
    <row r="306" spans="2:51" s="13" customFormat="1" ht="12">
      <c r="B306" s="166"/>
      <c r="D306" s="167" t="s">
        <v>182</v>
      </c>
      <c r="E306" s="168" t="s">
        <v>1</v>
      </c>
      <c r="F306" s="169" t="s">
        <v>1536</v>
      </c>
      <c r="H306" s="168" t="s">
        <v>1</v>
      </c>
      <c r="I306" s="170"/>
      <c r="L306" s="166"/>
      <c r="M306" s="171"/>
      <c r="N306" s="172"/>
      <c r="O306" s="172"/>
      <c r="P306" s="172"/>
      <c r="Q306" s="172"/>
      <c r="R306" s="172"/>
      <c r="S306" s="172"/>
      <c r="T306" s="173"/>
      <c r="AT306" s="168" t="s">
        <v>182</v>
      </c>
      <c r="AU306" s="168" t="s">
        <v>87</v>
      </c>
      <c r="AV306" s="13" t="s">
        <v>79</v>
      </c>
      <c r="AW306" s="13" t="s">
        <v>30</v>
      </c>
      <c r="AX306" s="13" t="s">
        <v>75</v>
      </c>
      <c r="AY306" s="168" t="s">
        <v>176</v>
      </c>
    </row>
    <row r="307" spans="2:51" s="13" customFormat="1" ht="12">
      <c r="B307" s="166"/>
      <c r="D307" s="167" t="s">
        <v>182</v>
      </c>
      <c r="E307" s="168" t="s">
        <v>1</v>
      </c>
      <c r="F307" s="169" t="s">
        <v>1537</v>
      </c>
      <c r="H307" s="168" t="s">
        <v>1</v>
      </c>
      <c r="I307" s="170"/>
      <c r="L307" s="166"/>
      <c r="M307" s="171"/>
      <c r="N307" s="172"/>
      <c r="O307" s="172"/>
      <c r="P307" s="172"/>
      <c r="Q307" s="172"/>
      <c r="R307" s="172"/>
      <c r="S307" s="172"/>
      <c r="T307" s="173"/>
      <c r="AT307" s="168" t="s">
        <v>182</v>
      </c>
      <c r="AU307" s="168" t="s">
        <v>87</v>
      </c>
      <c r="AV307" s="13" t="s">
        <v>79</v>
      </c>
      <c r="AW307" s="13" t="s">
        <v>30</v>
      </c>
      <c r="AX307" s="13" t="s">
        <v>75</v>
      </c>
      <c r="AY307" s="168" t="s">
        <v>176</v>
      </c>
    </row>
    <row r="308" spans="2:51" s="13" customFormat="1" ht="12">
      <c r="B308" s="166"/>
      <c r="D308" s="167" t="s">
        <v>182</v>
      </c>
      <c r="E308" s="168" t="s">
        <v>1</v>
      </c>
      <c r="F308" s="169" t="s">
        <v>1538</v>
      </c>
      <c r="H308" s="168" t="s">
        <v>1</v>
      </c>
      <c r="I308" s="170"/>
      <c r="L308" s="166"/>
      <c r="M308" s="171"/>
      <c r="N308" s="172"/>
      <c r="O308" s="172"/>
      <c r="P308" s="172"/>
      <c r="Q308" s="172"/>
      <c r="R308" s="172"/>
      <c r="S308" s="172"/>
      <c r="T308" s="173"/>
      <c r="AT308" s="168" t="s">
        <v>182</v>
      </c>
      <c r="AU308" s="168" t="s">
        <v>87</v>
      </c>
      <c r="AV308" s="13" t="s">
        <v>79</v>
      </c>
      <c r="AW308" s="13" t="s">
        <v>30</v>
      </c>
      <c r="AX308" s="13" t="s">
        <v>75</v>
      </c>
      <c r="AY308" s="168" t="s">
        <v>176</v>
      </c>
    </row>
    <row r="309" spans="2:51" s="13" customFormat="1" ht="12">
      <c r="B309" s="166"/>
      <c r="D309" s="167" t="s">
        <v>182</v>
      </c>
      <c r="E309" s="168" t="s">
        <v>1</v>
      </c>
      <c r="F309" s="169" t="s">
        <v>1539</v>
      </c>
      <c r="H309" s="168" t="s">
        <v>1</v>
      </c>
      <c r="I309" s="170"/>
      <c r="L309" s="166"/>
      <c r="M309" s="171"/>
      <c r="N309" s="172"/>
      <c r="O309" s="172"/>
      <c r="P309" s="172"/>
      <c r="Q309" s="172"/>
      <c r="R309" s="172"/>
      <c r="S309" s="172"/>
      <c r="T309" s="173"/>
      <c r="AT309" s="168" t="s">
        <v>182</v>
      </c>
      <c r="AU309" s="168" t="s">
        <v>87</v>
      </c>
      <c r="AV309" s="13" t="s">
        <v>79</v>
      </c>
      <c r="AW309" s="13" t="s">
        <v>30</v>
      </c>
      <c r="AX309" s="13" t="s">
        <v>75</v>
      </c>
      <c r="AY309" s="168" t="s">
        <v>176</v>
      </c>
    </row>
    <row r="310" spans="2:51" s="14" customFormat="1" ht="12">
      <c r="B310" s="174"/>
      <c r="D310" s="167" t="s">
        <v>182</v>
      </c>
      <c r="E310" s="175" t="s">
        <v>1</v>
      </c>
      <c r="F310" s="176" t="s">
        <v>1540</v>
      </c>
      <c r="H310" s="177">
        <v>35.942999999999998</v>
      </c>
      <c r="I310" s="178"/>
      <c r="L310" s="174"/>
      <c r="M310" s="179"/>
      <c r="N310" s="180"/>
      <c r="O310" s="180"/>
      <c r="P310" s="180"/>
      <c r="Q310" s="180"/>
      <c r="R310" s="180"/>
      <c r="S310" s="180"/>
      <c r="T310" s="181"/>
      <c r="AT310" s="175" t="s">
        <v>182</v>
      </c>
      <c r="AU310" s="175" t="s">
        <v>87</v>
      </c>
      <c r="AV310" s="14" t="s">
        <v>87</v>
      </c>
      <c r="AW310" s="14" t="s">
        <v>30</v>
      </c>
      <c r="AX310" s="14" t="s">
        <v>75</v>
      </c>
      <c r="AY310" s="175" t="s">
        <v>176</v>
      </c>
    </row>
    <row r="311" spans="2:51" s="14" customFormat="1" ht="12">
      <c r="B311" s="174"/>
      <c r="D311" s="167" t="s">
        <v>182</v>
      </c>
      <c r="E311" s="175" t="s">
        <v>1</v>
      </c>
      <c r="F311" s="176" t="s">
        <v>1541</v>
      </c>
      <c r="H311" s="177">
        <v>-3</v>
      </c>
      <c r="I311" s="178"/>
      <c r="L311" s="174"/>
      <c r="M311" s="179"/>
      <c r="N311" s="180"/>
      <c r="O311" s="180"/>
      <c r="P311" s="180"/>
      <c r="Q311" s="180"/>
      <c r="R311" s="180"/>
      <c r="S311" s="180"/>
      <c r="T311" s="181"/>
      <c r="AT311" s="175" t="s">
        <v>182</v>
      </c>
      <c r="AU311" s="175" t="s">
        <v>87</v>
      </c>
      <c r="AV311" s="14" t="s">
        <v>87</v>
      </c>
      <c r="AW311" s="14" t="s">
        <v>30</v>
      </c>
      <c r="AX311" s="14" t="s">
        <v>75</v>
      </c>
      <c r="AY311" s="175" t="s">
        <v>176</v>
      </c>
    </row>
    <row r="312" spans="2:51" s="14" customFormat="1" ht="12">
      <c r="B312" s="174"/>
      <c r="D312" s="167" t="s">
        <v>182</v>
      </c>
      <c r="E312" s="175" t="s">
        <v>1</v>
      </c>
      <c r="F312" s="176" t="s">
        <v>1542</v>
      </c>
      <c r="H312" s="177">
        <v>33.634999999999998</v>
      </c>
      <c r="I312" s="178"/>
      <c r="L312" s="174"/>
      <c r="M312" s="179"/>
      <c r="N312" s="180"/>
      <c r="O312" s="180"/>
      <c r="P312" s="180"/>
      <c r="Q312" s="180"/>
      <c r="R312" s="180"/>
      <c r="S312" s="180"/>
      <c r="T312" s="181"/>
      <c r="AT312" s="175" t="s">
        <v>182</v>
      </c>
      <c r="AU312" s="175" t="s">
        <v>87</v>
      </c>
      <c r="AV312" s="14" t="s">
        <v>87</v>
      </c>
      <c r="AW312" s="14" t="s">
        <v>30</v>
      </c>
      <c r="AX312" s="14" t="s">
        <v>75</v>
      </c>
      <c r="AY312" s="175" t="s">
        <v>176</v>
      </c>
    </row>
    <row r="313" spans="2:51" s="15" customFormat="1" ht="12">
      <c r="B313" s="182"/>
      <c r="D313" s="167" t="s">
        <v>182</v>
      </c>
      <c r="E313" s="183" t="s">
        <v>1353</v>
      </c>
      <c r="F313" s="184" t="s">
        <v>1543</v>
      </c>
      <c r="H313" s="185">
        <v>66.578000000000003</v>
      </c>
      <c r="I313" s="186"/>
      <c r="L313" s="182"/>
      <c r="M313" s="187"/>
      <c r="N313" s="188"/>
      <c r="O313" s="188"/>
      <c r="P313" s="188"/>
      <c r="Q313" s="188"/>
      <c r="R313" s="188"/>
      <c r="S313" s="188"/>
      <c r="T313" s="189"/>
      <c r="AT313" s="183" t="s">
        <v>182</v>
      </c>
      <c r="AU313" s="183" t="s">
        <v>87</v>
      </c>
      <c r="AV313" s="15" t="s">
        <v>97</v>
      </c>
      <c r="AW313" s="15" t="s">
        <v>30</v>
      </c>
      <c r="AX313" s="15" t="s">
        <v>75</v>
      </c>
      <c r="AY313" s="183" t="s">
        <v>176</v>
      </c>
    </row>
    <row r="314" spans="2:51" s="13" customFormat="1" ht="12">
      <c r="B314" s="166"/>
      <c r="D314" s="167" t="s">
        <v>182</v>
      </c>
      <c r="E314" s="168" t="s">
        <v>1</v>
      </c>
      <c r="F314" s="169" t="s">
        <v>1544</v>
      </c>
      <c r="H314" s="168" t="s">
        <v>1</v>
      </c>
      <c r="I314" s="170"/>
      <c r="L314" s="166"/>
      <c r="M314" s="171"/>
      <c r="N314" s="172"/>
      <c r="O314" s="172"/>
      <c r="P314" s="172"/>
      <c r="Q314" s="172"/>
      <c r="R314" s="172"/>
      <c r="S314" s="172"/>
      <c r="T314" s="173"/>
      <c r="AT314" s="168" t="s">
        <v>182</v>
      </c>
      <c r="AU314" s="168" t="s">
        <v>87</v>
      </c>
      <c r="AV314" s="13" t="s">
        <v>79</v>
      </c>
      <c r="AW314" s="13" t="s">
        <v>30</v>
      </c>
      <c r="AX314" s="13" t="s">
        <v>75</v>
      </c>
      <c r="AY314" s="168" t="s">
        <v>176</v>
      </c>
    </row>
    <row r="315" spans="2:51" s="13" customFormat="1" ht="12">
      <c r="B315" s="166"/>
      <c r="D315" s="167" t="s">
        <v>182</v>
      </c>
      <c r="E315" s="168" t="s">
        <v>1</v>
      </c>
      <c r="F315" s="169" t="s">
        <v>1545</v>
      </c>
      <c r="H315" s="168" t="s">
        <v>1</v>
      </c>
      <c r="I315" s="170"/>
      <c r="L315" s="166"/>
      <c r="M315" s="171"/>
      <c r="N315" s="172"/>
      <c r="O315" s="172"/>
      <c r="P315" s="172"/>
      <c r="Q315" s="172"/>
      <c r="R315" s="172"/>
      <c r="S315" s="172"/>
      <c r="T315" s="173"/>
      <c r="AT315" s="168" t="s">
        <v>182</v>
      </c>
      <c r="AU315" s="168" t="s">
        <v>87</v>
      </c>
      <c r="AV315" s="13" t="s">
        <v>79</v>
      </c>
      <c r="AW315" s="13" t="s">
        <v>30</v>
      </c>
      <c r="AX315" s="13" t="s">
        <v>75</v>
      </c>
      <c r="AY315" s="168" t="s">
        <v>176</v>
      </c>
    </row>
    <row r="316" spans="2:51" s="13" customFormat="1" ht="12">
      <c r="B316" s="166"/>
      <c r="D316" s="167" t="s">
        <v>182</v>
      </c>
      <c r="E316" s="168" t="s">
        <v>1</v>
      </c>
      <c r="F316" s="169" t="s">
        <v>1546</v>
      </c>
      <c r="H316" s="168" t="s">
        <v>1</v>
      </c>
      <c r="I316" s="170"/>
      <c r="L316" s="166"/>
      <c r="M316" s="171"/>
      <c r="N316" s="172"/>
      <c r="O316" s="172"/>
      <c r="P316" s="172"/>
      <c r="Q316" s="172"/>
      <c r="R316" s="172"/>
      <c r="S316" s="172"/>
      <c r="T316" s="173"/>
      <c r="AT316" s="168" t="s">
        <v>182</v>
      </c>
      <c r="AU316" s="168" t="s">
        <v>87</v>
      </c>
      <c r="AV316" s="13" t="s">
        <v>79</v>
      </c>
      <c r="AW316" s="13" t="s">
        <v>30</v>
      </c>
      <c r="AX316" s="13" t="s">
        <v>75</v>
      </c>
      <c r="AY316" s="168" t="s">
        <v>176</v>
      </c>
    </row>
    <row r="317" spans="2:51" s="13" customFormat="1" ht="12">
      <c r="B317" s="166"/>
      <c r="D317" s="167" t="s">
        <v>182</v>
      </c>
      <c r="E317" s="168" t="s">
        <v>1</v>
      </c>
      <c r="F317" s="169" t="s">
        <v>1535</v>
      </c>
      <c r="H317" s="168" t="s">
        <v>1</v>
      </c>
      <c r="I317" s="170"/>
      <c r="L317" s="166"/>
      <c r="M317" s="171"/>
      <c r="N317" s="172"/>
      <c r="O317" s="172"/>
      <c r="P317" s="172"/>
      <c r="Q317" s="172"/>
      <c r="R317" s="172"/>
      <c r="S317" s="172"/>
      <c r="T317" s="173"/>
      <c r="AT317" s="168" t="s">
        <v>182</v>
      </c>
      <c r="AU317" s="168" t="s">
        <v>87</v>
      </c>
      <c r="AV317" s="13" t="s">
        <v>79</v>
      </c>
      <c r="AW317" s="13" t="s">
        <v>30</v>
      </c>
      <c r="AX317" s="13" t="s">
        <v>75</v>
      </c>
      <c r="AY317" s="168" t="s">
        <v>176</v>
      </c>
    </row>
    <row r="318" spans="2:51" s="13" customFormat="1" ht="12">
      <c r="B318" s="166"/>
      <c r="D318" s="167" t="s">
        <v>182</v>
      </c>
      <c r="E318" s="168" t="s">
        <v>1</v>
      </c>
      <c r="F318" s="169" t="s">
        <v>1536</v>
      </c>
      <c r="H318" s="168" t="s">
        <v>1</v>
      </c>
      <c r="I318" s="170"/>
      <c r="L318" s="166"/>
      <c r="M318" s="171"/>
      <c r="N318" s="172"/>
      <c r="O318" s="172"/>
      <c r="P318" s="172"/>
      <c r="Q318" s="172"/>
      <c r="R318" s="172"/>
      <c r="S318" s="172"/>
      <c r="T318" s="173"/>
      <c r="AT318" s="168" t="s">
        <v>182</v>
      </c>
      <c r="AU318" s="168" t="s">
        <v>87</v>
      </c>
      <c r="AV318" s="13" t="s">
        <v>79</v>
      </c>
      <c r="AW318" s="13" t="s">
        <v>30</v>
      </c>
      <c r="AX318" s="13" t="s">
        <v>75</v>
      </c>
      <c r="AY318" s="168" t="s">
        <v>176</v>
      </c>
    </row>
    <row r="319" spans="2:51" s="13" customFormat="1" ht="12">
      <c r="B319" s="166"/>
      <c r="D319" s="167" t="s">
        <v>182</v>
      </c>
      <c r="E319" s="168" t="s">
        <v>1</v>
      </c>
      <c r="F319" s="169" t="s">
        <v>1547</v>
      </c>
      <c r="H319" s="168" t="s">
        <v>1</v>
      </c>
      <c r="I319" s="170"/>
      <c r="L319" s="166"/>
      <c r="M319" s="171"/>
      <c r="N319" s="172"/>
      <c r="O319" s="172"/>
      <c r="P319" s="172"/>
      <c r="Q319" s="172"/>
      <c r="R319" s="172"/>
      <c r="S319" s="172"/>
      <c r="T319" s="173"/>
      <c r="AT319" s="168" t="s">
        <v>182</v>
      </c>
      <c r="AU319" s="168" t="s">
        <v>87</v>
      </c>
      <c r="AV319" s="13" t="s">
        <v>79</v>
      </c>
      <c r="AW319" s="13" t="s">
        <v>30</v>
      </c>
      <c r="AX319" s="13" t="s">
        <v>75</v>
      </c>
      <c r="AY319" s="168" t="s">
        <v>176</v>
      </c>
    </row>
    <row r="320" spans="2:51" s="13" customFormat="1" ht="12">
      <c r="B320" s="166"/>
      <c r="D320" s="167" t="s">
        <v>182</v>
      </c>
      <c r="E320" s="168" t="s">
        <v>1</v>
      </c>
      <c r="F320" s="169" t="s">
        <v>1548</v>
      </c>
      <c r="H320" s="168" t="s">
        <v>1</v>
      </c>
      <c r="I320" s="170"/>
      <c r="L320" s="166"/>
      <c r="M320" s="171"/>
      <c r="N320" s="172"/>
      <c r="O320" s="172"/>
      <c r="P320" s="172"/>
      <c r="Q320" s="172"/>
      <c r="R320" s="172"/>
      <c r="S320" s="172"/>
      <c r="T320" s="173"/>
      <c r="AT320" s="168" t="s">
        <v>182</v>
      </c>
      <c r="AU320" s="168" t="s">
        <v>87</v>
      </c>
      <c r="AV320" s="13" t="s">
        <v>79</v>
      </c>
      <c r="AW320" s="13" t="s">
        <v>30</v>
      </c>
      <c r="AX320" s="13" t="s">
        <v>75</v>
      </c>
      <c r="AY320" s="168" t="s">
        <v>176</v>
      </c>
    </row>
    <row r="321" spans="2:51" s="13" customFormat="1" ht="12">
      <c r="B321" s="166"/>
      <c r="D321" s="167" t="s">
        <v>182</v>
      </c>
      <c r="E321" s="168" t="s">
        <v>1</v>
      </c>
      <c r="F321" s="169" t="s">
        <v>1549</v>
      </c>
      <c r="H321" s="168" t="s">
        <v>1</v>
      </c>
      <c r="I321" s="170"/>
      <c r="L321" s="166"/>
      <c r="M321" s="171"/>
      <c r="N321" s="172"/>
      <c r="O321" s="172"/>
      <c r="P321" s="172"/>
      <c r="Q321" s="172"/>
      <c r="R321" s="172"/>
      <c r="S321" s="172"/>
      <c r="T321" s="173"/>
      <c r="AT321" s="168" t="s">
        <v>182</v>
      </c>
      <c r="AU321" s="168" t="s">
        <v>87</v>
      </c>
      <c r="AV321" s="13" t="s">
        <v>79</v>
      </c>
      <c r="AW321" s="13" t="s">
        <v>30</v>
      </c>
      <c r="AX321" s="13" t="s">
        <v>75</v>
      </c>
      <c r="AY321" s="168" t="s">
        <v>176</v>
      </c>
    </row>
    <row r="322" spans="2:51" s="13" customFormat="1" ht="12">
      <c r="B322" s="166"/>
      <c r="D322" s="167" t="s">
        <v>182</v>
      </c>
      <c r="E322" s="168" t="s">
        <v>1</v>
      </c>
      <c r="F322" s="169" t="s">
        <v>1550</v>
      </c>
      <c r="H322" s="168" t="s">
        <v>1</v>
      </c>
      <c r="I322" s="170"/>
      <c r="L322" s="166"/>
      <c r="M322" s="171"/>
      <c r="N322" s="172"/>
      <c r="O322" s="172"/>
      <c r="P322" s="172"/>
      <c r="Q322" s="172"/>
      <c r="R322" s="172"/>
      <c r="S322" s="172"/>
      <c r="T322" s="173"/>
      <c r="AT322" s="168" t="s">
        <v>182</v>
      </c>
      <c r="AU322" s="168" t="s">
        <v>87</v>
      </c>
      <c r="AV322" s="13" t="s">
        <v>79</v>
      </c>
      <c r="AW322" s="13" t="s">
        <v>30</v>
      </c>
      <c r="AX322" s="13" t="s">
        <v>75</v>
      </c>
      <c r="AY322" s="168" t="s">
        <v>176</v>
      </c>
    </row>
    <row r="323" spans="2:51" s="13" customFormat="1" ht="12">
      <c r="B323" s="166"/>
      <c r="D323" s="167" t="s">
        <v>182</v>
      </c>
      <c r="E323" s="168" t="s">
        <v>1</v>
      </c>
      <c r="F323" s="169" t="s">
        <v>1551</v>
      </c>
      <c r="H323" s="168" t="s">
        <v>1</v>
      </c>
      <c r="I323" s="170"/>
      <c r="L323" s="166"/>
      <c r="M323" s="171"/>
      <c r="N323" s="172"/>
      <c r="O323" s="172"/>
      <c r="P323" s="172"/>
      <c r="Q323" s="172"/>
      <c r="R323" s="172"/>
      <c r="S323" s="172"/>
      <c r="T323" s="173"/>
      <c r="AT323" s="168" t="s">
        <v>182</v>
      </c>
      <c r="AU323" s="168" t="s">
        <v>87</v>
      </c>
      <c r="AV323" s="13" t="s">
        <v>79</v>
      </c>
      <c r="AW323" s="13" t="s">
        <v>30</v>
      </c>
      <c r="AX323" s="13" t="s">
        <v>75</v>
      </c>
      <c r="AY323" s="168" t="s">
        <v>176</v>
      </c>
    </row>
    <row r="324" spans="2:51" s="13" customFormat="1" ht="12">
      <c r="B324" s="166"/>
      <c r="D324" s="167" t="s">
        <v>182</v>
      </c>
      <c r="E324" s="168" t="s">
        <v>1</v>
      </c>
      <c r="F324" s="169" t="s">
        <v>1552</v>
      </c>
      <c r="H324" s="168" t="s">
        <v>1</v>
      </c>
      <c r="I324" s="170"/>
      <c r="L324" s="166"/>
      <c r="M324" s="171"/>
      <c r="N324" s="172"/>
      <c r="O324" s="172"/>
      <c r="P324" s="172"/>
      <c r="Q324" s="172"/>
      <c r="R324" s="172"/>
      <c r="S324" s="172"/>
      <c r="T324" s="173"/>
      <c r="AT324" s="168" t="s">
        <v>182</v>
      </c>
      <c r="AU324" s="168" t="s">
        <v>87</v>
      </c>
      <c r="AV324" s="13" t="s">
        <v>79</v>
      </c>
      <c r="AW324" s="13" t="s">
        <v>30</v>
      </c>
      <c r="AX324" s="13" t="s">
        <v>75</v>
      </c>
      <c r="AY324" s="168" t="s">
        <v>176</v>
      </c>
    </row>
    <row r="325" spans="2:51" s="13" customFormat="1" ht="12">
      <c r="B325" s="166"/>
      <c r="D325" s="167" t="s">
        <v>182</v>
      </c>
      <c r="E325" s="168" t="s">
        <v>1</v>
      </c>
      <c r="F325" s="169" t="s">
        <v>1553</v>
      </c>
      <c r="H325" s="168" t="s">
        <v>1</v>
      </c>
      <c r="I325" s="170"/>
      <c r="L325" s="166"/>
      <c r="M325" s="171"/>
      <c r="N325" s="172"/>
      <c r="O325" s="172"/>
      <c r="P325" s="172"/>
      <c r="Q325" s="172"/>
      <c r="R325" s="172"/>
      <c r="S325" s="172"/>
      <c r="T325" s="173"/>
      <c r="AT325" s="168" t="s">
        <v>182</v>
      </c>
      <c r="AU325" s="168" t="s">
        <v>87</v>
      </c>
      <c r="AV325" s="13" t="s">
        <v>79</v>
      </c>
      <c r="AW325" s="13" t="s">
        <v>30</v>
      </c>
      <c r="AX325" s="13" t="s">
        <v>75</v>
      </c>
      <c r="AY325" s="168" t="s">
        <v>176</v>
      </c>
    </row>
    <row r="326" spans="2:51" s="14" customFormat="1" ht="12">
      <c r="B326" s="174"/>
      <c r="D326" s="167" t="s">
        <v>182</v>
      </c>
      <c r="E326" s="175" t="s">
        <v>1</v>
      </c>
      <c r="F326" s="176" t="s">
        <v>1554</v>
      </c>
      <c r="H326" s="177">
        <v>191.577</v>
      </c>
      <c r="I326" s="178"/>
      <c r="L326" s="174"/>
      <c r="M326" s="179"/>
      <c r="N326" s="180"/>
      <c r="O326" s="180"/>
      <c r="P326" s="180"/>
      <c r="Q326" s="180"/>
      <c r="R326" s="180"/>
      <c r="S326" s="180"/>
      <c r="T326" s="181"/>
      <c r="AT326" s="175" t="s">
        <v>182</v>
      </c>
      <c r="AU326" s="175" t="s">
        <v>87</v>
      </c>
      <c r="AV326" s="14" t="s">
        <v>87</v>
      </c>
      <c r="AW326" s="14" t="s">
        <v>30</v>
      </c>
      <c r="AX326" s="14" t="s">
        <v>75</v>
      </c>
      <c r="AY326" s="175" t="s">
        <v>176</v>
      </c>
    </row>
    <row r="327" spans="2:51" s="14" customFormat="1" ht="12">
      <c r="B327" s="174"/>
      <c r="D327" s="167" t="s">
        <v>182</v>
      </c>
      <c r="E327" s="175" t="s">
        <v>1</v>
      </c>
      <c r="F327" s="176" t="s">
        <v>1555</v>
      </c>
      <c r="H327" s="177">
        <v>-10.08</v>
      </c>
      <c r="I327" s="178"/>
      <c r="L327" s="174"/>
      <c r="M327" s="179"/>
      <c r="N327" s="180"/>
      <c r="O327" s="180"/>
      <c r="P327" s="180"/>
      <c r="Q327" s="180"/>
      <c r="R327" s="180"/>
      <c r="S327" s="180"/>
      <c r="T327" s="181"/>
      <c r="AT327" s="175" t="s">
        <v>182</v>
      </c>
      <c r="AU327" s="175" t="s">
        <v>87</v>
      </c>
      <c r="AV327" s="14" t="s">
        <v>87</v>
      </c>
      <c r="AW327" s="14" t="s">
        <v>30</v>
      </c>
      <c r="AX327" s="14" t="s">
        <v>75</v>
      </c>
      <c r="AY327" s="175" t="s">
        <v>176</v>
      </c>
    </row>
    <row r="328" spans="2:51" s="14" customFormat="1" ht="12">
      <c r="B328" s="174"/>
      <c r="D328" s="167" t="s">
        <v>182</v>
      </c>
      <c r="E328" s="175" t="s">
        <v>1</v>
      </c>
      <c r="F328" s="176" t="s">
        <v>1556</v>
      </c>
      <c r="H328" s="177">
        <v>3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182</v>
      </c>
      <c r="AU328" s="175" t="s">
        <v>87</v>
      </c>
      <c r="AV328" s="14" t="s">
        <v>87</v>
      </c>
      <c r="AW328" s="14" t="s">
        <v>30</v>
      </c>
      <c r="AX328" s="14" t="s">
        <v>75</v>
      </c>
      <c r="AY328" s="175" t="s">
        <v>176</v>
      </c>
    </row>
    <row r="329" spans="2:51" s="14" customFormat="1" ht="12">
      <c r="B329" s="174"/>
      <c r="D329" s="167" t="s">
        <v>182</v>
      </c>
      <c r="E329" s="175" t="s">
        <v>1</v>
      </c>
      <c r="F329" s="176" t="s">
        <v>1557</v>
      </c>
      <c r="H329" s="177">
        <v>-33.634999999999998</v>
      </c>
      <c r="I329" s="178"/>
      <c r="L329" s="174"/>
      <c r="M329" s="179"/>
      <c r="N329" s="180"/>
      <c r="O329" s="180"/>
      <c r="P329" s="180"/>
      <c r="Q329" s="180"/>
      <c r="R329" s="180"/>
      <c r="S329" s="180"/>
      <c r="T329" s="181"/>
      <c r="AT329" s="175" t="s">
        <v>182</v>
      </c>
      <c r="AU329" s="175" t="s">
        <v>87</v>
      </c>
      <c r="AV329" s="14" t="s">
        <v>87</v>
      </c>
      <c r="AW329" s="14" t="s">
        <v>30</v>
      </c>
      <c r="AX329" s="14" t="s">
        <v>75</v>
      </c>
      <c r="AY329" s="175" t="s">
        <v>176</v>
      </c>
    </row>
    <row r="330" spans="2:51" s="15" customFormat="1" ht="12">
      <c r="B330" s="182"/>
      <c r="D330" s="167" t="s">
        <v>182</v>
      </c>
      <c r="E330" s="183" t="s">
        <v>669</v>
      </c>
      <c r="F330" s="184" t="s">
        <v>1558</v>
      </c>
      <c r="H330" s="185">
        <v>150.86199999999999</v>
      </c>
      <c r="I330" s="186"/>
      <c r="L330" s="182"/>
      <c r="M330" s="187"/>
      <c r="N330" s="188"/>
      <c r="O330" s="188"/>
      <c r="P330" s="188"/>
      <c r="Q330" s="188"/>
      <c r="R330" s="188"/>
      <c r="S330" s="188"/>
      <c r="T330" s="189"/>
      <c r="AT330" s="183" t="s">
        <v>182</v>
      </c>
      <c r="AU330" s="183" t="s">
        <v>87</v>
      </c>
      <c r="AV330" s="15" t="s">
        <v>97</v>
      </c>
      <c r="AW330" s="15" t="s">
        <v>30</v>
      </c>
      <c r="AX330" s="15" t="s">
        <v>75</v>
      </c>
      <c r="AY330" s="183" t="s">
        <v>176</v>
      </c>
    </row>
    <row r="331" spans="2:51" s="13" customFormat="1" ht="12">
      <c r="B331" s="166"/>
      <c r="D331" s="167" t="s">
        <v>182</v>
      </c>
      <c r="E331" s="168" t="s">
        <v>1</v>
      </c>
      <c r="F331" s="169" t="s">
        <v>1559</v>
      </c>
      <c r="H331" s="168" t="s">
        <v>1</v>
      </c>
      <c r="I331" s="170"/>
      <c r="L331" s="166"/>
      <c r="M331" s="171"/>
      <c r="N331" s="172"/>
      <c r="O331" s="172"/>
      <c r="P331" s="172"/>
      <c r="Q331" s="172"/>
      <c r="R331" s="172"/>
      <c r="S331" s="172"/>
      <c r="T331" s="173"/>
      <c r="AT331" s="168" t="s">
        <v>182</v>
      </c>
      <c r="AU331" s="168" t="s">
        <v>87</v>
      </c>
      <c r="AV331" s="13" t="s">
        <v>79</v>
      </c>
      <c r="AW331" s="13" t="s">
        <v>30</v>
      </c>
      <c r="AX331" s="13" t="s">
        <v>75</v>
      </c>
      <c r="AY331" s="168" t="s">
        <v>176</v>
      </c>
    </row>
    <row r="332" spans="2:51" s="13" customFormat="1" ht="12">
      <c r="B332" s="166"/>
      <c r="D332" s="167" t="s">
        <v>182</v>
      </c>
      <c r="E332" s="168" t="s">
        <v>1</v>
      </c>
      <c r="F332" s="169" t="s">
        <v>1545</v>
      </c>
      <c r="H332" s="168" t="s">
        <v>1</v>
      </c>
      <c r="I332" s="170"/>
      <c r="L332" s="166"/>
      <c r="M332" s="171"/>
      <c r="N332" s="172"/>
      <c r="O332" s="172"/>
      <c r="P332" s="172"/>
      <c r="Q332" s="172"/>
      <c r="R332" s="172"/>
      <c r="S332" s="172"/>
      <c r="T332" s="173"/>
      <c r="AT332" s="168" t="s">
        <v>182</v>
      </c>
      <c r="AU332" s="168" t="s">
        <v>87</v>
      </c>
      <c r="AV332" s="13" t="s">
        <v>79</v>
      </c>
      <c r="AW332" s="13" t="s">
        <v>30</v>
      </c>
      <c r="AX332" s="13" t="s">
        <v>75</v>
      </c>
      <c r="AY332" s="168" t="s">
        <v>176</v>
      </c>
    </row>
    <row r="333" spans="2:51" s="13" customFormat="1" ht="12">
      <c r="B333" s="166"/>
      <c r="D333" s="167" t="s">
        <v>182</v>
      </c>
      <c r="E333" s="168" t="s">
        <v>1</v>
      </c>
      <c r="F333" s="169" t="s">
        <v>1546</v>
      </c>
      <c r="H333" s="168" t="s">
        <v>1</v>
      </c>
      <c r="I333" s="170"/>
      <c r="L333" s="166"/>
      <c r="M333" s="171"/>
      <c r="N333" s="172"/>
      <c r="O333" s="172"/>
      <c r="P333" s="172"/>
      <c r="Q333" s="172"/>
      <c r="R333" s="172"/>
      <c r="S333" s="172"/>
      <c r="T333" s="173"/>
      <c r="AT333" s="168" t="s">
        <v>182</v>
      </c>
      <c r="AU333" s="168" t="s">
        <v>87</v>
      </c>
      <c r="AV333" s="13" t="s">
        <v>79</v>
      </c>
      <c r="AW333" s="13" t="s">
        <v>30</v>
      </c>
      <c r="AX333" s="13" t="s">
        <v>75</v>
      </c>
      <c r="AY333" s="168" t="s">
        <v>176</v>
      </c>
    </row>
    <row r="334" spans="2:51" s="13" customFormat="1" ht="12">
      <c r="B334" s="166"/>
      <c r="D334" s="167" t="s">
        <v>182</v>
      </c>
      <c r="E334" s="168" t="s">
        <v>1</v>
      </c>
      <c r="F334" s="169" t="s">
        <v>1535</v>
      </c>
      <c r="H334" s="168" t="s">
        <v>1</v>
      </c>
      <c r="I334" s="170"/>
      <c r="L334" s="166"/>
      <c r="M334" s="171"/>
      <c r="N334" s="172"/>
      <c r="O334" s="172"/>
      <c r="P334" s="172"/>
      <c r="Q334" s="172"/>
      <c r="R334" s="172"/>
      <c r="S334" s="172"/>
      <c r="T334" s="173"/>
      <c r="AT334" s="168" t="s">
        <v>182</v>
      </c>
      <c r="AU334" s="168" t="s">
        <v>87</v>
      </c>
      <c r="AV334" s="13" t="s">
        <v>79</v>
      </c>
      <c r="AW334" s="13" t="s">
        <v>30</v>
      </c>
      <c r="AX334" s="13" t="s">
        <v>75</v>
      </c>
      <c r="AY334" s="168" t="s">
        <v>176</v>
      </c>
    </row>
    <row r="335" spans="2:51" s="13" customFormat="1" ht="12">
      <c r="B335" s="166"/>
      <c r="D335" s="167" t="s">
        <v>182</v>
      </c>
      <c r="E335" s="168" t="s">
        <v>1</v>
      </c>
      <c r="F335" s="169" t="s">
        <v>1560</v>
      </c>
      <c r="H335" s="168" t="s">
        <v>1</v>
      </c>
      <c r="I335" s="170"/>
      <c r="L335" s="166"/>
      <c r="M335" s="171"/>
      <c r="N335" s="172"/>
      <c r="O335" s="172"/>
      <c r="P335" s="172"/>
      <c r="Q335" s="172"/>
      <c r="R335" s="172"/>
      <c r="S335" s="172"/>
      <c r="T335" s="173"/>
      <c r="AT335" s="168" t="s">
        <v>182</v>
      </c>
      <c r="AU335" s="168" t="s">
        <v>87</v>
      </c>
      <c r="AV335" s="13" t="s">
        <v>79</v>
      </c>
      <c r="AW335" s="13" t="s">
        <v>30</v>
      </c>
      <c r="AX335" s="13" t="s">
        <v>75</v>
      </c>
      <c r="AY335" s="168" t="s">
        <v>176</v>
      </c>
    </row>
    <row r="336" spans="2:51" s="13" customFormat="1" ht="12">
      <c r="B336" s="166"/>
      <c r="D336" s="167" t="s">
        <v>182</v>
      </c>
      <c r="E336" s="168" t="s">
        <v>1</v>
      </c>
      <c r="F336" s="169" t="s">
        <v>1561</v>
      </c>
      <c r="H336" s="168" t="s">
        <v>1</v>
      </c>
      <c r="I336" s="170"/>
      <c r="L336" s="166"/>
      <c r="M336" s="171"/>
      <c r="N336" s="172"/>
      <c r="O336" s="172"/>
      <c r="P336" s="172"/>
      <c r="Q336" s="172"/>
      <c r="R336" s="172"/>
      <c r="S336" s="172"/>
      <c r="T336" s="173"/>
      <c r="AT336" s="168" t="s">
        <v>182</v>
      </c>
      <c r="AU336" s="168" t="s">
        <v>87</v>
      </c>
      <c r="AV336" s="13" t="s">
        <v>79</v>
      </c>
      <c r="AW336" s="13" t="s">
        <v>30</v>
      </c>
      <c r="AX336" s="13" t="s">
        <v>75</v>
      </c>
      <c r="AY336" s="168" t="s">
        <v>176</v>
      </c>
    </row>
    <row r="337" spans="1:65" s="13" customFormat="1" ht="12">
      <c r="B337" s="166"/>
      <c r="D337" s="167" t="s">
        <v>182</v>
      </c>
      <c r="E337" s="168" t="s">
        <v>1</v>
      </c>
      <c r="F337" s="169" t="s">
        <v>1562</v>
      </c>
      <c r="H337" s="168" t="s">
        <v>1</v>
      </c>
      <c r="I337" s="170"/>
      <c r="L337" s="166"/>
      <c r="M337" s="171"/>
      <c r="N337" s="172"/>
      <c r="O337" s="172"/>
      <c r="P337" s="172"/>
      <c r="Q337" s="172"/>
      <c r="R337" s="172"/>
      <c r="S337" s="172"/>
      <c r="T337" s="173"/>
      <c r="AT337" s="168" t="s">
        <v>182</v>
      </c>
      <c r="AU337" s="168" t="s">
        <v>87</v>
      </c>
      <c r="AV337" s="13" t="s">
        <v>79</v>
      </c>
      <c r="AW337" s="13" t="s">
        <v>30</v>
      </c>
      <c r="AX337" s="13" t="s">
        <v>75</v>
      </c>
      <c r="AY337" s="168" t="s">
        <v>176</v>
      </c>
    </row>
    <row r="338" spans="1:65" s="14" customFormat="1" ht="12">
      <c r="B338" s="174"/>
      <c r="D338" s="167" t="s">
        <v>182</v>
      </c>
      <c r="E338" s="175" t="s">
        <v>1</v>
      </c>
      <c r="F338" s="176" t="s">
        <v>1563</v>
      </c>
      <c r="H338" s="177">
        <v>7.98</v>
      </c>
      <c r="I338" s="178"/>
      <c r="L338" s="174"/>
      <c r="M338" s="179"/>
      <c r="N338" s="180"/>
      <c r="O338" s="180"/>
      <c r="P338" s="180"/>
      <c r="Q338" s="180"/>
      <c r="R338" s="180"/>
      <c r="S338" s="180"/>
      <c r="T338" s="181"/>
      <c r="AT338" s="175" t="s">
        <v>182</v>
      </c>
      <c r="AU338" s="175" t="s">
        <v>87</v>
      </c>
      <c r="AV338" s="14" t="s">
        <v>87</v>
      </c>
      <c r="AW338" s="14" t="s">
        <v>30</v>
      </c>
      <c r="AX338" s="14" t="s">
        <v>75</v>
      </c>
      <c r="AY338" s="175" t="s">
        <v>176</v>
      </c>
    </row>
    <row r="339" spans="1:65" s="14" customFormat="1" ht="12">
      <c r="B339" s="174"/>
      <c r="D339" s="167" t="s">
        <v>182</v>
      </c>
      <c r="E339" s="175" t="s">
        <v>1</v>
      </c>
      <c r="F339" s="176" t="s">
        <v>1564</v>
      </c>
      <c r="H339" s="177">
        <v>150</v>
      </c>
      <c r="I339" s="178"/>
      <c r="L339" s="174"/>
      <c r="M339" s="179"/>
      <c r="N339" s="180"/>
      <c r="O339" s="180"/>
      <c r="P339" s="180"/>
      <c r="Q339" s="180"/>
      <c r="R339" s="180"/>
      <c r="S339" s="180"/>
      <c r="T339" s="181"/>
      <c r="AT339" s="175" t="s">
        <v>182</v>
      </c>
      <c r="AU339" s="175" t="s">
        <v>87</v>
      </c>
      <c r="AV339" s="14" t="s">
        <v>87</v>
      </c>
      <c r="AW339" s="14" t="s">
        <v>30</v>
      </c>
      <c r="AX339" s="14" t="s">
        <v>75</v>
      </c>
      <c r="AY339" s="175" t="s">
        <v>176</v>
      </c>
    </row>
    <row r="340" spans="1:65" s="13" customFormat="1" ht="12">
      <c r="B340" s="166"/>
      <c r="D340" s="167" t="s">
        <v>182</v>
      </c>
      <c r="E340" s="168" t="s">
        <v>1</v>
      </c>
      <c r="F340" s="169" t="s">
        <v>1565</v>
      </c>
      <c r="H340" s="168" t="s">
        <v>1</v>
      </c>
      <c r="I340" s="170"/>
      <c r="L340" s="166"/>
      <c r="M340" s="171"/>
      <c r="N340" s="172"/>
      <c r="O340" s="172"/>
      <c r="P340" s="172"/>
      <c r="Q340" s="172"/>
      <c r="R340" s="172"/>
      <c r="S340" s="172"/>
      <c r="T340" s="173"/>
      <c r="AT340" s="168" t="s">
        <v>182</v>
      </c>
      <c r="AU340" s="168" t="s">
        <v>87</v>
      </c>
      <c r="AV340" s="13" t="s">
        <v>79</v>
      </c>
      <c r="AW340" s="13" t="s">
        <v>30</v>
      </c>
      <c r="AX340" s="13" t="s">
        <v>75</v>
      </c>
      <c r="AY340" s="168" t="s">
        <v>176</v>
      </c>
    </row>
    <row r="341" spans="1:65" s="14" customFormat="1" ht="12">
      <c r="B341" s="174"/>
      <c r="D341" s="167" t="s">
        <v>182</v>
      </c>
      <c r="E341" s="175" t="s">
        <v>1</v>
      </c>
      <c r="F341" s="176" t="s">
        <v>1566</v>
      </c>
      <c r="H341" s="177">
        <v>189.32900000000001</v>
      </c>
      <c r="I341" s="178"/>
      <c r="L341" s="174"/>
      <c r="M341" s="179"/>
      <c r="N341" s="180"/>
      <c r="O341" s="180"/>
      <c r="P341" s="180"/>
      <c r="Q341" s="180"/>
      <c r="R341" s="180"/>
      <c r="S341" s="180"/>
      <c r="T341" s="181"/>
      <c r="AT341" s="175" t="s">
        <v>182</v>
      </c>
      <c r="AU341" s="175" t="s">
        <v>87</v>
      </c>
      <c r="AV341" s="14" t="s">
        <v>87</v>
      </c>
      <c r="AW341" s="14" t="s">
        <v>30</v>
      </c>
      <c r="AX341" s="14" t="s">
        <v>75</v>
      </c>
      <c r="AY341" s="175" t="s">
        <v>176</v>
      </c>
    </row>
    <row r="342" spans="1:65" s="14" customFormat="1" ht="12">
      <c r="B342" s="174"/>
      <c r="D342" s="167" t="s">
        <v>182</v>
      </c>
      <c r="E342" s="175" t="s">
        <v>1</v>
      </c>
      <c r="F342" s="176" t="s">
        <v>1567</v>
      </c>
      <c r="H342" s="177">
        <v>35.832999999999998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182</v>
      </c>
      <c r="AU342" s="175" t="s">
        <v>87</v>
      </c>
      <c r="AV342" s="14" t="s">
        <v>87</v>
      </c>
      <c r="AW342" s="14" t="s">
        <v>30</v>
      </c>
      <c r="AX342" s="14" t="s">
        <v>75</v>
      </c>
      <c r="AY342" s="175" t="s">
        <v>176</v>
      </c>
    </row>
    <row r="343" spans="1:65" s="15" customFormat="1" ht="12">
      <c r="B343" s="182"/>
      <c r="D343" s="167" t="s">
        <v>182</v>
      </c>
      <c r="E343" s="183" t="s">
        <v>1350</v>
      </c>
      <c r="F343" s="184" t="s">
        <v>1568</v>
      </c>
      <c r="H343" s="185">
        <v>383.142</v>
      </c>
      <c r="I343" s="186"/>
      <c r="L343" s="182"/>
      <c r="M343" s="187"/>
      <c r="N343" s="188"/>
      <c r="O343" s="188"/>
      <c r="P343" s="188"/>
      <c r="Q343" s="188"/>
      <c r="R343" s="188"/>
      <c r="S343" s="188"/>
      <c r="T343" s="189"/>
      <c r="AT343" s="183" t="s">
        <v>182</v>
      </c>
      <c r="AU343" s="183" t="s">
        <v>87</v>
      </c>
      <c r="AV343" s="15" t="s">
        <v>97</v>
      </c>
      <c r="AW343" s="15" t="s">
        <v>30</v>
      </c>
      <c r="AX343" s="15" t="s">
        <v>75</v>
      </c>
      <c r="AY343" s="183" t="s">
        <v>176</v>
      </c>
    </row>
    <row r="344" spans="1:65" s="16" customFormat="1" ht="12">
      <c r="B344" s="190"/>
      <c r="D344" s="167" t="s">
        <v>182</v>
      </c>
      <c r="E344" s="191" t="s">
        <v>1</v>
      </c>
      <c r="F344" s="192" t="s">
        <v>193</v>
      </c>
      <c r="H344" s="193">
        <v>600.58199999999999</v>
      </c>
      <c r="I344" s="194"/>
      <c r="L344" s="190"/>
      <c r="M344" s="195"/>
      <c r="N344" s="196"/>
      <c r="O344" s="196"/>
      <c r="P344" s="196"/>
      <c r="Q344" s="196"/>
      <c r="R344" s="196"/>
      <c r="S344" s="196"/>
      <c r="T344" s="197"/>
      <c r="AT344" s="191" t="s">
        <v>182</v>
      </c>
      <c r="AU344" s="191" t="s">
        <v>87</v>
      </c>
      <c r="AV344" s="16" t="s">
        <v>106</v>
      </c>
      <c r="AW344" s="16" t="s">
        <v>30</v>
      </c>
      <c r="AX344" s="16" t="s">
        <v>79</v>
      </c>
      <c r="AY344" s="191" t="s">
        <v>176</v>
      </c>
    </row>
    <row r="345" spans="1:65" s="2" customFormat="1" ht="24.25" customHeight="1">
      <c r="A345" s="33"/>
      <c r="B345" s="151"/>
      <c r="C345" s="203" t="s">
        <v>1120</v>
      </c>
      <c r="D345" s="203" t="s">
        <v>411</v>
      </c>
      <c r="E345" s="204" t="s">
        <v>1569</v>
      </c>
      <c r="F345" s="205" t="s">
        <v>1570</v>
      </c>
      <c r="G345" s="206" t="s">
        <v>134</v>
      </c>
      <c r="H345" s="207">
        <v>19.638999999999999</v>
      </c>
      <c r="I345" s="208"/>
      <c r="J345" s="209">
        <f>ROUND(I345*H345,2)</f>
        <v>0</v>
      </c>
      <c r="K345" s="210"/>
      <c r="L345" s="211"/>
      <c r="M345" s="212" t="s">
        <v>1</v>
      </c>
      <c r="N345" s="213" t="s">
        <v>41</v>
      </c>
      <c r="O345" s="59"/>
      <c r="P345" s="162">
        <f>O345*H345</f>
        <v>0</v>
      </c>
      <c r="Q345" s="162">
        <v>0.55000000000000004</v>
      </c>
      <c r="R345" s="162">
        <f>Q345*H345</f>
        <v>10.801450000000001</v>
      </c>
      <c r="S345" s="162">
        <v>0</v>
      </c>
      <c r="T345" s="163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4" t="s">
        <v>615</v>
      </c>
      <c r="AT345" s="164" t="s">
        <v>411</v>
      </c>
      <c r="AU345" s="164" t="s">
        <v>87</v>
      </c>
      <c r="AY345" s="18" t="s">
        <v>176</v>
      </c>
      <c r="BE345" s="165">
        <f>IF(N345="základná",J345,0)</f>
        <v>0</v>
      </c>
      <c r="BF345" s="165">
        <f>IF(N345="znížená",J345,0)</f>
        <v>0</v>
      </c>
      <c r="BG345" s="165">
        <f>IF(N345="zákl. prenesená",J345,0)</f>
        <v>0</v>
      </c>
      <c r="BH345" s="165">
        <f>IF(N345="zníž. prenesená",J345,0)</f>
        <v>0</v>
      </c>
      <c r="BI345" s="165">
        <f>IF(N345="nulová",J345,0)</f>
        <v>0</v>
      </c>
      <c r="BJ345" s="18" t="s">
        <v>87</v>
      </c>
      <c r="BK345" s="165">
        <f>ROUND(I345*H345,2)</f>
        <v>0</v>
      </c>
      <c r="BL345" s="18" t="s">
        <v>332</v>
      </c>
      <c r="BM345" s="164" t="s">
        <v>1571</v>
      </c>
    </row>
    <row r="346" spans="1:65" s="14" customFormat="1" ht="12">
      <c r="B346" s="174"/>
      <c r="D346" s="167" t="s">
        <v>182</v>
      </c>
      <c r="E346" s="175" t="s">
        <v>1</v>
      </c>
      <c r="F346" s="176" t="s">
        <v>1572</v>
      </c>
      <c r="H346" s="177">
        <v>12.529</v>
      </c>
      <c r="I346" s="178"/>
      <c r="L346" s="174"/>
      <c r="M346" s="179"/>
      <c r="N346" s="180"/>
      <c r="O346" s="180"/>
      <c r="P346" s="180"/>
      <c r="Q346" s="180"/>
      <c r="R346" s="180"/>
      <c r="S346" s="180"/>
      <c r="T346" s="181"/>
      <c r="AT346" s="175" t="s">
        <v>182</v>
      </c>
      <c r="AU346" s="175" t="s">
        <v>87</v>
      </c>
      <c r="AV346" s="14" t="s">
        <v>87</v>
      </c>
      <c r="AW346" s="14" t="s">
        <v>30</v>
      </c>
      <c r="AX346" s="14" t="s">
        <v>75</v>
      </c>
      <c r="AY346" s="175" t="s">
        <v>176</v>
      </c>
    </row>
    <row r="347" spans="1:65" s="14" customFormat="1" ht="12">
      <c r="B347" s="174"/>
      <c r="D347" s="167" t="s">
        <v>182</v>
      </c>
      <c r="E347" s="175" t="s">
        <v>1</v>
      </c>
      <c r="F347" s="176" t="s">
        <v>1573</v>
      </c>
      <c r="H347" s="177">
        <v>4.9329999999999998</v>
      </c>
      <c r="I347" s="178"/>
      <c r="L347" s="174"/>
      <c r="M347" s="179"/>
      <c r="N347" s="180"/>
      <c r="O347" s="180"/>
      <c r="P347" s="180"/>
      <c r="Q347" s="180"/>
      <c r="R347" s="180"/>
      <c r="S347" s="180"/>
      <c r="T347" s="181"/>
      <c r="AT347" s="175" t="s">
        <v>182</v>
      </c>
      <c r="AU347" s="175" t="s">
        <v>87</v>
      </c>
      <c r="AV347" s="14" t="s">
        <v>87</v>
      </c>
      <c r="AW347" s="14" t="s">
        <v>30</v>
      </c>
      <c r="AX347" s="14" t="s">
        <v>75</v>
      </c>
      <c r="AY347" s="175" t="s">
        <v>176</v>
      </c>
    </row>
    <row r="348" spans="1:65" s="14" customFormat="1" ht="12">
      <c r="B348" s="174"/>
      <c r="D348" s="167" t="s">
        <v>182</v>
      </c>
      <c r="E348" s="175" t="s">
        <v>1</v>
      </c>
      <c r="F348" s="176" t="s">
        <v>1574</v>
      </c>
      <c r="H348" s="177">
        <v>2.177</v>
      </c>
      <c r="I348" s="178"/>
      <c r="L348" s="174"/>
      <c r="M348" s="179"/>
      <c r="N348" s="180"/>
      <c r="O348" s="180"/>
      <c r="P348" s="180"/>
      <c r="Q348" s="180"/>
      <c r="R348" s="180"/>
      <c r="S348" s="180"/>
      <c r="T348" s="181"/>
      <c r="AT348" s="175" t="s">
        <v>182</v>
      </c>
      <c r="AU348" s="175" t="s">
        <v>87</v>
      </c>
      <c r="AV348" s="14" t="s">
        <v>87</v>
      </c>
      <c r="AW348" s="14" t="s">
        <v>30</v>
      </c>
      <c r="AX348" s="14" t="s">
        <v>75</v>
      </c>
      <c r="AY348" s="175" t="s">
        <v>176</v>
      </c>
    </row>
    <row r="349" spans="1:65" s="15" customFormat="1" ht="12">
      <c r="B349" s="182"/>
      <c r="D349" s="167" t="s">
        <v>182</v>
      </c>
      <c r="E349" s="183" t="s">
        <v>1</v>
      </c>
      <c r="F349" s="184" t="s">
        <v>192</v>
      </c>
      <c r="H349" s="185">
        <v>19.638999999999999</v>
      </c>
      <c r="I349" s="186"/>
      <c r="L349" s="182"/>
      <c r="M349" s="187"/>
      <c r="N349" s="188"/>
      <c r="O349" s="188"/>
      <c r="P349" s="188"/>
      <c r="Q349" s="188"/>
      <c r="R349" s="188"/>
      <c r="S349" s="188"/>
      <c r="T349" s="189"/>
      <c r="AT349" s="183" t="s">
        <v>182</v>
      </c>
      <c r="AU349" s="183" t="s">
        <v>87</v>
      </c>
      <c r="AV349" s="15" t="s">
        <v>97</v>
      </c>
      <c r="AW349" s="15" t="s">
        <v>30</v>
      </c>
      <c r="AX349" s="15" t="s">
        <v>75</v>
      </c>
      <c r="AY349" s="183" t="s">
        <v>176</v>
      </c>
    </row>
    <row r="350" spans="1:65" s="16" customFormat="1" ht="12">
      <c r="B350" s="190"/>
      <c r="D350" s="167" t="s">
        <v>182</v>
      </c>
      <c r="E350" s="191" t="s">
        <v>1</v>
      </c>
      <c r="F350" s="192" t="s">
        <v>193</v>
      </c>
      <c r="H350" s="193">
        <v>19.638999999999999</v>
      </c>
      <c r="I350" s="194"/>
      <c r="L350" s="190"/>
      <c r="M350" s="195"/>
      <c r="N350" s="196"/>
      <c r="O350" s="196"/>
      <c r="P350" s="196"/>
      <c r="Q350" s="196"/>
      <c r="R350" s="196"/>
      <c r="S350" s="196"/>
      <c r="T350" s="197"/>
      <c r="AT350" s="191" t="s">
        <v>182</v>
      </c>
      <c r="AU350" s="191" t="s">
        <v>87</v>
      </c>
      <c r="AV350" s="16" t="s">
        <v>106</v>
      </c>
      <c r="AW350" s="16" t="s">
        <v>30</v>
      </c>
      <c r="AX350" s="16" t="s">
        <v>79</v>
      </c>
      <c r="AY350" s="191" t="s">
        <v>176</v>
      </c>
    </row>
    <row r="351" spans="1:65" s="2" customFormat="1" ht="14.5" customHeight="1">
      <c r="A351" s="33"/>
      <c r="B351" s="151"/>
      <c r="C351" s="152" t="s">
        <v>1124</v>
      </c>
      <c r="D351" s="152" t="s">
        <v>178</v>
      </c>
      <c r="E351" s="153" t="s">
        <v>1575</v>
      </c>
      <c r="F351" s="154" t="s">
        <v>1576</v>
      </c>
      <c r="G351" s="155" t="s">
        <v>219</v>
      </c>
      <c r="H351" s="156">
        <v>152</v>
      </c>
      <c r="I351" s="157"/>
      <c r="J351" s="158">
        <f>ROUND(I351*H351,2)</f>
        <v>0</v>
      </c>
      <c r="K351" s="159"/>
      <c r="L351" s="34"/>
      <c r="M351" s="160" t="s">
        <v>1</v>
      </c>
      <c r="N351" s="161" t="s">
        <v>41</v>
      </c>
      <c r="O351" s="59"/>
      <c r="P351" s="162">
        <f>O351*H351</f>
        <v>0</v>
      </c>
      <c r="Q351" s="162">
        <v>0</v>
      </c>
      <c r="R351" s="162">
        <f>Q351*H351</f>
        <v>0</v>
      </c>
      <c r="S351" s="162">
        <v>0</v>
      </c>
      <c r="T351" s="163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4" t="s">
        <v>332</v>
      </c>
      <c r="AT351" s="164" t="s">
        <v>178</v>
      </c>
      <c r="AU351" s="164" t="s">
        <v>87</v>
      </c>
      <c r="AY351" s="18" t="s">
        <v>176</v>
      </c>
      <c r="BE351" s="165">
        <f>IF(N351="základná",J351,0)</f>
        <v>0</v>
      </c>
      <c r="BF351" s="165">
        <f>IF(N351="znížená",J351,0)</f>
        <v>0</v>
      </c>
      <c r="BG351" s="165">
        <f>IF(N351="zákl. prenesená",J351,0)</f>
        <v>0</v>
      </c>
      <c r="BH351" s="165">
        <f>IF(N351="zníž. prenesená",J351,0)</f>
        <v>0</v>
      </c>
      <c r="BI351" s="165">
        <f>IF(N351="nulová",J351,0)</f>
        <v>0</v>
      </c>
      <c r="BJ351" s="18" t="s">
        <v>87</v>
      </c>
      <c r="BK351" s="165">
        <f>ROUND(I351*H351,2)</f>
        <v>0</v>
      </c>
      <c r="BL351" s="18" t="s">
        <v>332</v>
      </c>
      <c r="BM351" s="164" t="s">
        <v>1577</v>
      </c>
    </row>
    <row r="352" spans="1:65" s="13" customFormat="1" ht="12">
      <c r="B352" s="166"/>
      <c r="D352" s="167" t="s">
        <v>182</v>
      </c>
      <c r="E352" s="168" t="s">
        <v>1</v>
      </c>
      <c r="F352" s="169" t="s">
        <v>1578</v>
      </c>
      <c r="H352" s="168" t="s">
        <v>1</v>
      </c>
      <c r="I352" s="170"/>
      <c r="L352" s="166"/>
      <c r="M352" s="171"/>
      <c r="N352" s="172"/>
      <c r="O352" s="172"/>
      <c r="P352" s="172"/>
      <c r="Q352" s="172"/>
      <c r="R352" s="172"/>
      <c r="S352" s="172"/>
      <c r="T352" s="173"/>
      <c r="AT352" s="168" t="s">
        <v>182</v>
      </c>
      <c r="AU352" s="168" t="s">
        <v>87</v>
      </c>
      <c r="AV352" s="13" t="s">
        <v>79</v>
      </c>
      <c r="AW352" s="13" t="s">
        <v>30</v>
      </c>
      <c r="AX352" s="13" t="s">
        <v>75</v>
      </c>
      <c r="AY352" s="168" t="s">
        <v>176</v>
      </c>
    </row>
    <row r="353" spans="1:65" s="14" customFormat="1" ht="12">
      <c r="B353" s="174"/>
      <c r="D353" s="167" t="s">
        <v>182</v>
      </c>
      <c r="E353" s="175" t="s">
        <v>1</v>
      </c>
      <c r="F353" s="176" t="s">
        <v>1579</v>
      </c>
      <c r="H353" s="177">
        <v>122</v>
      </c>
      <c r="I353" s="178"/>
      <c r="L353" s="174"/>
      <c r="M353" s="179"/>
      <c r="N353" s="180"/>
      <c r="O353" s="180"/>
      <c r="P353" s="180"/>
      <c r="Q353" s="180"/>
      <c r="R353" s="180"/>
      <c r="S353" s="180"/>
      <c r="T353" s="181"/>
      <c r="AT353" s="175" t="s">
        <v>182</v>
      </c>
      <c r="AU353" s="175" t="s">
        <v>87</v>
      </c>
      <c r="AV353" s="14" t="s">
        <v>87</v>
      </c>
      <c r="AW353" s="14" t="s">
        <v>30</v>
      </c>
      <c r="AX353" s="14" t="s">
        <v>75</v>
      </c>
      <c r="AY353" s="175" t="s">
        <v>176</v>
      </c>
    </row>
    <row r="354" spans="1:65" s="15" customFormat="1" ht="12">
      <c r="B354" s="182"/>
      <c r="D354" s="167" t="s">
        <v>182</v>
      </c>
      <c r="E354" s="183" t="s">
        <v>1</v>
      </c>
      <c r="F354" s="184" t="s">
        <v>192</v>
      </c>
      <c r="H354" s="185">
        <v>122</v>
      </c>
      <c r="I354" s="186"/>
      <c r="L354" s="182"/>
      <c r="M354" s="187"/>
      <c r="N354" s="188"/>
      <c r="O354" s="188"/>
      <c r="P354" s="188"/>
      <c r="Q354" s="188"/>
      <c r="R354" s="188"/>
      <c r="S354" s="188"/>
      <c r="T354" s="189"/>
      <c r="AT354" s="183" t="s">
        <v>182</v>
      </c>
      <c r="AU354" s="183" t="s">
        <v>87</v>
      </c>
      <c r="AV354" s="15" t="s">
        <v>97</v>
      </c>
      <c r="AW354" s="15" t="s">
        <v>30</v>
      </c>
      <c r="AX354" s="15" t="s">
        <v>75</v>
      </c>
      <c r="AY354" s="183" t="s">
        <v>176</v>
      </c>
    </row>
    <row r="355" spans="1:65" s="13" customFormat="1" ht="12">
      <c r="B355" s="166"/>
      <c r="D355" s="167" t="s">
        <v>182</v>
      </c>
      <c r="E355" s="168" t="s">
        <v>1</v>
      </c>
      <c r="F355" s="169" t="s">
        <v>1580</v>
      </c>
      <c r="H355" s="168" t="s">
        <v>1</v>
      </c>
      <c r="I355" s="170"/>
      <c r="L355" s="166"/>
      <c r="M355" s="171"/>
      <c r="N355" s="172"/>
      <c r="O355" s="172"/>
      <c r="P355" s="172"/>
      <c r="Q355" s="172"/>
      <c r="R355" s="172"/>
      <c r="S355" s="172"/>
      <c r="T355" s="173"/>
      <c r="AT355" s="168" t="s">
        <v>182</v>
      </c>
      <c r="AU355" s="168" t="s">
        <v>87</v>
      </c>
      <c r="AV355" s="13" t="s">
        <v>79</v>
      </c>
      <c r="AW355" s="13" t="s">
        <v>30</v>
      </c>
      <c r="AX355" s="13" t="s">
        <v>75</v>
      </c>
      <c r="AY355" s="168" t="s">
        <v>176</v>
      </c>
    </row>
    <row r="356" spans="1:65" s="14" customFormat="1" ht="12">
      <c r="B356" s="174"/>
      <c r="D356" s="167" t="s">
        <v>182</v>
      </c>
      <c r="E356" s="175" t="s">
        <v>1</v>
      </c>
      <c r="F356" s="176" t="s">
        <v>634</v>
      </c>
      <c r="H356" s="177">
        <v>30</v>
      </c>
      <c r="I356" s="178"/>
      <c r="L356" s="174"/>
      <c r="M356" s="179"/>
      <c r="N356" s="180"/>
      <c r="O356" s="180"/>
      <c r="P356" s="180"/>
      <c r="Q356" s="180"/>
      <c r="R356" s="180"/>
      <c r="S356" s="180"/>
      <c r="T356" s="181"/>
      <c r="AT356" s="175" t="s">
        <v>182</v>
      </c>
      <c r="AU356" s="175" t="s">
        <v>87</v>
      </c>
      <c r="AV356" s="14" t="s">
        <v>87</v>
      </c>
      <c r="AW356" s="14" t="s">
        <v>30</v>
      </c>
      <c r="AX356" s="14" t="s">
        <v>75</v>
      </c>
      <c r="AY356" s="175" t="s">
        <v>176</v>
      </c>
    </row>
    <row r="357" spans="1:65" s="15" customFormat="1" ht="12">
      <c r="B357" s="182"/>
      <c r="D357" s="167" t="s">
        <v>182</v>
      </c>
      <c r="E357" s="183" t="s">
        <v>1</v>
      </c>
      <c r="F357" s="184" t="s">
        <v>192</v>
      </c>
      <c r="H357" s="185">
        <v>30</v>
      </c>
      <c r="I357" s="186"/>
      <c r="L357" s="182"/>
      <c r="M357" s="187"/>
      <c r="N357" s="188"/>
      <c r="O357" s="188"/>
      <c r="P357" s="188"/>
      <c r="Q357" s="188"/>
      <c r="R357" s="188"/>
      <c r="S357" s="188"/>
      <c r="T357" s="189"/>
      <c r="AT357" s="183" t="s">
        <v>182</v>
      </c>
      <c r="AU357" s="183" t="s">
        <v>87</v>
      </c>
      <c r="AV357" s="15" t="s">
        <v>97</v>
      </c>
      <c r="AW357" s="15" t="s">
        <v>30</v>
      </c>
      <c r="AX357" s="15" t="s">
        <v>75</v>
      </c>
      <c r="AY357" s="183" t="s">
        <v>176</v>
      </c>
    </row>
    <row r="358" spans="1:65" s="16" customFormat="1" ht="12">
      <c r="B358" s="190"/>
      <c r="D358" s="167" t="s">
        <v>182</v>
      </c>
      <c r="E358" s="191" t="s">
        <v>1</v>
      </c>
      <c r="F358" s="192" t="s">
        <v>850</v>
      </c>
      <c r="H358" s="193">
        <v>152</v>
      </c>
      <c r="I358" s="194"/>
      <c r="L358" s="190"/>
      <c r="M358" s="195"/>
      <c r="N358" s="196"/>
      <c r="O358" s="196"/>
      <c r="P358" s="196"/>
      <c r="Q358" s="196"/>
      <c r="R358" s="196"/>
      <c r="S358" s="196"/>
      <c r="T358" s="197"/>
      <c r="AT358" s="191" t="s">
        <v>182</v>
      </c>
      <c r="AU358" s="191" t="s">
        <v>87</v>
      </c>
      <c r="AV358" s="16" t="s">
        <v>106</v>
      </c>
      <c r="AW358" s="16" t="s">
        <v>30</v>
      </c>
      <c r="AX358" s="16" t="s">
        <v>79</v>
      </c>
      <c r="AY358" s="191" t="s">
        <v>176</v>
      </c>
    </row>
    <row r="359" spans="1:65" s="2" customFormat="1" ht="14.5" customHeight="1">
      <c r="A359" s="33"/>
      <c r="B359" s="151"/>
      <c r="C359" s="203" t="s">
        <v>1128</v>
      </c>
      <c r="D359" s="203" t="s">
        <v>411</v>
      </c>
      <c r="E359" s="204" t="s">
        <v>1581</v>
      </c>
      <c r="F359" s="205" t="s">
        <v>1582</v>
      </c>
      <c r="G359" s="206" t="s">
        <v>862</v>
      </c>
      <c r="H359" s="207">
        <v>134.19999999999999</v>
      </c>
      <c r="I359" s="208"/>
      <c r="J359" s="209">
        <f>ROUND(I359*H359,2)</f>
        <v>0</v>
      </c>
      <c r="K359" s="210"/>
      <c r="L359" s="211"/>
      <c r="M359" s="212" t="s">
        <v>1</v>
      </c>
      <c r="N359" s="213" t="s">
        <v>41</v>
      </c>
      <c r="O359" s="59"/>
      <c r="P359" s="162">
        <f>O359*H359</f>
        <v>0</v>
      </c>
      <c r="Q359" s="162">
        <v>0</v>
      </c>
      <c r="R359" s="162">
        <f>Q359*H359</f>
        <v>0</v>
      </c>
      <c r="S359" s="162">
        <v>0</v>
      </c>
      <c r="T359" s="163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615</v>
      </c>
      <c r="AT359" s="164" t="s">
        <v>411</v>
      </c>
      <c r="AU359" s="164" t="s">
        <v>87</v>
      </c>
      <c r="AY359" s="18" t="s">
        <v>176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8" t="s">
        <v>87</v>
      </c>
      <c r="BK359" s="165">
        <f>ROUND(I359*H359,2)</f>
        <v>0</v>
      </c>
      <c r="BL359" s="18" t="s">
        <v>332</v>
      </c>
      <c r="BM359" s="164" t="s">
        <v>1583</v>
      </c>
    </row>
    <row r="360" spans="1:65" s="13" customFormat="1" ht="12">
      <c r="B360" s="166"/>
      <c r="D360" s="167" t="s">
        <v>182</v>
      </c>
      <c r="E360" s="168" t="s">
        <v>1</v>
      </c>
      <c r="F360" s="169" t="s">
        <v>1584</v>
      </c>
      <c r="H360" s="168" t="s">
        <v>1</v>
      </c>
      <c r="I360" s="170"/>
      <c r="L360" s="166"/>
      <c r="M360" s="171"/>
      <c r="N360" s="172"/>
      <c r="O360" s="172"/>
      <c r="P360" s="172"/>
      <c r="Q360" s="172"/>
      <c r="R360" s="172"/>
      <c r="S360" s="172"/>
      <c r="T360" s="173"/>
      <c r="AT360" s="168" t="s">
        <v>182</v>
      </c>
      <c r="AU360" s="168" t="s">
        <v>87</v>
      </c>
      <c r="AV360" s="13" t="s">
        <v>79</v>
      </c>
      <c r="AW360" s="13" t="s">
        <v>30</v>
      </c>
      <c r="AX360" s="13" t="s">
        <v>75</v>
      </c>
      <c r="AY360" s="168" t="s">
        <v>176</v>
      </c>
    </row>
    <row r="361" spans="1:65" s="14" customFormat="1" ht="12">
      <c r="B361" s="174"/>
      <c r="D361" s="167" t="s">
        <v>182</v>
      </c>
      <c r="E361" s="175" t="s">
        <v>1</v>
      </c>
      <c r="F361" s="176" t="s">
        <v>1585</v>
      </c>
      <c r="H361" s="177">
        <v>134.19999999999999</v>
      </c>
      <c r="I361" s="178"/>
      <c r="L361" s="174"/>
      <c r="M361" s="179"/>
      <c r="N361" s="180"/>
      <c r="O361" s="180"/>
      <c r="P361" s="180"/>
      <c r="Q361" s="180"/>
      <c r="R361" s="180"/>
      <c r="S361" s="180"/>
      <c r="T361" s="181"/>
      <c r="AT361" s="175" t="s">
        <v>182</v>
      </c>
      <c r="AU361" s="175" t="s">
        <v>87</v>
      </c>
      <c r="AV361" s="14" t="s">
        <v>87</v>
      </c>
      <c r="AW361" s="14" t="s">
        <v>30</v>
      </c>
      <c r="AX361" s="14" t="s">
        <v>75</v>
      </c>
      <c r="AY361" s="175" t="s">
        <v>176</v>
      </c>
    </row>
    <row r="362" spans="1:65" s="15" customFormat="1" ht="12">
      <c r="B362" s="182"/>
      <c r="D362" s="167" t="s">
        <v>182</v>
      </c>
      <c r="E362" s="183" t="s">
        <v>1</v>
      </c>
      <c r="F362" s="184" t="s">
        <v>192</v>
      </c>
      <c r="H362" s="185">
        <v>134.19999999999999</v>
      </c>
      <c r="I362" s="186"/>
      <c r="L362" s="182"/>
      <c r="M362" s="187"/>
      <c r="N362" s="188"/>
      <c r="O362" s="188"/>
      <c r="P362" s="188"/>
      <c r="Q362" s="188"/>
      <c r="R362" s="188"/>
      <c r="S362" s="188"/>
      <c r="T362" s="189"/>
      <c r="AT362" s="183" t="s">
        <v>182</v>
      </c>
      <c r="AU362" s="183" t="s">
        <v>87</v>
      </c>
      <c r="AV362" s="15" t="s">
        <v>97</v>
      </c>
      <c r="AW362" s="15" t="s">
        <v>30</v>
      </c>
      <c r="AX362" s="15" t="s">
        <v>75</v>
      </c>
      <c r="AY362" s="183" t="s">
        <v>176</v>
      </c>
    </row>
    <row r="363" spans="1:65" s="16" customFormat="1" ht="12">
      <c r="B363" s="190"/>
      <c r="D363" s="167" t="s">
        <v>182</v>
      </c>
      <c r="E363" s="191" t="s">
        <v>1</v>
      </c>
      <c r="F363" s="192" t="s">
        <v>850</v>
      </c>
      <c r="H363" s="193">
        <v>134.19999999999999</v>
      </c>
      <c r="I363" s="194"/>
      <c r="L363" s="190"/>
      <c r="M363" s="195"/>
      <c r="N363" s="196"/>
      <c r="O363" s="196"/>
      <c r="P363" s="196"/>
      <c r="Q363" s="196"/>
      <c r="R363" s="196"/>
      <c r="S363" s="196"/>
      <c r="T363" s="197"/>
      <c r="AT363" s="191" t="s">
        <v>182</v>
      </c>
      <c r="AU363" s="191" t="s">
        <v>87</v>
      </c>
      <c r="AV363" s="16" t="s">
        <v>106</v>
      </c>
      <c r="AW363" s="16" t="s">
        <v>30</v>
      </c>
      <c r="AX363" s="16" t="s">
        <v>79</v>
      </c>
      <c r="AY363" s="191" t="s">
        <v>176</v>
      </c>
    </row>
    <row r="364" spans="1:65" s="2" customFormat="1" ht="14.5" customHeight="1">
      <c r="A364" s="33"/>
      <c r="B364" s="151"/>
      <c r="C364" s="203" t="s">
        <v>1132</v>
      </c>
      <c r="D364" s="203" t="s">
        <v>411</v>
      </c>
      <c r="E364" s="204" t="s">
        <v>1586</v>
      </c>
      <c r="F364" s="205" t="s">
        <v>1587</v>
      </c>
      <c r="G364" s="206" t="s">
        <v>862</v>
      </c>
      <c r="H364" s="207">
        <v>34.5</v>
      </c>
      <c r="I364" s="208"/>
      <c r="J364" s="209">
        <f>ROUND(I364*H364,2)</f>
        <v>0</v>
      </c>
      <c r="K364" s="210"/>
      <c r="L364" s="211"/>
      <c r="M364" s="212" t="s">
        <v>1</v>
      </c>
      <c r="N364" s="213" t="s">
        <v>41</v>
      </c>
      <c r="O364" s="59"/>
      <c r="P364" s="162">
        <f>O364*H364</f>
        <v>0</v>
      </c>
      <c r="Q364" s="162">
        <v>0</v>
      </c>
      <c r="R364" s="162">
        <f>Q364*H364</f>
        <v>0</v>
      </c>
      <c r="S364" s="162">
        <v>0</v>
      </c>
      <c r="T364" s="163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4" t="s">
        <v>615</v>
      </c>
      <c r="AT364" s="164" t="s">
        <v>411</v>
      </c>
      <c r="AU364" s="164" t="s">
        <v>87</v>
      </c>
      <c r="AY364" s="18" t="s">
        <v>176</v>
      </c>
      <c r="BE364" s="165">
        <f>IF(N364="základná",J364,0)</f>
        <v>0</v>
      </c>
      <c r="BF364" s="165">
        <f>IF(N364="znížená",J364,0)</f>
        <v>0</v>
      </c>
      <c r="BG364" s="165">
        <f>IF(N364="zákl. prenesená",J364,0)</f>
        <v>0</v>
      </c>
      <c r="BH364" s="165">
        <f>IF(N364="zníž. prenesená",J364,0)</f>
        <v>0</v>
      </c>
      <c r="BI364" s="165">
        <f>IF(N364="nulová",J364,0)</f>
        <v>0</v>
      </c>
      <c r="BJ364" s="18" t="s">
        <v>87</v>
      </c>
      <c r="BK364" s="165">
        <f>ROUND(I364*H364,2)</f>
        <v>0</v>
      </c>
      <c r="BL364" s="18" t="s">
        <v>332</v>
      </c>
      <c r="BM364" s="164" t="s">
        <v>1588</v>
      </c>
    </row>
    <row r="365" spans="1:65" s="13" customFormat="1" ht="12">
      <c r="B365" s="166"/>
      <c r="D365" s="167" t="s">
        <v>182</v>
      </c>
      <c r="E365" s="168" t="s">
        <v>1</v>
      </c>
      <c r="F365" s="169" t="s">
        <v>1589</v>
      </c>
      <c r="H365" s="168" t="s">
        <v>1</v>
      </c>
      <c r="I365" s="170"/>
      <c r="L365" s="166"/>
      <c r="M365" s="171"/>
      <c r="N365" s="172"/>
      <c r="O365" s="172"/>
      <c r="P365" s="172"/>
      <c r="Q365" s="172"/>
      <c r="R365" s="172"/>
      <c r="S365" s="172"/>
      <c r="T365" s="173"/>
      <c r="AT365" s="168" t="s">
        <v>182</v>
      </c>
      <c r="AU365" s="168" t="s">
        <v>87</v>
      </c>
      <c r="AV365" s="13" t="s">
        <v>79</v>
      </c>
      <c r="AW365" s="13" t="s">
        <v>30</v>
      </c>
      <c r="AX365" s="13" t="s">
        <v>75</v>
      </c>
      <c r="AY365" s="168" t="s">
        <v>176</v>
      </c>
    </row>
    <row r="366" spans="1:65" s="14" customFormat="1" ht="12">
      <c r="B366" s="174"/>
      <c r="D366" s="167" t="s">
        <v>182</v>
      </c>
      <c r="E366" s="175" t="s">
        <v>1</v>
      </c>
      <c r="F366" s="176" t="s">
        <v>634</v>
      </c>
      <c r="H366" s="177">
        <v>30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182</v>
      </c>
      <c r="AU366" s="175" t="s">
        <v>87</v>
      </c>
      <c r="AV366" s="14" t="s">
        <v>87</v>
      </c>
      <c r="AW366" s="14" t="s">
        <v>30</v>
      </c>
      <c r="AX366" s="14" t="s">
        <v>75</v>
      </c>
      <c r="AY366" s="175" t="s">
        <v>176</v>
      </c>
    </row>
    <row r="367" spans="1:65" s="15" customFormat="1" ht="12">
      <c r="B367" s="182"/>
      <c r="D367" s="167" t="s">
        <v>182</v>
      </c>
      <c r="E367" s="183" t="s">
        <v>1</v>
      </c>
      <c r="F367" s="184" t="s">
        <v>192</v>
      </c>
      <c r="H367" s="185">
        <v>30</v>
      </c>
      <c r="I367" s="186"/>
      <c r="L367" s="182"/>
      <c r="M367" s="187"/>
      <c r="N367" s="188"/>
      <c r="O367" s="188"/>
      <c r="P367" s="188"/>
      <c r="Q367" s="188"/>
      <c r="R367" s="188"/>
      <c r="S367" s="188"/>
      <c r="T367" s="189"/>
      <c r="AT367" s="183" t="s">
        <v>182</v>
      </c>
      <c r="AU367" s="183" t="s">
        <v>87</v>
      </c>
      <c r="AV367" s="15" t="s">
        <v>97</v>
      </c>
      <c r="AW367" s="15" t="s">
        <v>30</v>
      </c>
      <c r="AX367" s="15" t="s">
        <v>75</v>
      </c>
      <c r="AY367" s="183" t="s">
        <v>176</v>
      </c>
    </row>
    <row r="368" spans="1:65" s="16" customFormat="1" ht="12">
      <c r="B368" s="190"/>
      <c r="D368" s="167" t="s">
        <v>182</v>
      </c>
      <c r="E368" s="191" t="s">
        <v>1</v>
      </c>
      <c r="F368" s="192" t="s">
        <v>850</v>
      </c>
      <c r="H368" s="193">
        <v>30</v>
      </c>
      <c r="I368" s="194"/>
      <c r="L368" s="190"/>
      <c r="M368" s="195"/>
      <c r="N368" s="196"/>
      <c r="O368" s="196"/>
      <c r="P368" s="196"/>
      <c r="Q368" s="196"/>
      <c r="R368" s="196"/>
      <c r="S368" s="196"/>
      <c r="T368" s="197"/>
      <c r="AT368" s="191" t="s">
        <v>182</v>
      </c>
      <c r="AU368" s="191" t="s">
        <v>87</v>
      </c>
      <c r="AV368" s="16" t="s">
        <v>106</v>
      </c>
      <c r="AW368" s="16" t="s">
        <v>30</v>
      </c>
      <c r="AX368" s="16" t="s">
        <v>79</v>
      </c>
      <c r="AY368" s="191" t="s">
        <v>176</v>
      </c>
    </row>
    <row r="369" spans="1:65" s="14" customFormat="1" ht="12">
      <c r="B369" s="174"/>
      <c r="D369" s="167" t="s">
        <v>182</v>
      </c>
      <c r="F369" s="176" t="s">
        <v>1590</v>
      </c>
      <c r="H369" s="177">
        <v>34.5</v>
      </c>
      <c r="I369" s="178"/>
      <c r="L369" s="174"/>
      <c r="M369" s="179"/>
      <c r="N369" s="180"/>
      <c r="O369" s="180"/>
      <c r="P369" s="180"/>
      <c r="Q369" s="180"/>
      <c r="R369" s="180"/>
      <c r="S369" s="180"/>
      <c r="T369" s="181"/>
      <c r="AT369" s="175" t="s">
        <v>182</v>
      </c>
      <c r="AU369" s="175" t="s">
        <v>87</v>
      </c>
      <c r="AV369" s="14" t="s">
        <v>87</v>
      </c>
      <c r="AW369" s="14" t="s">
        <v>3</v>
      </c>
      <c r="AX369" s="14" t="s">
        <v>79</v>
      </c>
      <c r="AY369" s="175" t="s">
        <v>176</v>
      </c>
    </row>
    <row r="370" spans="1:65" s="2" customFormat="1" ht="38" customHeight="1">
      <c r="A370" s="33"/>
      <c r="B370" s="151"/>
      <c r="C370" s="152" t="s">
        <v>1293</v>
      </c>
      <c r="D370" s="152" t="s">
        <v>178</v>
      </c>
      <c r="E370" s="153" t="s">
        <v>1591</v>
      </c>
      <c r="F370" s="154" t="s">
        <v>1592</v>
      </c>
      <c r="G370" s="155" t="s">
        <v>134</v>
      </c>
      <c r="H370" s="156">
        <v>25.352</v>
      </c>
      <c r="I370" s="157"/>
      <c r="J370" s="158">
        <f>ROUND(I370*H370,2)</f>
        <v>0</v>
      </c>
      <c r="K370" s="159"/>
      <c r="L370" s="34"/>
      <c r="M370" s="160" t="s">
        <v>1</v>
      </c>
      <c r="N370" s="161" t="s">
        <v>41</v>
      </c>
      <c r="O370" s="59"/>
      <c r="P370" s="162">
        <f>O370*H370</f>
        <v>0</v>
      </c>
      <c r="Q370" s="162">
        <v>2.3099999999999999E-2</v>
      </c>
      <c r="R370" s="162">
        <f>Q370*H370</f>
        <v>0.58563120000000002</v>
      </c>
      <c r="S370" s="162">
        <v>0</v>
      </c>
      <c r="T370" s="163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4" t="s">
        <v>332</v>
      </c>
      <c r="AT370" s="164" t="s">
        <v>178</v>
      </c>
      <c r="AU370" s="164" t="s">
        <v>87</v>
      </c>
      <c r="AY370" s="18" t="s">
        <v>176</v>
      </c>
      <c r="BE370" s="165">
        <f>IF(N370="základná",J370,0)</f>
        <v>0</v>
      </c>
      <c r="BF370" s="165">
        <f>IF(N370="znížená",J370,0)</f>
        <v>0</v>
      </c>
      <c r="BG370" s="165">
        <f>IF(N370="zákl. prenesená",J370,0)</f>
        <v>0</v>
      </c>
      <c r="BH370" s="165">
        <f>IF(N370="zníž. prenesená",J370,0)</f>
        <v>0</v>
      </c>
      <c r="BI370" s="165">
        <f>IF(N370="nulová",J370,0)</f>
        <v>0</v>
      </c>
      <c r="BJ370" s="18" t="s">
        <v>87</v>
      </c>
      <c r="BK370" s="165">
        <f>ROUND(I370*H370,2)</f>
        <v>0</v>
      </c>
      <c r="BL370" s="18" t="s">
        <v>332</v>
      </c>
      <c r="BM370" s="164" t="s">
        <v>1593</v>
      </c>
    </row>
    <row r="371" spans="1:65" s="14" customFormat="1" ht="12">
      <c r="B371" s="174"/>
      <c r="D371" s="167" t="s">
        <v>182</v>
      </c>
      <c r="E371" s="175" t="s">
        <v>1</v>
      </c>
      <c r="F371" s="176" t="s">
        <v>1594</v>
      </c>
      <c r="H371" s="177">
        <v>4.9349999999999996</v>
      </c>
      <c r="I371" s="178"/>
      <c r="L371" s="174"/>
      <c r="M371" s="179"/>
      <c r="N371" s="180"/>
      <c r="O371" s="180"/>
      <c r="P371" s="180"/>
      <c r="Q371" s="180"/>
      <c r="R371" s="180"/>
      <c r="S371" s="180"/>
      <c r="T371" s="181"/>
      <c r="AT371" s="175" t="s">
        <v>182</v>
      </c>
      <c r="AU371" s="175" t="s">
        <v>87</v>
      </c>
      <c r="AV371" s="14" t="s">
        <v>87</v>
      </c>
      <c r="AW371" s="14" t="s">
        <v>30</v>
      </c>
      <c r="AX371" s="14" t="s">
        <v>75</v>
      </c>
      <c r="AY371" s="175" t="s">
        <v>176</v>
      </c>
    </row>
    <row r="372" spans="1:65" s="15" customFormat="1" ht="12">
      <c r="B372" s="182"/>
      <c r="D372" s="167" t="s">
        <v>182</v>
      </c>
      <c r="E372" s="183" t="s">
        <v>1</v>
      </c>
      <c r="F372" s="184" t="s">
        <v>192</v>
      </c>
      <c r="H372" s="185">
        <v>4.9349999999999996</v>
      </c>
      <c r="I372" s="186"/>
      <c r="L372" s="182"/>
      <c r="M372" s="187"/>
      <c r="N372" s="188"/>
      <c r="O372" s="188"/>
      <c r="P372" s="188"/>
      <c r="Q372" s="188"/>
      <c r="R372" s="188"/>
      <c r="S372" s="188"/>
      <c r="T372" s="189"/>
      <c r="AT372" s="183" t="s">
        <v>182</v>
      </c>
      <c r="AU372" s="183" t="s">
        <v>87</v>
      </c>
      <c r="AV372" s="15" t="s">
        <v>97</v>
      </c>
      <c r="AW372" s="15" t="s">
        <v>30</v>
      </c>
      <c r="AX372" s="15" t="s">
        <v>75</v>
      </c>
      <c r="AY372" s="183" t="s">
        <v>176</v>
      </c>
    </row>
    <row r="373" spans="1:65" s="14" customFormat="1" ht="12">
      <c r="B373" s="174"/>
      <c r="D373" s="167" t="s">
        <v>182</v>
      </c>
      <c r="E373" s="175" t="s">
        <v>1</v>
      </c>
      <c r="F373" s="176" t="s">
        <v>1595</v>
      </c>
      <c r="H373" s="177">
        <v>19.638999999999999</v>
      </c>
      <c r="I373" s="178"/>
      <c r="L373" s="174"/>
      <c r="M373" s="179"/>
      <c r="N373" s="180"/>
      <c r="O373" s="180"/>
      <c r="P373" s="180"/>
      <c r="Q373" s="180"/>
      <c r="R373" s="180"/>
      <c r="S373" s="180"/>
      <c r="T373" s="181"/>
      <c r="AT373" s="175" t="s">
        <v>182</v>
      </c>
      <c r="AU373" s="175" t="s">
        <v>87</v>
      </c>
      <c r="AV373" s="14" t="s">
        <v>87</v>
      </c>
      <c r="AW373" s="14" t="s">
        <v>30</v>
      </c>
      <c r="AX373" s="14" t="s">
        <v>75</v>
      </c>
      <c r="AY373" s="175" t="s">
        <v>176</v>
      </c>
    </row>
    <row r="374" spans="1:65" s="15" customFormat="1" ht="12">
      <c r="B374" s="182"/>
      <c r="D374" s="167" t="s">
        <v>182</v>
      </c>
      <c r="E374" s="183" t="s">
        <v>1</v>
      </c>
      <c r="F374" s="184" t="s">
        <v>192</v>
      </c>
      <c r="H374" s="185">
        <v>19.638999999999999</v>
      </c>
      <c r="I374" s="186"/>
      <c r="L374" s="182"/>
      <c r="M374" s="187"/>
      <c r="N374" s="188"/>
      <c r="O374" s="188"/>
      <c r="P374" s="188"/>
      <c r="Q374" s="188"/>
      <c r="R374" s="188"/>
      <c r="S374" s="188"/>
      <c r="T374" s="189"/>
      <c r="AT374" s="183" t="s">
        <v>182</v>
      </c>
      <c r="AU374" s="183" t="s">
        <v>87</v>
      </c>
      <c r="AV374" s="15" t="s">
        <v>97</v>
      </c>
      <c r="AW374" s="15" t="s">
        <v>30</v>
      </c>
      <c r="AX374" s="15" t="s">
        <v>75</v>
      </c>
      <c r="AY374" s="183" t="s">
        <v>176</v>
      </c>
    </row>
    <row r="375" spans="1:65" s="14" customFormat="1" ht="12">
      <c r="B375" s="174"/>
      <c r="D375" s="167" t="s">
        <v>182</v>
      </c>
      <c r="E375" s="175" t="s">
        <v>1</v>
      </c>
      <c r="F375" s="176" t="s">
        <v>1596</v>
      </c>
      <c r="H375" s="177">
        <v>0.58599999999999997</v>
      </c>
      <c r="I375" s="178"/>
      <c r="L375" s="174"/>
      <c r="M375" s="179"/>
      <c r="N375" s="180"/>
      <c r="O375" s="180"/>
      <c r="P375" s="180"/>
      <c r="Q375" s="180"/>
      <c r="R375" s="180"/>
      <c r="S375" s="180"/>
      <c r="T375" s="181"/>
      <c r="AT375" s="175" t="s">
        <v>182</v>
      </c>
      <c r="AU375" s="175" t="s">
        <v>87</v>
      </c>
      <c r="AV375" s="14" t="s">
        <v>87</v>
      </c>
      <c r="AW375" s="14" t="s">
        <v>30</v>
      </c>
      <c r="AX375" s="14" t="s">
        <v>75</v>
      </c>
      <c r="AY375" s="175" t="s">
        <v>176</v>
      </c>
    </row>
    <row r="376" spans="1:65" s="14" customFormat="1" ht="12">
      <c r="B376" s="174"/>
      <c r="D376" s="167" t="s">
        <v>182</v>
      </c>
      <c r="E376" s="175" t="s">
        <v>1</v>
      </c>
      <c r="F376" s="176" t="s">
        <v>1597</v>
      </c>
      <c r="H376" s="177">
        <v>0.192</v>
      </c>
      <c r="I376" s="178"/>
      <c r="L376" s="174"/>
      <c r="M376" s="179"/>
      <c r="N376" s="180"/>
      <c r="O376" s="180"/>
      <c r="P376" s="180"/>
      <c r="Q376" s="180"/>
      <c r="R376" s="180"/>
      <c r="S376" s="180"/>
      <c r="T376" s="181"/>
      <c r="AT376" s="175" t="s">
        <v>182</v>
      </c>
      <c r="AU376" s="175" t="s">
        <v>87</v>
      </c>
      <c r="AV376" s="14" t="s">
        <v>87</v>
      </c>
      <c r="AW376" s="14" t="s">
        <v>30</v>
      </c>
      <c r="AX376" s="14" t="s">
        <v>75</v>
      </c>
      <c r="AY376" s="175" t="s">
        <v>176</v>
      </c>
    </row>
    <row r="377" spans="1:65" s="15" customFormat="1" ht="12">
      <c r="B377" s="182"/>
      <c r="D377" s="167" t="s">
        <v>182</v>
      </c>
      <c r="E377" s="183" t="s">
        <v>1</v>
      </c>
      <c r="F377" s="184" t="s">
        <v>192</v>
      </c>
      <c r="H377" s="185">
        <v>0.77800000000000002</v>
      </c>
      <c r="I377" s="186"/>
      <c r="L377" s="182"/>
      <c r="M377" s="187"/>
      <c r="N377" s="188"/>
      <c r="O377" s="188"/>
      <c r="P377" s="188"/>
      <c r="Q377" s="188"/>
      <c r="R377" s="188"/>
      <c r="S377" s="188"/>
      <c r="T377" s="189"/>
      <c r="AT377" s="183" t="s">
        <v>182</v>
      </c>
      <c r="AU377" s="183" t="s">
        <v>87</v>
      </c>
      <c r="AV377" s="15" t="s">
        <v>97</v>
      </c>
      <c r="AW377" s="15" t="s">
        <v>30</v>
      </c>
      <c r="AX377" s="15" t="s">
        <v>75</v>
      </c>
      <c r="AY377" s="183" t="s">
        <v>176</v>
      </c>
    </row>
    <row r="378" spans="1:65" s="16" customFormat="1" ht="12">
      <c r="B378" s="190"/>
      <c r="D378" s="167" t="s">
        <v>182</v>
      </c>
      <c r="E378" s="191" t="s">
        <v>1</v>
      </c>
      <c r="F378" s="192" t="s">
        <v>193</v>
      </c>
      <c r="H378" s="193">
        <v>25.352</v>
      </c>
      <c r="I378" s="194"/>
      <c r="L378" s="190"/>
      <c r="M378" s="195"/>
      <c r="N378" s="196"/>
      <c r="O378" s="196"/>
      <c r="P378" s="196"/>
      <c r="Q378" s="196"/>
      <c r="R378" s="196"/>
      <c r="S378" s="196"/>
      <c r="T378" s="197"/>
      <c r="AT378" s="191" t="s">
        <v>182</v>
      </c>
      <c r="AU378" s="191" t="s">
        <v>87</v>
      </c>
      <c r="AV378" s="16" t="s">
        <v>106</v>
      </c>
      <c r="AW378" s="16" t="s">
        <v>30</v>
      </c>
      <c r="AX378" s="16" t="s">
        <v>79</v>
      </c>
      <c r="AY378" s="191" t="s">
        <v>176</v>
      </c>
    </row>
    <row r="379" spans="1:65" s="2" customFormat="1" ht="24.25" customHeight="1">
      <c r="A379" s="33"/>
      <c r="B379" s="151"/>
      <c r="C379" s="152" t="s">
        <v>1300</v>
      </c>
      <c r="D379" s="152" t="s">
        <v>178</v>
      </c>
      <c r="E379" s="153" t="s">
        <v>1598</v>
      </c>
      <c r="F379" s="154" t="s">
        <v>1599</v>
      </c>
      <c r="G379" s="155" t="s">
        <v>138</v>
      </c>
      <c r="H379" s="156">
        <v>150.86199999999999</v>
      </c>
      <c r="I379" s="157"/>
      <c r="J379" s="158">
        <f>ROUND(I379*H379,2)</f>
        <v>0</v>
      </c>
      <c r="K379" s="159"/>
      <c r="L379" s="34"/>
      <c r="M379" s="160" t="s">
        <v>1</v>
      </c>
      <c r="N379" s="161" t="s">
        <v>41</v>
      </c>
      <c r="O379" s="59"/>
      <c r="P379" s="162">
        <f>O379*H379</f>
        <v>0</v>
      </c>
      <c r="Q379" s="162">
        <v>1.226E-2</v>
      </c>
      <c r="R379" s="162">
        <f>Q379*H379</f>
        <v>1.84956812</v>
      </c>
      <c r="S379" s="162">
        <v>0</v>
      </c>
      <c r="T379" s="163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4" t="s">
        <v>332</v>
      </c>
      <c r="AT379" s="164" t="s">
        <v>178</v>
      </c>
      <c r="AU379" s="164" t="s">
        <v>87</v>
      </c>
      <c r="AY379" s="18" t="s">
        <v>176</v>
      </c>
      <c r="BE379" s="165">
        <f>IF(N379="základná",J379,0)</f>
        <v>0</v>
      </c>
      <c r="BF379" s="165">
        <f>IF(N379="znížená",J379,0)</f>
        <v>0</v>
      </c>
      <c r="BG379" s="165">
        <f>IF(N379="zákl. prenesená",J379,0)</f>
        <v>0</v>
      </c>
      <c r="BH379" s="165">
        <f>IF(N379="zníž. prenesená",J379,0)</f>
        <v>0</v>
      </c>
      <c r="BI379" s="165">
        <f>IF(N379="nulová",J379,0)</f>
        <v>0</v>
      </c>
      <c r="BJ379" s="18" t="s">
        <v>87</v>
      </c>
      <c r="BK379" s="165">
        <f>ROUND(I379*H379,2)</f>
        <v>0</v>
      </c>
      <c r="BL379" s="18" t="s">
        <v>332</v>
      </c>
      <c r="BM379" s="164" t="s">
        <v>1600</v>
      </c>
    </row>
    <row r="380" spans="1:65" s="14" customFormat="1" ht="12">
      <c r="B380" s="174"/>
      <c r="D380" s="167" t="s">
        <v>182</v>
      </c>
      <c r="E380" s="175" t="s">
        <v>1</v>
      </c>
      <c r="F380" s="176" t="s">
        <v>669</v>
      </c>
      <c r="H380" s="177">
        <v>150.86199999999999</v>
      </c>
      <c r="I380" s="178"/>
      <c r="L380" s="174"/>
      <c r="M380" s="179"/>
      <c r="N380" s="180"/>
      <c r="O380" s="180"/>
      <c r="P380" s="180"/>
      <c r="Q380" s="180"/>
      <c r="R380" s="180"/>
      <c r="S380" s="180"/>
      <c r="T380" s="181"/>
      <c r="AT380" s="175" t="s">
        <v>182</v>
      </c>
      <c r="AU380" s="175" t="s">
        <v>87</v>
      </c>
      <c r="AV380" s="14" t="s">
        <v>87</v>
      </c>
      <c r="AW380" s="14" t="s">
        <v>30</v>
      </c>
      <c r="AX380" s="14" t="s">
        <v>75</v>
      </c>
      <c r="AY380" s="175" t="s">
        <v>176</v>
      </c>
    </row>
    <row r="381" spans="1:65" s="15" customFormat="1" ht="12">
      <c r="B381" s="182"/>
      <c r="D381" s="167" t="s">
        <v>182</v>
      </c>
      <c r="E381" s="183" t="s">
        <v>1</v>
      </c>
      <c r="F381" s="184" t="s">
        <v>192</v>
      </c>
      <c r="H381" s="185">
        <v>150.86199999999999</v>
      </c>
      <c r="I381" s="186"/>
      <c r="L381" s="182"/>
      <c r="M381" s="187"/>
      <c r="N381" s="188"/>
      <c r="O381" s="188"/>
      <c r="P381" s="188"/>
      <c r="Q381" s="188"/>
      <c r="R381" s="188"/>
      <c r="S381" s="188"/>
      <c r="T381" s="189"/>
      <c r="AT381" s="183" t="s">
        <v>182</v>
      </c>
      <c r="AU381" s="183" t="s">
        <v>87</v>
      </c>
      <c r="AV381" s="15" t="s">
        <v>97</v>
      </c>
      <c r="AW381" s="15" t="s">
        <v>30</v>
      </c>
      <c r="AX381" s="15" t="s">
        <v>75</v>
      </c>
      <c r="AY381" s="183" t="s">
        <v>176</v>
      </c>
    </row>
    <row r="382" spans="1:65" s="16" customFormat="1" ht="12">
      <c r="B382" s="190"/>
      <c r="D382" s="167" t="s">
        <v>182</v>
      </c>
      <c r="E382" s="191" t="s">
        <v>1</v>
      </c>
      <c r="F382" s="192" t="s">
        <v>193</v>
      </c>
      <c r="H382" s="193">
        <v>150.86199999999999</v>
      </c>
      <c r="I382" s="194"/>
      <c r="L382" s="190"/>
      <c r="M382" s="195"/>
      <c r="N382" s="196"/>
      <c r="O382" s="196"/>
      <c r="P382" s="196"/>
      <c r="Q382" s="196"/>
      <c r="R382" s="196"/>
      <c r="S382" s="196"/>
      <c r="T382" s="197"/>
      <c r="AT382" s="191" t="s">
        <v>182</v>
      </c>
      <c r="AU382" s="191" t="s">
        <v>87</v>
      </c>
      <c r="AV382" s="16" t="s">
        <v>106</v>
      </c>
      <c r="AW382" s="16" t="s">
        <v>30</v>
      </c>
      <c r="AX382" s="16" t="s">
        <v>79</v>
      </c>
      <c r="AY382" s="191" t="s">
        <v>176</v>
      </c>
    </row>
    <row r="383" spans="1:65" s="2" customFormat="1" ht="24.25" customHeight="1">
      <c r="A383" s="33"/>
      <c r="B383" s="151"/>
      <c r="C383" s="152" t="s">
        <v>143</v>
      </c>
      <c r="D383" s="152" t="s">
        <v>178</v>
      </c>
      <c r="E383" s="153" t="s">
        <v>1601</v>
      </c>
      <c r="F383" s="154" t="s">
        <v>1602</v>
      </c>
      <c r="G383" s="155" t="s">
        <v>134</v>
      </c>
      <c r="H383" s="156">
        <v>4.9909999999999997</v>
      </c>
      <c r="I383" s="157"/>
      <c r="J383" s="158">
        <f>ROUND(I383*H383,2)</f>
        <v>0</v>
      </c>
      <c r="K383" s="159"/>
      <c r="L383" s="34"/>
      <c r="M383" s="160" t="s">
        <v>1</v>
      </c>
      <c r="N383" s="161" t="s">
        <v>41</v>
      </c>
      <c r="O383" s="59"/>
      <c r="P383" s="162">
        <f>O383*H383</f>
        <v>0</v>
      </c>
      <c r="Q383" s="162">
        <v>2.9399999999999999E-3</v>
      </c>
      <c r="R383" s="162">
        <f>Q383*H383</f>
        <v>1.4673539999999999E-2</v>
      </c>
      <c r="S383" s="162">
        <v>0</v>
      </c>
      <c r="T383" s="163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4" t="s">
        <v>332</v>
      </c>
      <c r="AT383" s="164" t="s">
        <v>178</v>
      </c>
      <c r="AU383" s="164" t="s">
        <v>87</v>
      </c>
      <c r="AY383" s="18" t="s">
        <v>176</v>
      </c>
      <c r="BE383" s="165">
        <f>IF(N383="základná",J383,0)</f>
        <v>0</v>
      </c>
      <c r="BF383" s="165">
        <f>IF(N383="znížená",J383,0)</f>
        <v>0</v>
      </c>
      <c r="BG383" s="165">
        <f>IF(N383="zákl. prenesená",J383,0)</f>
        <v>0</v>
      </c>
      <c r="BH383" s="165">
        <f>IF(N383="zníž. prenesená",J383,0)</f>
        <v>0</v>
      </c>
      <c r="BI383" s="165">
        <f>IF(N383="nulová",J383,0)</f>
        <v>0</v>
      </c>
      <c r="BJ383" s="18" t="s">
        <v>87</v>
      </c>
      <c r="BK383" s="165">
        <f>ROUND(I383*H383,2)</f>
        <v>0</v>
      </c>
      <c r="BL383" s="18" t="s">
        <v>332</v>
      </c>
      <c r="BM383" s="164" t="s">
        <v>1603</v>
      </c>
    </row>
    <row r="384" spans="1:65" s="14" customFormat="1" ht="12">
      <c r="B384" s="174"/>
      <c r="D384" s="167" t="s">
        <v>182</v>
      </c>
      <c r="E384" s="175" t="s">
        <v>1</v>
      </c>
      <c r="F384" s="176" t="s">
        <v>1604</v>
      </c>
      <c r="H384" s="177">
        <v>4.9909999999999997</v>
      </c>
      <c r="I384" s="178"/>
      <c r="L384" s="174"/>
      <c r="M384" s="179"/>
      <c r="N384" s="180"/>
      <c r="O384" s="180"/>
      <c r="P384" s="180"/>
      <c r="Q384" s="180"/>
      <c r="R384" s="180"/>
      <c r="S384" s="180"/>
      <c r="T384" s="181"/>
      <c r="AT384" s="175" t="s">
        <v>182</v>
      </c>
      <c r="AU384" s="175" t="s">
        <v>87</v>
      </c>
      <c r="AV384" s="14" t="s">
        <v>87</v>
      </c>
      <c r="AW384" s="14" t="s">
        <v>30</v>
      </c>
      <c r="AX384" s="14" t="s">
        <v>75</v>
      </c>
      <c r="AY384" s="175" t="s">
        <v>176</v>
      </c>
    </row>
    <row r="385" spans="1:65" s="15" customFormat="1" ht="12">
      <c r="B385" s="182"/>
      <c r="D385" s="167" t="s">
        <v>182</v>
      </c>
      <c r="E385" s="183" t="s">
        <v>1</v>
      </c>
      <c r="F385" s="184" t="s">
        <v>192</v>
      </c>
      <c r="H385" s="185">
        <v>4.9909999999999997</v>
      </c>
      <c r="I385" s="186"/>
      <c r="L385" s="182"/>
      <c r="M385" s="187"/>
      <c r="N385" s="188"/>
      <c r="O385" s="188"/>
      <c r="P385" s="188"/>
      <c r="Q385" s="188"/>
      <c r="R385" s="188"/>
      <c r="S385" s="188"/>
      <c r="T385" s="189"/>
      <c r="AT385" s="183" t="s">
        <v>182</v>
      </c>
      <c r="AU385" s="183" t="s">
        <v>87</v>
      </c>
      <c r="AV385" s="15" t="s">
        <v>97</v>
      </c>
      <c r="AW385" s="15" t="s">
        <v>30</v>
      </c>
      <c r="AX385" s="15" t="s">
        <v>75</v>
      </c>
      <c r="AY385" s="183" t="s">
        <v>176</v>
      </c>
    </row>
    <row r="386" spans="1:65" s="16" customFormat="1" ht="12">
      <c r="B386" s="190"/>
      <c r="D386" s="167" t="s">
        <v>182</v>
      </c>
      <c r="E386" s="191" t="s">
        <v>1</v>
      </c>
      <c r="F386" s="192" t="s">
        <v>193</v>
      </c>
      <c r="H386" s="193">
        <v>4.9909999999999997</v>
      </c>
      <c r="I386" s="194"/>
      <c r="L386" s="190"/>
      <c r="M386" s="195"/>
      <c r="N386" s="196"/>
      <c r="O386" s="196"/>
      <c r="P386" s="196"/>
      <c r="Q386" s="196"/>
      <c r="R386" s="196"/>
      <c r="S386" s="196"/>
      <c r="T386" s="197"/>
      <c r="AT386" s="191" t="s">
        <v>182</v>
      </c>
      <c r="AU386" s="191" t="s">
        <v>87</v>
      </c>
      <c r="AV386" s="16" t="s">
        <v>106</v>
      </c>
      <c r="AW386" s="16" t="s">
        <v>30</v>
      </c>
      <c r="AX386" s="16" t="s">
        <v>79</v>
      </c>
      <c r="AY386" s="191" t="s">
        <v>176</v>
      </c>
    </row>
    <row r="387" spans="1:65" s="2" customFormat="1" ht="24.25" customHeight="1">
      <c r="A387" s="33"/>
      <c r="B387" s="151"/>
      <c r="C387" s="152" t="s">
        <v>1309</v>
      </c>
      <c r="D387" s="152" t="s">
        <v>178</v>
      </c>
      <c r="E387" s="153" t="s">
        <v>1605</v>
      </c>
      <c r="F387" s="154" t="s">
        <v>1606</v>
      </c>
      <c r="G387" s="155" t="s">
        <v>138</v>
      </c>
      <c r="H387" s="156">
        <v>68</v>
      </c>
      <c r="I387" s="157"/>
      <c r="J387" s="158">
        <f>ROUND(I387*H387,2)</f>
        <v>0</v>
      </c>
      <c r="K387" s="159"/>
      <c r="L387" s="34"/>
      <c r="M387" s="160" t="s">
        <v>1</v>
      </c>
      <c r="N387" s="161" t="s">
        <v>41</v>
      </c>
      <c r="O387" s="59"/>
      <c r="P387" s="162">
        <f>O387*H387</f>
        <v>0</v>
      </c>
      <c r="Q387" s="162">
        <v>1.8020000000000001E-2</v>
      </c>
      <c r="R387" s="162">
        <f>Q387*H387</f>
        <v>1.22536</v>
      </c>
      <c r="S387" s="162">
        <v>0</v>
      </c>
      <c r="T387" s="163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4" t="s">
        <v>332</v>
      </c>
      <c r="AT387" s="164" t="s">
        <v>178</v>
      </c>
      <c r="AU387" s="164" t="s">
        <v>87</v>
      </c>
      <c r="AY387" s="18" t="s">
        <v>176</v>
      </c>
      <c r="BE387" s="165">
        <f>IF(N387="základná",J387,0)</f>
        <v>0</v>
      </c>
      <c r="BF387" s="165">
        <f>IF(N387="znížená",J387,0)</f>
        <v>0</v>
      </c>
      <c r="BG387" s="165">
        <f>IF(N387="zákl. prenesená",J387,0)</f>
        <v>0</v>
      </c>
      <c r="BH387" s="165">
        <f>IF(N387="zníž. prenesená",J387,0)</f>
        <v>0</v>
      </c>
      <c r="BI387" s="165">
        <f>IF(N387="nulová",J387,0)</f>
        <v>0</v>
      </c>
      <c r="BJ387" s="18" t="s">
        <v>87</v>
      </c>
      <c r="BK387" s="165">
        <f>ROUND(I387*H387,2)</f>
        <v>0</v>
      </c>
      <c r="BL387" s="18" t="s">
        <v>332</v>
      </c>
      <c r="BM387" s="164" t="s">
        <v>1607</v>
      </c>
    </row>
    <row r="388" spans="1:65" s="13" customFormat="1" ht="24">
      <c r="B388" s="166"/>
      <c r="D388" s="167" t="s">
        <v>182</v>
      </c>
      <c r="E388" s="168" t="s">
        <v>1</v>
      </c>
      <c r="F388" s="169" t="s">
        <v>1608</v>
      </c>
      <c r="H388" s="168" t="s">
        <v>1</v>
      </c>
      <c r="I388" s="170"/>
      <c r="L388" s="166"/>
      <c r="M388" s="171"/>
      <c r="N388" s="172"/>
      <c r="O388" s="172"/>
      <c r="P388" s="172"/>
      <c r="Q388" s="172"/>
      <c r="R388" s="172"/>
      <c r="S388" s="172"/>
      <c r="T388" s="173"/>
      <c r="AT388" s="168" t="s">
        <v>182</v>
      </c>
      <c r="AU388" s="168" t="s">
        <v>87</v>
      </c>
      <c r="AV388" s="13" t="s">
        <v>79</v>
      </c>
      <c r="AW388" s="13" t="s">
        <v>30</v>
      </c>
      <c r="AX388" s="13" t="s">
        <v>75</v>
      </c>
      <c r="AY388" s="168" t="s">
        <v>176</v>
      </c>
    </row>
    <row r="389" spans="1:65" s="13" customFormat="1" ht="12">
      <c r="B389" s="166"/>
      <c r="D389" s="167" t="s">
        <v>182</v>
      </c>
      <c r="E389" s="168" t="s">
        <v>1</v>
      </c>
      <c r="F389" s="169" t="s">
        <v>1609</v>
      </c>
      <c r="H389" s="168" t="s">
        <v>1</v>
      </c>
      <c r="I389" s="170"/>
      <c r="L389" s="166"/>
      <c r="M389" s="171"/>
      <c r="N389" s="172"/>
      <c r="O389" s="172"/>
      <c r="P389" s="172"/>
      <c r="Q389" s="172"/>
      <c r="R389" s="172"/>
      <c r="S389" s="172"/>
      <c r="T389" s="173"/>
      <c r="AT389" s="168" t="s">
        <v>182</v>
      </c>
      <c r="AU389" s="168" t="s">
        <v>87</v>
      </c>
      <c r="AV389" s="13" t="s">
        <v>79</v>
      </c>
      <c r="AW389" s="13" t="s">
        <v>30</v>
      </c>
      <c r="AX389" s="13" t="s">
        <v>75</v>
      </c>
      <c r="AY389" s="168" t="s">
        <v>176</v>
      </c>
    </row>
    <row r="390" spans="1:65" s="13" customFormat="1" ht="12">
      <c r="B390" s="166"/>
      <c r="D390" s="167" t="s">
        <v>182</v>
      </c>
      <c r="E390" s="168" t="s">
        <v>1</v>
      </c>
      <c r="F390" s="169" t="s">
        <v>1610</v>
      </c>
      <c r="H390" s="168" t="s">
        <v>1</v>
      </c>
      <c r="I390" s="170"/>
      <c r="L390" s="166"/>
      <c r="M390" s="171"/>
      <c r="N390" s="172"/>
      <c r="O390" s="172"/>
      <c r="P390" s="172"/>
      <c r="Q390" s="172"/>
      <c r="R390" s="172"/>
      <c r="S390" s="172"/>
      <c r="T390" s="173"/>
      <c r="AT390" s="168" t="s">
        <v>182</v>
      </c>
      <c r="AU390" s="168" t="s">
        <v>87</v>
      </c>
      <c r="AV390" s="13" t="s">
        <v>79</v>
      </c>
      <c r="AW390" s="13" t="s">
        <v>30</v>
      </c>
      <c r="AX390" s="13" t="s">
        <v>75</v>
      </c>
      <c r="AY390" s="168" t="s">
        <v>176</v>
      </c>
    </row>
    <row r="391" spans="1:65" s="14" customFormat="1" ht="12">
      <c r="B391" s="174"/>
      <c r="D391" s="167" t="s">
        <v>182</v>
      </c>
      <c r="E391" s="175" t="s">
        <v>1</v>
      </c>
      <c r="F391" s="176" t="s">
        <v>1611</v>
      </c>
      <c r="H391" s="177">
        <v>34.040999999999997</v>
      </c>
      <c r="I391" s="178"/>
      <c r="L391" s="174"/>
      <c r="M391" s="179"/>
      <c r="N391" s="180"/>
      <c r="O391" s="180"/>
      <c r="P391" s="180"/>
      <c r="Q391" s="180"/>
      <c r="R391" s="180"/>
      <c r="S391" s="180"/>
      <c r="T391" s="181"/>
      <c r="AT391" s="175" t="s">
        <v>182</v>
      </c>
      <c r="AU391" s="175" t="s">
        <v>87</v>
      </c>
      <c r="AV391" s="14" t="s">
        <v>87</v>
      </c>
      <c r="AW391" s="14" t="s">
        <v>30</v>
      </c>
      <c r="AX391" s="14" t="s">
        <v>75</v>
      </c>
      <c r="AY391" s="175" t="s">
        <v>176</v>
      </c>
    </row>
    <row r="392" spans="1:65" s="14" customFormat="1" ht="12">
      <c r="B392" s="174"/>
      <c r="D392" s="167" t="s">
        <v>182</v>
      </c>
      <c r="E392" s="175" t="s">
        <v>1</v>
      </c>
      <c r="F392" s="176" t="s">
        <v>1612</v>
      </c>
      <c r="H392" s="177">
        <v>33.802999999999997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182</v>
      </c>
      <c r="AU392" s="175" t="s">
        <v>87</v>
      </c>
      <c r="AV392" s="14" t="s">
        <v>87</v>
      </c>
      <c r="AW392" s="14" t="s">
        <v>30</v>
      </c>
      <c r="AX392" s="14" t="s">
        <v>75</v>
      </c>
      <c r="AY392" s="175" t="s">
        <v>176</v>
      </c>
    </row>
    <row r="393" spans="1:65" s="15" customFormat="1" ht="12">
      <c r="B393" s="182"/>
      <c r="D393" s="167" t="s">
        <v>182</v>
      </c>
      <c r="E393" s="183" t="s">
        <v>1</v>
      </c>
      <c r="F393" s="184" t="s">
        <v>192</v>
      </c>
      <c r="H393" s="185">
        <v>67.843999999999994</v>
      </c>
      <c r="I393" s="186"/>
      <c r="L393" s="182"/>
      <c r="M393" s="187"/>
      <c r="N393" s="188"/>
      <c r="O393" s="188"/>
      <c r="P393" s="188"/>
      <c r="Q393" s="188"/>
      <c r="R393" s="188"/>
      <c r="S393" s="188"/>
      <c r="T393" s="189"/>
      <c r="AT393" s="183" t="s">
        <v>182</v>
      </c>
      <c r="AU393" s="183" t="s">
        <v>87</v>
      </c>
      <c r="AV393" s="15" t="s">
        <v>97</v>
      </c>
      <c r="AW393" s="15" t="s">
        <v>30</v>
      </c>
      <c r="AX393" s="15" t="s">
        <v>75</v>
      </c>
      <c r="AY393" s="183" t="s">
        <v>176</v>
      </c>
    </row>
    <row r="394" spans="1:65" s="14" customFormat="1" ht="12">
      <c r="B394" s="174"/>
      <c r="D394" s="167" t="s">
        <v>182</v>
      </c>
      <c r="E394" s="175" t="s">
        <v>1</v>
      </c>
      <c r="F394" s="176" t="s">
        <v>1613</v>
      </c>
      <c r="H394" s="177">
        <v>0.156</v>
      </c>
      <c r="I394" s="178"/>
      <c r="L394" s="174"/>
      <c r="M394" s="179"/>
      <c r="N394" s="180"/>
      <c r="O394" s="180"/>
      <c r="P394" s="180"/>
      <c r="Q394" s="180"/>
      <c r="R394" s="180"/>
      <c r="S394" s="180"/>
      <c r="T394" s="181"/>
      <c r="AT394" s="175" t="s">
        <v>182</v>
      </c>
      <c r="AU394" s="175" t="s">
        <v>87</v>
      </c>
      <c r="AV394" s="14" t="s">
        <v>87</v>
      </c>
      <c r="AW394" s="14" t="s">
        <v>30</v>
      </c>
      <c r="AX394" s="14" t="s">
        <v>75</v>
      </c>
      <c r="AY394" s="175" t="s">
        <v>176</v>
      </c>
    </row>
    <row r="395" spans="1:65" s="16" customFormat="1" ht="12">
      <c r="B395" s="190"/>
      <c r="D395" s="167" t="s">
        <v>182</v>
      </c>
      <c r="E395" s="191" t="s">
        <v>389</v>
      </c>
      <c r="F395" s="192" t="s">
        <v>193</v>
      </c>
      <c r="H395" s="193">
        <v>68</v>
      </c>
      <c r="I395" s="194"/>
      <c r="L395" s="190"/>
      <c r="M395" s="195"/>
      <c r="N395" s="196"/>
      <c r="O395" s="196"/>
      <c r="P395" s="196"/>
      <c r="Q395" s="196"/>
      <c r="R395" s="196"/>
      <c r="S395" s="196"/>
      <c r="T395" s="197"/>
      <c r="AT395" s="191" t="s">
        <v>182</v>
      </c>
      <c r="AU395" s="191" t="s">
        <v>87</v>
      </c>
      <c r="AV395" s="16" t="s">
        <v>106</v>
      </c>
      <c r="AW395" s="16" t="s">
        <v>30</v>
      </c>
      <c r="AX395" s="16" t="s">
        <v>79</v>
      </c>
      <c r="AY395" s="191" t="s">
        <v>176</v>
      </c>
    </row>
    <row r="396" spans="1:65" s="2" customFormat="1" ht="24.25" customHeight="1">
      <c r="A396" s="33"/>
      <c r="B396" s="151"/>
      <c r="C396" s="152" t="s">
        <v>1313</v>
      </c>
      <c r="D396" s="152" t="s">
        <v>178</v>
      </c>
      <c r="E396" s="153" t="s">
        <v>1601</v>
      </c>
      <c r="F396" s="154" t="s">
        <v>1602</v>
      </c>
      <c r="G396" s="155" t="s">
        <v>134</v>
      </c>
      <c r="H396" s="156">
        <v>0.81399999999999995</v>
      </c>
      <c r="I396" s="157"/>
      <c r="J396" s="158">
        <f>ROUND(I396*H396,2)</f>
        <v>0</v>
      </c>
      <c r="K396" s="159"/>
      <c r="L396" s="34"/>
      <c r="M396" s="160" t="s">
        <v>1</v>
      </c>
      <c r="N396" s="161" t="s">
        <v>41</v>
      </c>
      <c r="O396" s="59"/>
      <c r="P396" s="162">
        <f>O396*H396</f>
        <v>0</v>
      </c>
      <c r="Q396" s="162">
        <v>2.9399999999999999E-3</v>
      </c>
      <c r="R396" s="162">
        <f>Q396*H396</f>
        <v>2.3931599999999996E-3</v>
      </c>
      <c r="S396" s="162">
        <v>0</v>
      </c>
      <c r="T396" s="163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4" t="s">
        <v>332</v>
      </c>
      <c r="AT396" s="164" t="s">
        <v>178</v>
      </c>
      <c r="AU396" s="164" t="s">
        <v>87</v>
      </c>
      <c r="AY396" s="18" t="s">
        <v>176</v>
      </c>
      <c r="BE396" s="165">
        <f>IF(N396="základná",J396,0)</f>
        <v>0</v>
      </c>
      <c r="BF396" s="165">
        <f>IF(N396="znížená",J396,0)</f>
        <v>0</v>
      </c>
      <c r="BG396" s="165">
        <f>IF(N396="zákl. prenesená",J396,0)</f>
        <v>0</v>
      </c>
      <c r="BH396" s="165">
        <f>IF(N396="zníž. prenesená",J396,0)</f>
        <v>0</v>
      </c>
      <c r="BI396" s="165">
        <f>IF(N396="nulová",J396,0)</f>
        <v>0</v>
      </c>
      <c r="BJ396" s="18" t="s">
        <v>87</v>
      </c>
      <c r="BK396" s="165">
        <f>ROUND(I396*H396,2)</f>
        <v>0</v>
      </c>
      <c r="BL396" s="18" t="s">
        <v>332</v>
      </c>
      <c r="BM396" s="164" t="s">
        <v>1614</v>
      </c>
    </row>
    <row r="397" spans="1:65" s="13" customFormat="1" ht="24">
      <c r="B397" s="166"/>
      <c r="D397" s="167" t="s">
        <v>182</v>
      </c>
      <c r="E397" s="168" t="s">
        <v>1</v>
      </c>
      <c r="F397" s="169" t="s">
        <v>1608</v>
      </c>
      <c r="H397" s="168" t="s">
        <v>1</v>
      </c>
      <c r="I397" s="170"/>
      <c r="L397" s="166"/>
      <c r="M397" s="171"/>
      <c r="N397" s="172"/>
      <c r="O397" s="172"/>
      <c r="P397" s="172"/>
      <c r="Q397" s="172"/>
      <c r="R397" s="172"/>
      <c r="S397" s="172"/>
      <c r="T397" s="173"/>
      <c r="AT397" s="168" t="s">
        <v>182</v>
      </c>
      <c r="AU397" s="168" t="s">
        <v>87</v>
      </c>
      <c r="AV397" s="13" t="s">
        <v>79</v>
      </c>
      <c r="AW397" s="13" t="s">
        <v>30</v>
      </c>
      <c r="AX397" s="13" t="s">
        <v>75</v>
      </c>
      <c r="AY397" s="168" t="s">
        <v>176</v>
      </c>
    </row>
    <row r="398" spans="1:65" s="13" customFormat="1" ht="12">
      <c r="B398" s="166"/>
      <c r="D398" s="167" t="s">
        <v>182</v>
      </c>
      <c r="E398" s="168" t="s">
        <v>1</v>
      </c>
      <c r="F398" s="169" t="s">
        <v>1609</v>
      </c>
      <c r="H398" s="168" t="s">
        <v>1</v>
      </c>
      <c r="I398" s="170"/>
      <c r="L398" s="166"/>
      <c r="M398" s="171"/>
      <c r="N398" s="172"/>
      <c r="O398" s="172"/>
      <c r="P398" s="172"/>
      <c r="Q398" s="172"/>
      <c r="R398" s="172"/>
      <c r="S398" s="172"/>
      <c r="T398" s="173"/>
      <c r="AT398" s="168" t="s">
        <v>182</v>
      </c>
      <c r="AU398" s="168" t="s">
        <v>87</v>
      </c>
      <c r="AV398" s="13" t="s">
        <v>79</v>
      </c>
      <c r="AW398" s="13" t="s">
        <v>30</v>
      </c>
      <c r="AX398" s="13" t="s">
        <v>75</v>
      </c>
      <c r="AY398" s="168" t="s">
        <v>176</v>
      </c>
    </row>
    <row r="399" spans="1:65" s="13" customFormat="1" ht="12">
      <c r="B399" s="166"/>
      <c r="D399" s="167" t="s">
        <v>182</v>
      </c>
      <c r="E399" s="168" t="s">
        <v>1</v>
      </c>
      <c r="F399" s="169" t="s">
        <v>1610</v>
      </c>
      <c r="H399" s="168" t="s">
        <v>1</v>
      </c>
      <c r="I399" s="170"/>
      <c r="L399" s="166"/>
      <c r="M399" s="171"/>
      <c r="N399" s="172"/>
      <c r="O399" s="172"/>
      <c r="P399" s="172"/>
      <c r="Q399" s="172"/>
      <c r="R399" s="172"/>
      <c r="S399" s="172"/>
      <c r="T399" s="173"/>
      <c r="AT399" s="168" t="s">
        <v>182</v>
      </c>
      <c r="AU399" s="168" t="s">
        <v>87</v>
      </c>
      <c r="AV399" s="13" t="s">
        <v>79</v>
      </c>
      <c r="AW399" s="13" t="s">
        <v>30</v>
      </c>
      <c r="AX399" s="13" t="s">
        <v>75</v>
      </c>
      <c r="AY399" s="168" t="s">
        <v>176</v>
      </c>
    </row>
    <row r="400" spans="1:65" s="14" customFormat="1" ht="12">
      <c r="B400" s="174"/>
      <c r="D400" s="167" t="s">
        <v>182</v>
      </c>
      <c r="E400" s="175" t="s">
        <v>1</v>
      </c>
      <c r="F400" s="176" t="s">
        <v>1615</v>
      </c>
      <c r="H400" s="177">
        <v>0.40799999999999997</v>
      </c>
      <c r="I400" s="178"/>
      <c r="L400" s="174"/>
      <c r="M400" s="179"/>
      <c r="N400" s="180"/>
      <c r="O400" s="180"/>
      <c r="P400" s="180"/>
      <c r="Q400" s="180"/>
      <c r="R400" s="180"/>
      <c r="S400" s="180"/>
      <c r="T400" s="181"/>
      <c r="AT400" s="175" t="s">
        <v>182</v>
      </c>
      <c r="AU400" s="175" t="s">
        <v>87</v>
      </c>
      <c r="AV400" s="14" t="s">
        <v>87</v>
      </c>
      <c r="AW400" s="14" t="s">
        <v>30</v>
      </c>
      <c r="AX400" s="14" t="s">
        <v>75</v>
      </c>
      <c r="AY400" s="175" t="s">
        <v>176</v>
      </c>
    </row>
    <row r="401" spans="1:65" s="14" customFormat="1" ht="12">
      <c r="B401" s="174"/>
      <c r="D401" s="167" t="s">
        <v>182</v>
      </c>
      <c r="E401" s="175" t="s">
        <v>1</v>
      </c>
      <c r="F401" s="176" t="s">
        <v>1616</v>
      </c>
      <c r="H401" s="177">
        <v>0.40600000000000003</v>
      </c>
      <c r="I401" s="178"/>
      <c r="L401" s="174"/>
      <c r="M401" s="179"/>
      <c r="N401" s="180"/>
      <c r="O401" s="180"/>
      <c r="P401" s="180"/>
      <c r="Q401" s="180"/>
      <c r="R401" s="180"/>
      <c r="S401" s="180"/>
      <c r="T401" s="181"/>
      <c r="AT401" s="175" t="s">
        <v>182</v>
      </c>
      <c r="AU401" s="175" t="s">
        <v>87</v>
      </c>
      <c r="AV401" s="14" t="s">
        <v>87</v>
      </c>
      <c r="AW401" s="14" t="s">
        <v>30</v>
      </c>
      <c r="AX401" s="14" t="s">
        <v>75</v>
      </c>
      <c r="AY401" s="175" t="s">
        <v>176</v>
      </c>
    </row>
    <row r="402" spans="1:65" s="15" customFormat="1" ht="12">
      <c r="B402" s="182"/>
      <c r="D402" s="167" t="s">
        <v>182</v>
      </c>
      <c r="E402" s="183" t="s">
        <v>1</v>
      </c>
      <c r="F402" s="184" t="s">
        <v>192</v>
      </c>
      <c r="H402" s="185">
        <v>0.81399999999999995</v>
      </c>
      <c r="I402" s="186"/>
      <c r="L402" s="182"/>
      <c r="M402" s="187"/>
      <c r="N402" s="188"/>
      <c r="O402" s="188"/>
      <c r="P402" s="188"/>
      <c r="Q402" s="188"/>
      <c r="R402" s="188"/>
      <c r="S402" s="188"/>
      <c r="T402" s="189"/>
      <c r="AT402" s="183" t="s">
        <v>182</v>
      </c>
      <c r="AU402" s="183" t="s">
        <v>87</v>
      </c>
      <c r="AV402" s="15" t="s">
        <v>97</v>
      </c>
      <c r="AW402" s="15" t="s">
        <v>30</v>
      </c>
      <c r="AX402" s="15" t="s">
        <v>75</v>
      </c>
      <c r="AY402" s="183" t="s">
        <v>176</v>
      </c>
    </row>
    <row r="403" spans="1:65" s="16" customFormat="1" ht="12">
      <c r="B403" s="190"/>
      <c r="D403" s="167" t="s">
        <v>182</v>
      </c>
      <c r="E403" s="191" t="s">
        <v>1</v>
      </c>
      <c r="F403" s="192" t="s">
        <v>193</v>
      </c>
      <c r="H403" s="193">
        <v>0.81399999999999995</v>
      </c>
      <c r="I403" s="194"/>
      <c r="L403" s="190"/>
      <c r="M403" s="195"/>
      <c r="N403" s="196"/>
      <c r="O403" s="196"/>
      <c r="P403" s="196"/>
      <c r="Q403" s="196"/>
      <c r="R403" s="196"/>
      <c r="S403" s="196"/>
      <c r="T403" s="197"/>
      <c r="AT403" s="191" t="s">
        <v>182</v>
      </c>
      <c r="AU403" s="191" t="s">
        <v>87</v>
      </c>
      <c r="AV403" s="16" t="s">
        <v>106</v>
      </c>
      <c r="AW403" s="16" t="s">
        <v>30</v>
      </c>
      <c r="AX403" s="16" t="s">
        <v>79</v>
      </c>
      <c r="AY403" s="191" t="s">
        <v>176</v>
      </c>
    </row>
    <row r="404" spans="1:65" s="2" customFormat="1" ht="24.25" customHeight="1">
      <c r="A404" s="33"/>
      <c r="B404" s="151"/>
      <c r="C404" s="152" t="s">
        <v>1325</v>
      </c>
      <c r="D404" s="152" t="s">
        <v>178</v>
      </c>
      <c r="E404" s="153" t="s">
        <v>1617</v>
      </c>
      <c r="F404" s="154" t="s">
        <v>1618</v>
      </c>
      <c r="G404" s="155" t="s">
        <v>219</v>
      </c>
      <c r="H404" s="156">
        <v>289.16000000000003</v>
      </c>
      <c r="I404" s="157"/>
      <c r="J404" s="158">
        <f>ROUND(I404*H404,2)</f>
        <v>0</v>
      </c>
      <c r="K404" s="159"/>
      <c r="L404" s="34"/>
      <c r="M404" s="160" t="s">
        <v>1</v>
      </c>
      <c r="N404" s="161" t="s">
        <v>41</v>
      </c>
      <c r="O404" s="59"/>
      <c r="P404" s="162">
        <f>O404*H404</f>
        <v>0</v>
      </c>
      <c r="Q404" s="162">
        <v>2.1000000000000001E-4</v>
      </c>
      <c r="R404" s="162">
        <f>Q404*H404</f>
        <v>6.072360000000001E-2</v>
      </c>
      <c r="S404" s="162">
        <v>0</v>
      </c>
      <c r="T404" s="163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64" t="s">
        <v>332</v>
      </c>
      <c r="AT404" s="164" t="s">
        <v>178</v>
      </c>
      <c r="AU404" s="164" t="s">
        <v>87</v>
      </c>
      <c r="AY404" s="18" t="s">
        <v>176</v>
      </c>
      <c r="BE404" s="165">
        <f>IF(N404="základná",J404,0)</f>
        <v>0</v>
      </c>
      <c r="BF404" s="165">
        <f>IF(N404="znížená",J404,0)</f>
        <v>0</v>
      </c>
      <c r="BG404" s="165">
        <f>IF(N404="zákl. prenesená",J404,0)</f>
        <v>0</v>
      </c>
      <c r="BH404" s="165">
        <f>IF(N404="zníž. prenesená",J404,0)</f>
        <v>0</v>
      </c>
      <c r="BI404" s="165">
        <f>IF(N404="nulová",J404,0)</f>
        <v>0</v>
      </c>
      <c r="BJ404" s="18" t="s">
        <v>87</v>
      </c>
      <c r="BK404" s="165">
        <f>ROUND(I404*H404,2)</f>
        <v>0</v>
      </c>
      <c r="BL404" s="18" t="s">
        <v>332</v>
      </c>
      <c r="BM404" s="164" t="s">
        <v>1619</v>
      </c>
    </row>
    <row r="405" spans="1:65" s="14" customFormat="1" ht="12">
      <c r="B405" s="174"/>
      <c r="D405" s="167" t="s">
        <v>182</v>
      </c>
      <c r="E405" s="175" t="s">
        <v>1</v>
      </c>
      <c r="F405" s="176" t="s">
        <v>1620</v>
      </c>
      <c r="H405" s="177">
        <v>18.164999999999999</v>
      </c>
      <c r="I405" s="178"/>
      <c r="L405" s="174"/>
      <c r="M405" s="179"/>
      <c r="N405" s="180"/>
      <c r="O405" s="180"/>
      <c r="P405" s="180"/>
      <c r="Q405" s="180"/>
      <c r="R405" s="180"/>
      <c r="S405" s="180"/>
      <c r="T405" s="181"/>
      <c r="AT405" s="175" t="s">
        <v>182</v>
      </c>
      <c r="AU405" s="175" t="s">
        <v>87</v>
      </c>
      <c r="AV405" s="14" t="s">
        <v>87</v>
      </c>
      <c r="AW405" s="14" t="s">
        <v>30</v>
      </c>
      <c r="AX405" s="14" t="s">
        <v>75</v>
      </c>
      <c r="AY405" s="175" t="s">
        <v>176</v>
      </c>
    </row>
    <row r="406" spans="1:65" s="14" customFormat="1" ht="12">
      <c r="B406" s="174"/>
      <c r="D406" s="167" t="s">
        <v>182</v>
      </c>
      <c r="E406" s="175" t="s">
        <v>1</v>
      </c>
      <c r="F406" s="176" t="s">
        <v>1621</v>
      </c>
      <c r="H406" s="177">
        <v>5.0250000000000004</v>
      </c>
      <c r="I406" s="178"/>
      <c r="L406" s="174"/>
      <c r="M406" s="179"/>
      <c r="N406" s="180"/>
      <c r="O406" s="180"/>
      <c r="P406" s="180"/>
      <c r="Q406" s="180"/>
      <c r="R406" s="180"/>
      <c r="S406" s="180"/>
      <c r="T406" s="181"/>
      <c r="AT406" s="175" t="s">
        <v>182</v>
      </c>
      <c r="AU406" s="175" t="s">
        <v>87</v>
      </c>
      <c r="AV406" s="14" t="s">
        <v>87</v>
      </c>
      <c r="AW406" s="14" t="s">
        <v>30</v>
      </c>
      <c r="AX406" s="14" t="s">
        <v>75</v>
      </c>
      <c r="AY406" s="175" t="s">
        <v>176</v>
      </c>
    </row>
    <row r="407" spans="1:65" s="14" customFormat="1" ht="12">
      <c r="B407" s="174"/>
      <c r="D407" s="167" t="s">
        <v>182</v>
      </c>
      <c r="E407" s="175" t="s">
        <v>1</v>
      </c>
      <c r="F407" s="176" t="s">
        <v>1622</v>
      </c>
      <c r="H407" s="177">
        <v>34.950000000000003</v>
      </c>
      <c r="I407" s="178"/>
      <c r="L407" s="174"/>
      <c r="M407" s="179"/>
      <c r="N407" s="180"/>
      <c r="O407" s="180"/>
      <c r="P407" s="180"/>
      <c r="Q407" s="180"/>
      <c r="R407" s="180"/>
      <c r="S407" s="180"/>
      <c r="T407" s="181"/>
      <c r="AT407" s="175" t="s">
        <v>182</v>
      </c>
      <c r="AU407" s="175" t="s">
        <v>87</v>
      </c>
      <c r="AV407" s="14" t="s">
        <v>87</v>
      </c>
      <c r="AW407" s="14" t="s">
        <v>30</v>
      </c>
      <c r="AX407" s="14" t="s">
        <v>75</v>
      </c>
      <c r="AY407" s="175" t="s">
        <v>176</v>
      </c>
    </row>
    <row r="408" spans="1:65" s="14" customFormat="1" ht="12">
      <c r="B408" s="174"/>
      <c r="D408" s="167" t="s">
        <v>182</v>
      </c>
      <c r="E408" s="175" t="s">
        <v>1</v>
      </c>
      <c r="F408" s="176" t="s">
        <v>1623</v>
      </c>
      <c r="H408" s="177">
        <v>57.8</v>
      </c>
      <c r="I408" s="178"/>
      <c r="L408" s="174"/>
      <c r="M408" s="179"/>
      <c r="N408" s="180"/>
      <c r="O408" s="180"/>
      <c r="P408" s="180"/>
      <c r="Q408" s="180"/>
      <c r="R408" s="180"/>
      <c r="S408" s="180"/>
      <c r="T408" s="181"/>
      <c r="AT408" s="175" t="s">
        <v>182</v>
      </c>
      <c r="AU408" s="175" t="s">
        <v>87</v>
      </c>
      <c r="AV408" s="14" t="s">
        <v>87</v>
      </c>
      <c r="AW408" s="14" t="s">
        <v>30</v>
      </c>
      <c r="AX408" s="14" t="s">
        <v>75</v>
      </c>
      <c r="AY408" s="175" t="s">
        <v>176</v>
      </c>
    </row>
    <row r="409" spans="1:65" s="14" customFormat="1" ht="12">
      <c r="B409" s="174"/>
      <c r="D409" s="167" t="s">
        <v>182</v>
      </c>
      <c r="E409" s="175" t="s">
        <v>1</v>
      </c>
      <c r="F409" s="176" t="s">
        <v>1624</v>
      </c>
      <c r="H409" s="177">
        <v>61.2</v>
      </c>
      <c r="I409" s="178"/>
      <c r="L409" s="174"/>
      <c r="M409" s="179"/>
      <c r="N409" s="180"/>
      <c r="O409" s="180"/>
      <c r="P409" s="180"/>
      <c r="Q409" s="180"/>
      <c r="R409" s="180"/>
      <c r="S409" s="180"/>
      <c r="T409" s="181"/>
      <c r="AT409" s="175" t="s">
        <v>182</v>
      </c>
      <c r="AU409" s="175" t="s">
        <v>87</v>
      </c>
      <c r="AV409" s="14" t="s">
        <v>87</v>
      </c>
      <c r="AW409" s="14" t="s">
        <v>30</v>
      </c>
      <c r="AX409" s="14" t="s">
        <v>75</v>
      </c>
      <c r="AY409" s="175" t="s">
        <v>176</v>
      </c>
    </row>
    <row r="410" spans="1:65" s="14" customFormat="1" ht="12">
      <c r="B410" s="174"/>
      <c r="D410" s="167" t="s">
        <v>182</v>
      </c>
      <c r="E410" s="175" t="s">
        <v>1</v>
      </c>
      <c r="F410" s="176" t="s">
        <v>1625</v>
      </c>
      <c r="H410" s="177">
        <v>62.22</v>
      </c>
      <c r="I410" s="178"/>
      <c r="L410" s="174"/>
      <c r="M410" s="179"/>
      <c r="N410" s="180"/>
      <c r="O410" s="180"/>
      <c r="P410" s="180"/>
      <c r="Q410" s="180"/>
      <c r="R410" s="180"/>
      <c r="S410" s="180"/>
      <c r="T410" s="181"/>
      <c r="AT410" s="175" t="s">
        <v>182</v>
      </c>
      <c r="AU410" s="175" t="s">
        <v>87</v>
      </c>
      <c r="AV410" s="14" t="s">
        <v>87</v>
      </c>
      <c r="AW410" s="14" t="s">
        <v>30</v>
      </c>
      <c r="AX410" s="14" t="s">
        <v>75</v>
      </c>
      <c r="AY410" s="175" t="s">
        <v>176</v>
      </c>
    </row>
    <row r="411" spans="1:65" s="14" customFormat="1" ht="12">
      <c r="B411" s="174"/>
      <c r="D411" s="167" t="s">
        <v>182</v>
      </c>
      <c r="E411" s="175" t="s">
        <v>1</v>
      </c>
      <c r="F411" s="176" t="s">
        <v>1626</v>
      </c>
      <c r="H411" s="177">
        <v>29.4</v>
      </c>
      <c r="I411" s="178"/>
      <c r="L411" s="174"/>
      <c r="M411" s="179"/>
      <c r="N411" s="180"/>
      <c r="O411" s="180"/>
      <c r="P411" s="180"/>
      <c r="Q411" s="180"/>
      <c r="R411" s="180"/>
      <c r="S411" s="180"/>
      <c r="T411" s="181"/>
      <c r="AT411" s="175" t="s">
        <v>182</v>
      </c>
      <c r="AU411" s="175" t="s">
        <v>87</v>
      </c>
      <c r="AV411" s="14" t="s">
        <v>87</v>
      </c>
      <c r="AW411" s="14" t="s">
        <v>30</v>
      </c>
      <c r="AX411" s="14" t="s">
        <v>75</v>
      </c>
      <c r="AY411" s="175" t="s">
        <v>176</v>
      </c>
    </row>
    <row r="412" spans="1:65" s="14" customFormat="1" ht="12">
      <c r="B412" s="174"/>
      <c r="D412" s="167" t="s">
        <v>182</v>
      </c>
      <c r="E412" s="175" t="s">
        <v>1</v>
      </c>
      <c r="F412" s="176" t="s">
        <v>1627</v>
      </c>
      <c r="H412" s="177">
        <v>20.399999999999999</v>
      </c>
      <c r="I412" s="178"/>
      <c r="L412" s="174"/>
      <c r="M412" s="179"/>
      <c r="N412" s="180"/>
      <c r="O412" s="180"/>
      <c r="P412" s="180"/>
      <c r="Q412" s="180"/>
      <c r="R412" s="180"/>
      <c r="S412" s="180"/>
      <c r="T412" s="181"/>
      <c r="AT412" s="175" t="s">
        <v>182</v>
      </c>
      <c r="AU412" s="175" t="s">
        <v>87</v>
      </c>
      <c r="AV412" s="14" t="s">
        <v>87</v>
      </c>
      <c r="AW412" s="14" t="s">
        <v>30</v>
      </c>
      <c r="AX412" s="14" t="s">
        <v>75</v>
      </c>
      <c r="AY412" s="175" t="s">
        <v>176</v>
      </c>
    </row>
    <row r="413" spans="1:65" s="15" customFormat="1" ht="12">
      <c r="B413" s="182"/>
      <c r="D413" s="167" t="s">
        <v>182</v>
      </c>
      <c r="E413" s="183" t="s">
        <v>1</v>
      </c>
      <c r="F413" s="184" t="s">
        <v>1628</v>
      </c>
      <c r="H413" s="185">
        <v>289.16000000000003</v>
      </c>
      <c r="I413" s="186"/>
      <c r="L413" s="182"/>
      <c r="M413" s="187"/>
      <c r="N413" s="188"/>
      <c r="O413" s="188"/>
      <c r="P413" s="188"/>
      <c r="Q413" s="188"/>
      <c r="R413" s="188"/>
      <c r="S413" s="188"/>
      <c r="T413" s="189"/>
      <c r="AT413" s="183" t="s">
        <v>182</v>
      </c>
      <c r="AU413" s="183" t="s">
        <v>87</v>
      </c>
      <c r="AV413" s="15" t="s">
        <v>97</v>
      </c>
      <c r="AW413" s="15" t="s">
        <v>30</v>
      </c>
      <c r="AX413" s="15" t="s">
        <v>75</v>
      </c>
      <c r="AY413" s="183" t="s">
        <v>176</v>
      </c>
    </row>
    <row r="414" spans="1:65" s="16" customFormat="1" ht="12">
      <c r="B414" s="190"/>
      <c r="D414" s="167" t="s">
        <v>182</v>
      </c>
      <c r="E414" s="191" t="s">
        <v>1</v>
      </c>
      <c r="F414" s="192" t="s">
        <v>850</v>
      </c>
      <c r="H414" s="193">
        <v>289.16000000000003</v>
      </c>
      <c r="I414" s="194"/>
      <c r="L414" s="190"/>
      <c r="M414" s="195"/>
      <c r="N414" s="196"/>
      <c r="O414" s="196"/>
      <c r="P414" s="196"/>
      <c r="Q414" s="196"/>
      <c r="R414" s="196"/>
      <c r="S414" s="196"/>
      <c r="T414" s="197"/>
      <c r="AT414" s="191" t="s">
        <v>182</v>
      </c>
      <c r="AU414" s="191" t="s">
        <v>87</v>
      </c>
      <c r="AV414" s="16" t="s">
        <v>106</v>
      </c>
      <c r="AW414" s="16" t="s">
        <v>30</v>
      </c>
      <c r="AX414" s="16" t="s">
        <v>79</v>
      </c>
      <c r="AY414" s="191" t="s">
        <v>176</v>
      </c>
    </row>
    <row r="415" spans="1:65" s="2" customFormat="1" ht="24.25" customHeight="1">
      <c r="A415" s="33"/>
      <c r="B415" s="151"/>
      <c r="C415" s="152" t="s">
        <v>1329</v>
      </c>
      <c r="D415" s="152" t="s">
        <v>178</v>
      </c>
      <c r="E415" s="153" t="s">
        <v>1629</v>
      </c>
      <c r="F415" s="154" t="s">
        <v>1630</v>
      </c>
      <c r="G415" s="155" t="s">
        <v>219</v>
      </c>
      <c r="H415" s="156">
        <v>15.324999999999999</v>
      </c>
      <c r="I415" s="157"/>
      <c r="J415" s="158">
        <f>ROUND(I415*H415,2)</f>
        <v>0</v>
      </c>
      <c r="K415" s="159"/>
      <c r="L415" s="34"/>
      <c r="M415" s="160" t="s">
        <v>1</v>
      </c>
      <c r="N415" s="161" t="s">
        <v>41</v>
      </c>
      <c r="O415" s="59"/>
      <c r="P415" s="162">
        <f>O415*H415</f>
        <v>0</v>
      </c>
      <c r="Q415" s="162">
        <v>2.1000000000000001E-4</v>
      </c>
      <c r="R415" s="162">
        <f>Q415*H415</f>
        <v>3.2182500000000002E-3</v>
      </c>
      <c r="S415" s="162">
        <v>0</v>
      </c>
      <c r="T415" s="163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4" t="s">
        <v>332</v>
      </c>
      <c r="AT415" s="164" t="s">
        <v>178</v>
      </c>
      <c r="AU415" s="164" t="s">
        <v>87</v>
      </c>
      <c r="AY415" s="18" t="s">
        <v>176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8" t="s">
        <v>87</v>
      </c>
      <c r="BK415" s="165">
        <f>ROUND(I415*H415,2)</f>
        <v>0</v>
      </c>
      <c r="BL415" s="18" t="s">
        <v>332</v>
      </c>
      <c r="BM415" s="164" t="s">
        <v>1631</v>
      </c>
    </row>
    <row r="416" spans="1:65" s="14" customFormat="1" ht="12">
      <c r="B416" s="174"/>
      <c r="D416" s="167" t="s">
        <v>182</v>
      </c>
      <c r="E416" s="175" t="s">
        <v>1</v>
      </c>
      <c r="F416" s="176" t="s">
        <v>1632</v>
      </c>
      <c r="H416" s="177">
        <v>1.82</v>
      </c>
      <c r="I416" s="178"/>
      <c r="L416" s="174"/>
      <c r="M416" s="179"/>
      <c r="N416" s="180"/>
      <c r="O416" s="180"/>
      <c r="P416" s="180"/>
      <c r="Q416" s="180"/>
      <c r="R416" s="180"/>
      <c r="S416" s="180"/>
      <c r="T416" s="181"/>
      <c r="AT416" s="175" t="s">
        <v>182</v>
      </c>
      <c r="AU416" s="175" t="s">
        <v>87</v>
      </c>
      <c r="AV416" s="14" t="s">
        <v>87</v>
      </c>
      <c r="AW416" s="14" t="s">
        <v>30</v>
      </c>
      <c r="AX416" s="14" t="s">
        <v>75</v>
      </c>
      <c r="AY416" s="175" t="s">
        <v>176</v>
      </c>
    </row>
    <row r="417" spans="1:65" s="14" customFormat="1" ht="12">
      <c r="B417" s="174"/>
      <c r="D417" s="167" t="s">
        <v>182</v>
      </c>
      <c r="E417" s="175" t="s">
        <v>1</v>
      </c>
      <c r="F417" s="176" t="s">
        <v>1633</v>
      </c>
      <c r="H417" s="177">
        <v>2.23</v>
      </c>
      <c r="I417" s="178"/>
      <c r="L417" s="174"/>
      <c r="M417" s="179"/>
      <c r="N417" s="180"/>
      <c r="O417" s="180"/>
      <c r="P417" s="180"/>
      <c r="Q417" s="180"/>
      <c r="R417" s="180"/>
      <c r="S417" s="180"/>
      <c r="T417" s="181"/>
      <c r="AT417" s="175" t="s">
        <v>182</v>
      </c>
      <c r="AU417" s="175" t="s">
        <v>87</v>
      </c>
      <c r="AV417" s="14" t="s">
        <v>87</v>
      </c>
      <c r="AW417" s="14" t="s">
        <v>30</v>
      </c>
      <c r="AX417" s="14" t="s">
        <v>75</v>
      </c>
      <c r="AY417" s="175" t="s">
        <v>176</v>
      </c>
    </row>
    <row r="418" spans="1:65" s="14" customFormat="1" ht="12">
      <c r="B418" s="174"/>
      <c r="D418" s="167" t="s">
        <v>182</v>
      </c>
      <c r="E418" s="175" t="s">
        <v>1</v>
      </c>
      <c r="F418" s="176" t="s">
        <v>1634</v>
      </c>
      <c r="H418" s="177">
        <v>4.9950000000000001</v>
      </c>
      <c r="I418" s="178"/>
      <c r="L418" s="174"/>
      <c r="M418" s="179"/>
      <c r="N418" s="180"/>
      <c r="O418" s="180"/>
      <c r="P418" s="180"/>
      <c r="Q418" s="180"/>
      <c r="R418" s="180"/>
      <c r="S418" s="180"/>
      <c r="T418" s="181"/>
      <c r="AT418" s="175" t="s">
        <v>182</v>
      </c>
      <c r="AU418" s="175" t="s">
        <v>87</v>
      </c>
      <c r="AV418" s="14" t="s">
        <v>87</v>
      </c>
      <c r="AW418" s="14" t="s">
        <v>30</v>
      </c>
      <c r="AX418" s="14" t="s">
        <v>75</v>
      </c>
      <c r="AY418" s="175" t="s">
        <v>176</v>
      </c>
    </row>
    <row r="419" spans="1:65" s="14" customFormat="1" ht="12">
      <c r="B419" s="174"/>
      <c r="D419" s="167" t="s">
        <v>182</v>
      </c>
      <c r="E419" s="175" t="s">
        <v>1</v>
      </c>
      <c r="F419" s="176" t="s">
        <v>1635</v>
      </c>
      <c r="H419" s="177">
        <v>3.1150000000000002</v>
      </c>
      <c r="I419" s="178"/>
      <c r="L419" s="174"/>
      <c r="M419" s="179"/>
      <c r="N419" s="180"/>
      <c r="O419" s="180"/>
      <c r="P419" s="180"/>
      <c r="Q419" s="180"/>
      <c r="R419" s="180"/>
      <c r="S419" s="180"/>
      <c r="T419" s="181"/>
      <c r="AT419" s="175" t="s">
        <v>182</v>
      </c>
      <c r="AU419" s="175" t="s">
        <v>87</v>
      </c>
      <c r="AV419" s="14" t="s">
        <v>87</v>
      </c>
      <c r="AW419" s="14" t="s">
        <v>30</v>
      </c>
      <c r="AX419" s="14" t="s">
        <v>75</v>
      </c>
      <c r="AY419" s="175" t="s">
        <v>176</v>
      </c>
    </row>
    <row r="420" spans="1:65" s="14" customFormat="1" ht="12">
      <c r="B420" s="174"/>
      <c r="D420" s="167" t="s">
        <v>182</v>
      </c>
      <c r="E420" s="175" t="s">
        <v>1</v>
      </c>
      <c r="F420" s="176" t="s">
        <v>1636</v>
      </c>
      <c r="H420" s="177">
        <v>3.165</v>
      </c>
      <c r="I420" s="178"/>
      <c r="L420" s="174"/>
      <c r="M420" s="179"/>
      <c r="N420" s="180"/>
      <c r="O420" s="180"/>
      <c r="P420" s="180"/>
      <c r="Q420" s="180"/>
      <c r="R420" s="180"/>
      <c r="S420" s="180"/>
      <c r="T420" s="181"/>
      <c r="AT420" s="175" t="s">
        <v>182</v>
      </c>
      <c r="AU420" s="175" t="s">
        <v>87</v>
      </c>
      <c r="AV420" s="14" t="s">
        <v>87</v>
      </c>
      <c r="AW420" s="14" t="s">
        <v>30</v>
      </c>
      <c r="AX420" s="14" t="s">
        <v>75</v>
      </c>
      <c r="AY420" s="175" t="s">
        <v>176</v>
      </c>
    </row>
    <row r="421" spans="1:65" s="15" customFormat="1" ht="12">
      <c r="B421" s="182"/>
      <c r="D421" s="167" t="s">
        <v>182</v>
      </c>
      <c r="E421" s="183" t="s">
        <v>1</v>
      </c>
      <c r="F421" s="184" t="s">
        <v>1637</v>
      </c>
      <c r="H421" s="185">
        <v>15.324999999999999</v>
      </c>
      <c r="I421" s="186"/>
      <c r="L421" s="182"/>
      <c r="M421" s="187"/>
      <c r="N421" s="188"/>
      <c r="O421" s="188"/>
      <c r="P421" s="188"/>
      <c r="Q421" s="188"/>
      <c r="R421" s="188"/>
      <c r="S421" s="188"/>
      <c r="T421" s="189"/>
      <c r="AT421" s="183" t="s">
        <v>182</v>
      </c>
      <c r="AU421" s="183" t="s">
        <v>87</v>
      </c>
      <c r="AV421" s="15" t="s">
        <v>97</v>
      </c>
      <c r="AW421" s="15" t="s">
        <v>30</v>
      </c>
      <c r="AX421" s="15" t="s">
        <v>75</v>
      </c>
      <c r="AY421" s="183" t="s">
        <v>176</v>
      </c>
    </row>
    <row r="422" spans="1:65" s="16" customFormat="1" ht="12">
      <c r="B422" s="190"/>
      <c r="D422" s="167" t="s">
        <v>182</v>
      </c>
      <c r="E422" s="191" t="s">
        <v>1</v>
      </c>
      <c r="F422" s="192" t="s">
        <v>193</v>
      </c>
      <c r="H422" s="193">
        <v>15.324999999999999</v>
      </c>
      <c r="I422" s="194"/>
      <c r="L422" s="190"/>
      <c r="M422" s="195"/>
      <c r="N422" s="196"/>
      <c r="O422" s="196"/>
      <c r="P422" s="196"/>
      <c r="Q422" s="196"/>
      <c r="R422" s="196"/>
      <c r="S422" s="196"/>
      <c r="T422" s="197"/>
      <c r="AT422" s="191" t="s">
        <v>182</v>
      </c>
      <c r="AU422" s="191" t="s">
        <v>87</v>
      </c>
      <c r="AV422" s="16" t="s">
        <v>106</v>
      </c>
      <c r="AW422" s="16" t="s">
        <v>30</v>
      </c>
      <c r="AX422" s="16" t="s">
        <v>79</v>
      </c>
      <c r="AY422" s="191" t="s">
        <v>176</v>
      </c>
    </row>
    <row r="423" spans="1:65" s="2" customFormat="1" ht="24.25" customHeight="1">
      <c r="A423" s="33"/>
      <c r="B423" s="151"/>
      <c r="C423" s="203" t="s">
        <v>1335</v>
      </c>
      <c r="D423" s="203" t="s">
        <v>411</v>
      </c>
      <c r="E423" s="204" t="s">
        <v>1638</v>
      </c>
      <c r="F423" s="205" t="s">
        <v>1639</v>
      </c>
      <c r="G423" s="206" t="s">
        <v>134</v>
      </c>
      <c r="H423" s="207">
        <v>5.6280000000000001</v>
      </c>
      <c r="I423" s="208"/>
      <c r="J423" s="209">
        <f>ROUND(I423*H423,2)</f>
        <v>0</v>
      </c>
      <c r="K423" s="210"/>
      <c r="L423" s="211"/>
      <c r="M423" s="212" t="s">
        <v>1</v>
      </c>
      <c r="N423" s="213" t="s">
        <v>41</v>
      </c>
      <c r="O423" s="59"/>
      <c r="P423" s="162">
        <f>O423*H423</f>
        <v>0</v>
      </c>
      <c r="Q423" s="162">
        <v>0.55000000000000004</v>
      </c>
      <c r="R423" s="162">
        <f>Q423*H423</f>
        <v>3.0954000000000002</v>
      </c>
      <c r="S423" s="162">
        <v>0</v>
      </c>
      <c r="T423" s="163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4" t="s">
        <v>615</v>
      </c>
      <c r="AT423" s="164" t="s">
        <v>411</v>
      </c>
      <c r="AU423" s="164" t="s">
        <v>87</v>
      </c>
      <c r="AY423" s="18" t="s">
        <v>176</v>
      </c>
      <c r="BE423" s="165">
        <f>IF(N423="základná",J423,0)</f>
        <v>0</v>
      </c>
      <c r="BF423" s="165">
        <f>IF(N423="znížená",J423,0)</f>
        <v>0</v>
      </c>
      <c r="BG423" s="165">
        <f>IF(N423="zákl. prenesená",J423,0)</f>
        <v>0</v>
      </c>
      <c r="BH423" s="165">
        <f>IF(N423="zníž. prenesená",J423,0)</f>
        <v>0</v>
      </c>
      <c r="BI423" s="165">
        <f>IF(N423="nulová",J423,0)</f>
        <v>0</v>
      </c>
      <c r="BJ423" s="18" t="s">
        <v>87</v>
      </c>
      <c r="BK423" s="165">
        <f>ROUND(I423*H423,2)</f>
        <v>0</v>
      </c>
      <c r="BL423" s="18" t="s">
        <v>332</v>
      </c>
      <c r="BM423" s="164" t="s">
        <v>1640</v>
      </c>
    </row>
    <row r="424" spans="1:65" s="13" customFormat="1" ht="12">
      <c r="B424" s="166"/>
      <c r="D424" s="167" t="s">
        <v>182</v>
      </c>
      <c r="E424" s="168" t="s">
        <v>1</v>
      </c>
      <c r="F424" s="169" t="s">
        <v>1641</v>
      </c>
      <c r="H424" s="168" t="s">
        <v>1</v>
      </c>
      <c r="I424" s="170"/>
      <c r="L424" s="166"/>
      <c r="M424" s="171"/>
      <c r="N424" s="172"/>
      <c r="O424" s="172"/>
      <c r="P424" s="172"/>
      <c r="Q424" s="172"/>
      <c r="R424" s="172"/>
      <c r="S424" s="172"/>
      <c r="T424" s="173"/>
      <c r="AT424" s="168" t="s">
        <v>182</v>
      </c>
      <c r="AU424" s="168" t="s">
        <v>87</v>
      </c>
      <c r="AV424" s="13" t="s">
        <v>79</v>
      </c>
      <c r="AW424" s="13" t="s">
        <v>30</v>
      </c>
      <c r="AX424" s="13" t="s">
        <v>75</v>
      </c>
      <c r="AY424" s="168" t="s">
        <v>176</v>
      </c>
    </row>
    <row r="425" spans="1:65" s="14" customFormat="1" ht="12">
      <c r="B425" s="174"/>
      <c r="D425" s="167" t="s">
        <v>182</v>
      </c>
      <c r="E425" s="175" t="s">
        <v>1</v>
      </c>
      <c r="F425" s="176" t="s">
        <v>1642</v>
      </c>
      <c r="H425" s="177">
        <v>5.8000000000000003E-2</v>
      </c>
      <c r="I425" s="178"/>
      <c r="L425" s="174"/>
      <c r="M425" s="179"/>
      <c r="N425" s="180"/>
      <c r="O425" s="180"/>
      <c r="P425" s="180"/>
      <c r="Q425" s="180"/>
      <c r="R425" s="180"/>
      <c r="S425" s="180"/>
      <c r="T425" s="181"/>
      <c r="AT425" s="175" t="s">
        <v>182</v>
      </c>
      <c r="AU425" s="175" t="s">
        <v>87</v>
      </c>
      <c r="AV425" s="14" t="s">
        <v>87</v>
      </c>
      <c r="AW425" s="14" t="s">
        <v>30</v>
      </c>
      <c r="AX425" s="14" t="s">
        <v>75</v>
      </c>
      <c r="AY425" s="175" t="s">
        <v>176</v>
      </c>
    </row>
    <row r="426" spans="1:65" s="14" customFormat="1" ht="12">
      <c r="B426" s="174"/>
      <c r="D426" s="167" t="s">
        <v>182</v>
      </c>
      <c r="E426" s="175" t="s">
        <v>1</v>
      </c>
      <c r="F426" s="176" t="s">
        <v>1643</v>
      </c>
      <c r="H426" s="177">
        <v>7.0999999999999994E-2</v>
      </c>
      <c r="I426" s="178"/>
      <c r="L426" s="174"/>
      <c r="M426" s="179"/>
      <c r="N426" s="180"/>
      <c r="O426" s="180"/>
      <c r="P426" s="180"/>
      <c r="Q426" s="180"/>
      <c r="R426" s="180"/>
      <c r="S426" s="180"/>
      <c r="T426" s="181"/>
      <c r="AT426" s="175" t="s">
        <v>182</v>
      </c>
      <c r="AU426" s="175" t="s">
        <v>87</v>
      </c>
      <c r="AV426" s="14" t="s">
        <v>87</v>
      </c>
      <c r="AW426" s="14" t="s">
        <v>30</v>
      </c>
      <c r="AX426" s="14" t="s">
        <v>75</v>
      </c>
      <c r="AY426" s="175" t="s">
        <v>176</v>
      </c>
    </row>
    <row r="427" spans="1:65" s="14" customFormat="1" ht="12">
      <c r="B427" s="174"/>
      <c r="D427" s="167" t="s">
        <v>182</v>
      </c>
      <c r="E427" s="175" t="s">
        <v>1</v>
      </c>
      <c r="F427" s="176" t="s">
        <v>1644</v>
      </c>
      <c r="H427" s="177">
        <v>0.29099999999999998</v>
      </c>
      <c r="I427" s="178"/>
      <c r="L427" s="174"/>
      <c r="M427" s="179"/>
      <c r="N427" s="180"/>
      <c r="O427" s="180"/>
      <c r="P427" s="180"/>
      <c r="Q427" s="180"/>
      <c r="R427" s="180"/>
      <c r="S427" s="180"/>
      <c r="T427" s="181"/>
      <c r="AT427" s="175" t="s">
        <v>182</v>
      </c>
      <c r="AU427" s="175" t="s">
        <v>87</v>
      </c>
      <c r="AV427" s="14" t="s">
        <v>87</v>
      </c>
      <c r="AW427" s="14" t="s">
        <v>30</v>
      </c>
      <c r="AX427" s="14" t="s">
        <v>75</v>
      </c>
      <c r="AY427" s="175" t="s">
        <v>176</v>
      </c>
    </row>
    <row r="428" spans="1:65" s="14" customFormat="1" ht="12">
      <c r="B428" s="174"/>
      <c r="D428" s="167" t="s">
        <v>182</v>
      </c>
      <c r="E428" s="175" t="s">
        <v>1</v>
      </c>
      <c r="F428" s="176" t="s">
        <v>1645</v>
      </c>
      <c r="H428" s="177">
        <v>0.08</v>
      </c>
      <c r="I428" s="178"/>
      <c r="L428" s="174"/>
      <c r="M428" s="179"/>
      <c r="N428" s="180"/>
      <c r="O428" s="180"/>
      <c r="P428" s="180"/>
      <c r="Q428" s="180"/>
      <c r="R428" s="180"/>
      <c r="S428" s="180"/>
      <c r="T428" s="181"/>
      <c r="AT428" s="175" t="s">
        <v>182</v>
      </c>
      <c r="AU428" s="175" t="s">
        <v>87</v>
      </c>
      <c r="AV428" s="14" t="s">
        <v>87</v>
      </c>
      <c r="AW428" s="14" t="s">
        <v>30</v>
      </c>
      <c r="AX428" s="14" t="s">
        <v>75</v>
      </c>
      <c r="AY428" s="175" t="s">
        <v>176</v>
      </c>
    </row>
    <row r="429" spans="1:65" s="14" customFormat="1" ht="12">
      <c r="B429" s="174"/>
      <c r="D429" s="167" t="s">
        <v>182</v>
      </c>
      <c r="E429" s="175" t="s">
        <v>1</v>
      </c>
      <c r="F429" s="176" t="s">
        <v>1646</v>
      </c>
      <c r="H429" s="177">
        <v>0.16</v>
      </c>
      <c r="I429" s="178"/>
      <c r="L429" s="174"/>
      <c r="M429" s="179"/>
      <c r="N429" s="180"/>
      <c r="O429" s="180"/>
      <c r="P429" s="180"/>
      <c r="Q429" s="180"/>
      <c r="R429" s="180"/>
      <c r="S429" s="180"/>
      <c r="T429" s="181"/>
      <c r="AT429" s="175" t="s">
        <v>182</v>
      </c>
      <c r="AU429" s="175" t="s">
        <v>87</v>
      </c>
      <c r="AV429" s="14" t="s">
        <v>87</v>
      </c>
      <c r="AW429" s="14" t="s">
        <v>30</v>
      </c>
      <c r="AX429" s="14" t="s">
        <v>75</v>
      </c>
      <c r="AY429" s="175" t="s">
        <v>176</v>
      </c>
    </row>
    <row r="430" spans="1:65" s="14" customFormat="1" ht="12">
      <c r="B430" s="174"/>
      <c r="D430" s="167" t="s">
        <v>182</v>
      </c>
      <c r="E430" s="175" t="s">
        <v>1</v>
      </c>
      <c r="F430" s="176" t="s">
        <v>1647</v>
      </c>
      <c r="H430" s="177">
        <v>0.55900000000000005</v>
      </c>
      <c r="I430" s="178"/>
      <c r="L430" s="174"/>
      <c r="M430" s="179"/>
      <c r="N430" s="180"/>
      <c r="O430" s="180"/>
      <c r="P430" s="180"/>
      <c r="Q430" s="180"/>
      <c r="R430" s="180"/>
      <c r="S430" s="180"/>
      <c r="T430" s="181"/>
      <c r="AT430" s="175" t="s">
        <v>182</v>
      </c>
      <c r="AU430" s="175" t="s">
        <v>87</v>
      </c>
      <c r="AV430" s="14" t="s">
        <v>87</v>
      </c>
      <c r="AW430" s="14" t="s">
        <v>30</v>
      </c>
      <c r="AX430" s="14" t="s">
        <v>75</v>
      </c>
      <c r="AY430" s="175" t="s">
        <v>176</v>
      </c>
    </row>
    <row r="431" spans="1:65" s="14" customFormat="1" ht="12">
      <c r="B431" s="174"/>
      <c r="D431" s="167" t="s">
        <v>182</v>
      </c>
      <c r="E431" s="175" t="s">
        <v>1</v>
      </c>
      <c r="F431" s="176" t="s">
        <v>1648</v>
      </c>
      <c r="H431" s="177">
        <v>0.92500000000000004</v>
      </c>
      <c r="I431" s="178"/>
      <c r="L431" s="174"/>
      <c r="M431" s="179"/>
      <c r="N431" s="180"/>
      <c r="O431" s="180"/>
      <c r="P431" s="180"/>
      <c r="Q431" s="180"/>
      <c r="R431" s="180"/>
      <c r="S431" s="180"/>
      <c r="T431" s="181"/>
      <c r="AT431" s="175" t="s">
        <v>182</v>
      </c>
      <c r="AU431" s="175" t="s">
        <v>87</v>
      </c>
      <c r="AV431" s="14" t="s">
        <v>87</v>
      </c>
      <c r="AW431" s="14" t="s">
        <v>30</v>
      </c>
      <c r="AX431" s="14" t="s">
        <v>75</v>
      </c>
      <c r="AY431" s="175" t="s">
        <v>176</v>
      </c>
    </row>
    <row r="432" spans="1:65" s="14" customFormat="1" ht="12">
      <c r="B432" s="174"/>
      <c r="D432" s="167" t="s">
        <v>182</v>
      </c>
      <c r="E432" s="175" t="s">
        <v>1</v>
      </c>
      <c r="F432" s="176" t="s">
        <v>1649</v>
      </c>
      <c r="H432" s="177">
        <v>0.97899999999999998</v>
      </c>
      <c r="I432" s="178"/>
      <c r="L432" s="174"/>
      <c r="M432" s="179"/>
      <c r="N432" s="180"/>
      <c r="O432" s="180"/>
      <c r="P432" s="180"/>
      <c r="Q432" s="180"/>
      <c r="R432" s="180"/>
      <c r="S432" s="180"/>
      <c r="T432" s="181"/>
      <c r="AT432" s="175" t="s">
        <v>182</v>
      </c>
      <c r="AU432" s="175" t="s">
        <v>87</v>
      </c>
      <c r="AV432" s="14" t="s">
        <v>87</v>
      </c>
      <c r="AW432" s="14" t="s">
        <v>30</v>
      </c>
      <c r="AX432" s="14" t="s">
        <v>75</v>
      </c>
      <c r="AY432" s="175" t="s">
        <v>176</v>
      </c>
    </row>
    <row r="433" spans="1:65" s="14" customFormat="1" ht="12">
      <c r="B433" s="174"/>
      <c r="D433" s="167" t="s">
        <v>182</v>
      </c>
      <c r="E433" s="175" t="s">
        <v>1</v>
      </c>
      <c r="F433" s="176" t="s">
        <v>1650</v>
      </c>
      <c r="H433" s="177">
        <v>0.996</v>
      </c>
      <c r="I433" s="178"/>
      <c r="L433" s="174"/>
      <c r="M433" s="179"/>
      <c r="N433" s="180"/>
      <c r="O433" s="180"/>
      <c r="P433" s="180"/>
      <c r="Q433" s="180"/>
      <c r="R433" s="180"/>
      <c r="S433" s="180"/>
      <c r="T433" s="181"/>
      <c r="AT433" s="175" t="s">
        <v>182</v>
      </c>
      <c r="AU433" s="175" t="s">
        <v>87</v>
      </c>
      <c r="AV433" s="14" t="s">
        <v>87</v>
      </c>
      <c r="AW433" s="14" t="s">
        <v>30</v>
      </c>
      <c r="AX433" s="14" t="s">
        <v>75</v>
      </c>
      <c r="AY433" s="175" t="s">
        <v>176</v>
      </c>
    </row>
    <row r="434" spans="1:65" s="14" customFormat="1" ht="12">
      <c r="B434" s="174"/>
      <c r="D434" s="167" t="s">
        <v>182</v>
      </c>
      <c r="E434" s="175" t="s">
        <v>1</v>
      </c>
      <c r="F434" s="176" t="s">
        <v>1651</v>
      </c>
      <c r="H434" s="177">
        <v>0.1</v>
      </c>
      <c r="I434" s="178"/>
      <c r="L434" s="174"/>
      <c r="M434" s="179"/>
      <c r="N434" s="180"/>
      <c r="O434" s="180"/>
      <c r="P434" s="180"/>
      <c r="Q434" s="180"/>
      <c r="R434" s="180"/>
      <c r="S434" s="180"/>
      <c r="T434" s="181"/>
      <c r="AT434" s="175" t="s">
        <v>182</v>
      </c>
      <c r="AU434" s="175" t="s">
        <v>87</v>
      </c>
      <c r="AV434" s="14" t="s">
        <v>87</v>
      </c>
      <c r="AW434" s="14" t="s">
        <v>30</v>
      </c>
      <c r="AX434" s="14" t="s">
        <v>75</v>
      </c>
      <c r="AY434" s="175" t="s">
        <v>176</v>
      </c>
    </row>
    <row r="435" spans="1:65" s="14" customFormat="1" ht="12">
      <c r="B435" s="174"/>
      <c r="D435" s="167" t="s">
        <v>182</v>
      </c>
      <c r="E435" s="175" t="s">
        <v>1</v>
      </c>
      <c r="F435" s="176" t="s">
        <v>1652</v>
      </c>
      <c r="H435" s="177">
        <v>0.47</v>
      </c>
      <c r="I435" s="178"/>
      <c r="L435" s="174"/>
      <c r="M435" s="179"/>
      <c r="N435" s="180"/>
      <c r="O435" s="180"/>
      <c r="P435" s="180"/>
      <c r="Q435" s="180"/>
      <c r="R435" s="180"/>
      <c r="S435" s="180"/>
      <c r="T435" s="181"/>
      <c r="AT435" s="175" t="s">
        <v>182</v>
      </c>
      <c r="AU435" s="175" t="s">
        <v>87</v>
      </c>
      <c r="AV435" s="14" t="s">
        <v>87</v>
      </c>
      <c r="AW435" s="14" t="s">
        <v>30</v>
      </c>
      <c r="AX435" s="14" t="s">
        <v>75</v>
      </c>
      <c r="AY435" s="175" t="s">
        <v>176</v>
      </c>
    </row>
    <row r="436" spans="1:65" s="14" customFormat="1" ht="12">
      <c r="B436" s="174"/>
      <c r="D436" s="167" t="s">
        <v>182</v>
      </c>
      <c r="E436" s="175" t="s">
        <v>1</v>
      </c>
      <c r="F436" s="176" t="s">
        <v>1653</v>
      </c>
      <c r="H436" s="177">
        <v>0.10100000000000001</v>
      </c>
      <c r="I436" s="178"/>
      <c r="L436" s="174"/>
      <c r="M436" s="179"/>
      <c r="N436" s="180"/>
      <c r="O436" s="180"/>
      <c r="P436" s="180"/>
      <c r="Q436" s="180"/>
      <c r="R436" s="180"/>
      <c r="S436" s="180"/>
      <c r="T436" s="181"/>
      <c r="AT436" s="175" t="s">
        <v>182</v>
      </c>
      <c r="AU436" s="175" t="s">
        <v>87</v>
      </c>
      <c r="AV436" s="14" t="s">
        <v>87</v>
      </c>
      <c r="AW436" s="14" t="s">
        <v>30</v>
      </c>
      <c r="AX436" s="14" t="s">
        <v>75</v>
      </c>
      <c r="AY436" s="175" t="s">
        <v>176</v>
      </c>
    </row>
    <row r="437" spans="1:65" s="14" customFormat="1" ht="12">
      <c r="B437" s="174"/>
      <c r="D437" s="167" t="s">
        <v>182</v>
      </c>
      <c r="E437" s="175" t="s">
        <v>1</v>
      </c>
      <c r="F437" s="176" t="s">
        <v>1654</v>
      </c>
      <c r="H437" s="177">
        <v>0.32600000000000001</v>
      </c>
      <c r="I437" s="178"/>
      <c r="L437" s="174"/>
      <c r="M437" s="179"/>
      <c r="N437" s="180"/>
      <c r="O437" s="180"/>
      <c r="P437" s="180"/>
      <c r="Q437" s="180"/>
      <c r="R437" s="180"/>
      <c r="S437" s="180"/>
      <c r="T437" s="181"/>
      <c r="AT437" s="175" t="s">
        <v>182</v>
      </c>
      <c r="AU437" s="175" t="s">
        <v>87</v>
      </c>
      <c r="AV437" s="14" t="s">
        <v>87</v>
      </c>
      <c r="AW437" s="14" t="s">
        <v>30</v>
      </c>
      <c r="AX437" s="14" t="s">
        <v>75</v>
      </c>
      <c r="AY437" s="175" t="s">
        <v>176</v>
      </c>
    </row>
    <row r="438" spans="1:65" s="15" customFormat="1" ht="12">
      <c r="B438" s="182"/>
      <c r="D438" s="167" t="s">
        <v>182</v>
      </c>
      <c r="E438" s="183" t="s">
        <v>1</v>
      </c>
      <c r="F438" s="184" t="s">
        <v>192</v>
      </c>
      <c r="H438" s="185">
        <v>5.1159999999999997</v>
      </c>
      <c r="I438" s="186"/>
      <c r="L438" s="182"/>
      <c r="M438" s="187"/>
      <c r="N438" s="188"/>
      <c r="O438" s="188"/>
      <c r="P438" s="188"/>
      <c r="Q438" s="188"/>
      <c r="R438" s="188"/>
      <c r="S438" s="188"/>
      <c r="T438" s="189"/>
      <c r="AT438" s="183" t="s">
        <v>182</v>
      </c>
      <c r="AU438" s="183" t="s">
        <v>87</v>
      </c>
      <c r="AV438" s="15" t="s">
        <v>97</v>
      </c>
      <c r="AW438" s="15" t="s">
        <v>30</v>
      </c>
      <c r="AX438" s="15" t="s">
        <v>75</v>
      </c>
      <c r="AY438" s="183" t="s">
        <v>176</v>
      </c>
    </row>
    <row r="439" spans="1:65" s="14" customFormat="1" ht="12">
      <c r="B439" s="174"/>
      <c r="D439" s="167" t="s">
        <v>182</v>
      </c>
      <c r="E439" s="175" t="s">
        <v>1</v>
      </c>
      <c r="F439" s="176" t="s">
        <v>1655</v>
      </c>
      <c r="H439" s="177">
        <v>0.51200000000000001</v>
      </c>
      <c r="I439" s="178"/>
      <c r="L439" s="174"/>
      <c r="M439" s="179"/>
      <c r="N439" s="180"/>
      <c r="O439" s="180"/>
      <c r="P439" s="180"/>
      <c r="Q439" s="180"/>
      <c r="R439" s="180"/>
      <c r="S439" s="180"/>
      <c r="T439" s="181"/>
      <c r="AT439" s="175" t="s">
        <v>182</v>
      </c>
      <c r="AU439" s="175" t="s">
        <v>87</v>
      </c>
      <c r="AV439" s="14" t="s">
        <v>87</v>
      </c>
      <c r="AW439" s="14" t="s">
        <v>30</v>
      </c>
      <c r="AX439" s="14" t="s">
        <v>75</v>
      </c>
      <c r="AY439" s="175" t="s">
        <v>176</v>
      </c>
    </row>
    <row r="440" spans="1:65" s="16" customFormat="1" ht="12">
      <c r="B440" s="190"/>
      <c r="D440" s="167" t="s">
        <v>182</v>
      </c>
      <c r="E440" s="191" t="s">
        <v>1</v>
      </c>
      <c r="F440" s="192" t="s">
        <v>193</v>
      </c>
      <c r="H440" s="193">
        <v>5.6280000000000001</v>
      </c>
      <c r="I440" s="194"/>
      <c r="L440" s="190"/>
      <c r="M440" s="195"/>
      <c r="N440" s="196"/>
      <c r="O440" s="196"/>
      <c r="P440" s="196"/>
      <c r="Q440" s="196"/>
      <c r="R440" s="196"/>
      <c r="S440" s="196"/>
      <c r="T440" s="197"/>
      <c r="AT440" s="191" t="s">
        <v>182</v>
      </c>
      <c r="AU440" s="191" t="s">
        <v>87</v>
      </c>
      <c r="AV440" s="16" t="s">
        <v>106</v>
      </c>
      <c r="AW440" s="16" t="s">
        <v>30</v>
      </c>
      <c r="AX440" s="16" t="s">
        <v>79</v>
      </c>
      <c r="AY440" s="191" t="s">
        <v>176</v>
      </c>
    </row>
    <row r="441" spans="1:65" s="2" customFormat="1" ht="24.25" customHeight="1">
      <c r="A441" s="33"/>
      <c r="B441" s="151"/>
      <c r="C441" s="152" t="s">
        <v>1656</v>
      </c>
      <c r="D441" s="152" t="s">
        <v>178</v>
      </c>
      <c r="E441" s="153" t="s">
        <v>1657</v>
      </c>
      <c r="F441" s="154" t="s">
        <v>1658</v>
      </c>
      <c r="G441" s="155" t="s">
        <v>134</v>
      </c>
      <c r="H441" s="156">
        <v>5.6280000000000001</v>
      </c>
      <c r="I441" s="157"/>
      <c r="J441" s="158">
        <f>ROUND(I441*H441,2)</f>
        <v>0</v>
      </c>
      <c r="K441" s="159"/>
      <c r="L441" s="34"/>
      <c r="M441" s="160" t="s">
        <v>1</v>
      </c>
      <c r="N441" s="161" t="s">
        <v>41</v>
      </c>
      <c r="O441" s="59"/>
      <c r="P441" s="162">
        <f>O441*H441</f>
        <v>0</v>
      </c>
      <c r="Q441" s="162">
        <v>2.7300000000000001E-2</v>
      </c>
      <c r="R441" s="162">
        <f>Q441*H441</f>
        <v>0.15364440000000001</v>
      </c>
      <c r="S441" s="162">
        <v>0</v>
      </c>
      <c r="T441" s="163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4" t="s">
        <v>332</v>
      </c>
      <c r="AT441" s="164" t="s">
        <v>178</v>
      </c>
      <c r="AU441" s="164" t="s">
        <v>87</v>
      </c>
      <c r="AY441" s="18" t="s">
        <v>176</v>
      </c>
      <c r="BE441" s="165">
        <f>IF(N441="základná",J441,0)</f>
        <v>0</v>
      </c>
      <c r="BF441" s="165">
        <f>IF(N441="znížená",J441,0)</f>
        <v>0</v>
      </c>
      <c r="BG441" s="165">
        <f>IF(N441="zákl. prenesená",J441,0)</f>
        <v>0</v>
      </c>
      <c r="BH441" s="165">
        <f>IF(N441="zníž. prenesená",J441,0)</f>
        <v>0</v>
      </c>
      <c r="BI441" s="165">
        <f>IF(N441="nulová",J441,0)</f>
        <v>0</v>
      </c>
      <c r="BJ441" s="18" t="s">
        <v>87</v>
      </c>
      <c r="BK441" s="165">
        <f>ROUND(I441*H441,2)</f>
        <v>0</v>
      </c>
      <c r="BL441" s="18" t="s">
        <v>332</v>
      </c>
      <c r="BM441" s="164" t="s">
        <v>1659</v>
      </c>
    </row>
    <row r="442" spans="1:65" s="14" customFormat="1" ht="12">
      <c r="B442" s="174"/>
      <c r="D442" s="167" t="s">
        <v>182</v>
      </c>
      <c r="E442" s="175" t="s">
        <v>1</v>
      </c>
      <c r="F442" s="176" t="s">
        <v>1660</v>
      </c>
      <c r="H442" s="177">
        <v>5.6280000000000001</v>
      </c>
      <c r="I442" s="178"/>
      <c r="L442" s="174"/>
      <c r="M442" s="179"/>
      <c r="N442" s="180"/>
      <c r="O442" s="180"/>
      <c r="P442" s="180"/>
      <c r="Q442" s="180"/>
      <c r="R442" s="180"/>
      <c r="S442" s="180"/>
      <c r="T442" s="181"/>
      <c r="AT442" s="175" t="s">
        <v>182</v>
      </c>
      <c r="AU442" s="175" t="s">
        <v>87</v>
      </c>
      <c r="AV442" s="14" t="s">
        <v>87</v>
      </c>
      <c r="AW442" s="14" t="s">
        <v>30</v>
      </c>
      <c r="AX442" s="14" t="s">
        <v>75</v>
      </c>
      <c r="AY442" s="175" t="s">
        <v>176</v>
      </c>
    </row>
    <row r="443" spans="1:65" s="16" customFormat="1" ht="12">
      <c r="B443" s="190"/>
      <c r="D443" s="167" t="s">
        <v>182</v>
      </c>
      <c r="E443" s="191" t="s">
        <v>1</v>
      </c>
      <c r="F443" s="192" t="s">
        <v>193</v>
      </c>
      <c r="H443" s="193">
        <v>5.6280000000000001</v>
      </c>
      <c r="I443" s="194"/>
      <c r="L443" s="190"/>
      <c r="M443" s="195"/>
      <c r="N443" s="196"/>
      <c r="O443" s="196"/>
      <c r="P443" s="196"/>
      <c r="Q443" s="196"/>
      <c r="R443" s="196"/>
      <c r="S443" s="196"/>
      <c r="T443" s="197"/>
      <c r="AT443" s="191" t="s">
        <v>182</v>
      </c>
      <c r="AU443" s="191" t="s">
        <v>87</v>
      </c>
      <c r="AV443" s="16" t="s">
        <v>106</v>
      </c>
      <c r="AW443" s="16" t="s">
        <v>30</v>
      </c>
      <c r="AX443" s="16" t="s">
        <v>79</v>
      </c>
      <c r="AY443" s="191" t="s">
        <v>176</v>
      </c>
    </row>
    <row r="444" spans="1:65" s="2" customFormat="1" ht="24.25" customHeight="1">
      <c r="A444" s="33"/>
      <c r="B444" s="151"/>
      <c r="C444" s="152" t="s">
        <v>1661</v>
      </c>
      <c r="D444" s="152" t="s">
        <v>178</v>
      </c>
      <c r="E444" s="153" t="s">
        <v>1662</v>
      </c>
      <c r="F444" s="154" t="s">
        <v>1663</v>
      </c>
      <c r="G444" s="155" t="s">
        <v>219</v>
      </c>
      <c r="H444" s="156">
        <v>8.8000000000000007</v>
      </c>
      <c r="I444" s="157"/>
      <c r="J444" s="158">
        <f>ROUND(I444*H444,2)</f>
        <v>0</v>
      </c>
      <c r="K444" s="159"/>
      <c r="L444" s="34"/>
      <c r="M444" s="160" t="s">
        <v>1</v>
      </c>
      <c r="N444" s="161" t="s">
        <v>41</v>
      </c>
      <c r="O444" s="59"/>
      <c r="P444" s="162">
        <f>O444*H444</f>
        <v>0</v>
      </c>
      <c r="Q444" s="162">
        <v>9.0000000000000006E-5</v>
      </c>
      <c r="R444" s="162">
        <f>Q444*H444</f>
        <v>7.9200000000000006E-4</v>
      </c>
      <c r="S444" s="162">
        <v>0</v>
      </c>
      <c r="T444" s="163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64" t="s">
        <v>332</v>
      </c>
      <c r="AT444" s="164" t="s">
        <v>178</v>
      </c>
      <c r="AU444" s="164" t="s">
        <v>87</v>
      </c>
      <c r="AY444" s="18" t="s">
        <v>176</v>
      </c>
      <c r="BE444" s="165">
        <f>IF(N444="základná",J444,0)</f>
        <v>0</v>
      </c>
      <c r="BF444" s="165">
        <f>IF(N444="znížená",J444,0)</f>
        <v>0</v>
      </c>
      <c r="BG444" s="165">
        <f>IF(N444="zákl. prenesená",J444,0)</f>
        <v>0</v>
      </c>
      <c r="BH444" s="165">
        <f>IF(N444="zníž. prenesená",J444,0)</f>
        <v>0</v>
      </c>
      <c r="BI444" s="165">
        <f>IF(N444="nulová",J444,0)</f>
        <v>0</v>
      </c>
      <c r="BJ444" s="18" t="s">
        <v>87</v>
      </c>
      <c r="BK444" s="165">
        <f>ROUND(I444*H444,2)</f>
        <v>0</v>
      </c>
      <c r="BL444" s="18" t="s">
        <v>332</v>
      </c>
      <c r="BM444" s="164" t="s">
        <v>1664</v>
      </c>
    </row>
    <row r="445" spans="1:65" s="13" customFormat="1" ht="12">
      <c r="B445" s="166"/>
      <c r="D445" s="167" t="s">
        <v>182</v>
      </c>
      <c r="E445" s="168" t="s">
        <v>1</v>
      </c>
      <c r="F445" s="169" t="s">
        <v>1665</v>
      </c>
      <c r="H445" s="168" t="s">
        <v>1</v>
      </c>
      <c r="I445" s="170"/>
      <c r="L445" s="166"/>
      <c r="M445" s="171"/>
      <c r="N445" s="172"/>
      <c r="O445" s="172"/>
      <c r="P445" s="172"/>
      <c r="Q445" s="172"/>
      <c r="R445" s="172"/>
      <c r="S445" s="172"/>
      <c r="T445" s="173"/>
      <c r="AT445" s="168" t="s">
        <v>182</v>
      </c>
      <c r="AU445" s="168" t="s">
        <v>87</v>
      </c>
      <c r="AV445" s="13" t="s">
        <v>79</v>
      </c>
      <c r="AW445" s="13" t="s">
        <v>30</v>
      </c>
      <c r="AX445" s="13" t="s">
        <v>75</v>
      </c>
      <c r="AY445" s="168" t="s">
        <v>176</v>
      </c>
    </row>
    <row r="446" spans="1:65" s="14" customFormat="1" ht="12">
      <c r="B446" s="174"/>
      <c r="D446" s="167" t="s">
        <v>182</v>
      </c>
      <c r="E446" s="175" t="s">
        <v>1</v>
      </c>
      <c r="F446" s="176" t="s">
        <v>1666</v>
      </c>
      <c r="H446" s="177">
        <v>8.8000000000000007</v>
      </c>
      <c r="I446" s="178"/>
      <c r="L446" s="174"/>
      <c r="M446" s="179"/>
      <c r="N446" s="180"/>
      <c r="O446" s="180"/>
      <c r="P446" s="180"/>
      <c r="Q446" s="180"/>
      <c r="R446" s="180"/>
      <c r="S446" s="180"/>
      <c r="T446" s="181"/>
      <c r="AT446" s="175" t="s">
        <v>182</v>
      </c>
      <c r="AU446" s="175" t="s">
        <v>87</v>
      </c>
      <c r="AV446" s="14" t="s">
        <v>87</v>
      </c>
      <c r="AW446" s="14" t="s">
        <v>30</v>
      </c>
      <c r="AX446" s="14" t="s">
        <v>75</v>
      </c>
      <c r="AY446" s="175" t="s">
        <v>176</v>
      </c>
    </row>
    <row r="447" spans="1:65" s="16" customFormat="1" ht="12">
      <c r="B447" s="190"/>
      <c r="D447" s="167" t="s">
        <v>182</v>
      </c>
      <c r="E447" s="191" t="s">
        <v>1</v>
      </c>
      <c r="F447" s="192" t="s">
        <v>850</v>
      </c>
      <c r="H447" s="193">
        <v>8.8000000000000007</v>
      </c>
      <c r="I447" s="194"/>
      <c r="L447" s="190"/>
      <c r="M447" s="195"/>
      <c r="N447" s="196"/>
      <c r="O447" s="196"/>
      <c r="P447" s="196"/>
      <c r="Q447" s="196"/>
      <c r="R447" s="196"/>
      <c r="S447" s="196"/>
      <c r="T447" s="197"/>
      <c r="AT447" s="191" t="s">
        <v>182</v>
      </c>
      <c r="AU447" s="191" t="s">
        <v>87</v>
      </c>
      <c r="AV447" s="16" t="s">
        <v>106</v>
      </c>
      <c r="AW447" s="16" t="s">
        <v>30</v>
      </c>
      <c r="AX447" s="16" t="s">
        <v>79</v>
      </c>
      <c r="AY447" s="191" t="s">
        <v>176</v>
      </c>
    </row>
    <row r="448" spans="1:65" s="2" customFormat="1" ht="24.25" customHeight="1">
      <c r="A448" s="33"/>
      <c r="B448" s="151"/>
      <c r="C448" s="203" t="s">
        <v>662</v>
      </c>
      <c r="D448" s="203" t="s">
        <v>411</v>
      </c>
      <c r="E448" s="204" t="s">
        <v>1667</v>
      </c>
      <c r="F448" s="205" t="s">
        <v>1668</v>
      </c>
      <c r="G448" s="206" t="s">
        <v>134</v>
      </c>
      <c r="H448" s="207">
        <v>0.17399999999999999</v>
      </c>
      <c r="I448" s="208"/>
      <c r="J448" s="209">
        <f>ROUND(I448*H448,2)</f>
        <v>0</v>
      </c>
      <c r="K448" s="210"/>
      <c r="L448" s="211"/>
      <c r="M448" s="212" t="s">
        <v>1</v>
      </c>
      <c r="N448" s="213" t="s">
        <v>41</v>
      </c>
      <c r="O448" s="59"/>
      <c r="P448" s="162">
        <f>O448*H448</f>
        <v>0</v>
      </c>
      <c r="Q448" s="162">
        <v>0.54</v>
      </c>
      <c r="R448" s="162">
        <f>Q448*H448</f>
        <v>9.3960000000000002E-2</v>
      </c>
      <c r="S448" s="162">
        <v>0</v>
      </c>
      <c r="T448" s="163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4" t="s">
        <v>615</v>
      </c>
      <c r="AT448" s="164" t="s">
        <v>411</v>
      </c>
      <c r="AU448" s="164" t="s">
        <v>87</v>
      </c>
      <c r="AY448" s="18" t="s">
        <v>176</v>
      </c>
      <c r="BE448" s="165">
        <f>IF(N448="základná",J448,0)</f>
        <v>0</v>
      </c>
      <c r="BF448" s="165">
        <f>IF(N448="znížená",J448,0)</f>
        <v>0</v>
      </c>
      <c r="BG448" s="165">
        <f>IF(N448="zákl. prenesená",J448,0)</f>
        <v>0</v>
      </c>
      <c r="BH448" s="165">
        <f>IF(N448="zníž. prenesená",J448,0)</f>
        <v>0</v>
      </c>
      <c r="BI448" s="165">
        <f>IF(N448="nulová",J448,0)</f>
        <v>0</v>
      </c>
      <c r="BJ448" s="18" t="s">
        <v>87</v>
      </c>
      <c r="BK448" s="165">
        <f>ROUND(I448*H448,2)</f>
        <v>0</v>
      </c>
      <c r="BL448" s="18" t="s">
        <v>332</v>
      </c>
      <c r="BM448" s="164" t="s">
        <v>1669</v>
      </c>
    </row>
    <row r="449" spans="1:65" s="13" customFormat="1" ht="12">
      <c r="B449" s="166"/>
      <c r="D449" s="167" t="s">
        <v>182</v>
      </c>
      <c r="E449" s="168" t="s">
        <v>1</v>
      </c>
      <c r="F449" s="169" t="s">
        <v>1670</v>
      </c>
      <c r="H449" s="168" t="s">
        <v>1</v>
      </c>
      <c r="I449" s="170"/>
      <c r="L449" s="166"/>
      <c r="M449" s="171"/>
      <c r="N449" s="172"/>
      <c r="O449" s="172"/>
      <c r="P449" s="172"/>
      <c r="Q449" s="172"/>
      <c r="R449" s="172"/>
      <c r="S449" s="172"/>
      <c r="T449" s="173"/>
      <c r="AT449" s="168" t="s">
        <v>182</v>
      </c>
      <c r="AU449" s="168" t="s">
        <v>87</v>
      </c>
      <c r="AV449" s="13" t="s">
        <v>79</v>
      </c>
      <c r="AW449" s="13" t="s">
        <v>30</v>
      </c>
      <c r="AX449" s="13" t="s">
        <v>75</v>
      </c>
      <c r="AY449" s="168" t="s">
        <v>176</v>
      </c>
    </row>
    <row r="450" spans="1:65" s="14" customFormat="1" ht="12">
      <c r="B450" s="174"/>
      <c r="D450" s="167" t="s">
        <v>182</v>
      </c>
      <c r="E450" s="175" t="s">
        <v>1</v>
      </c>
      <c r="F450" s="176" t="s">
        <v>1671</v>
      </c>
      <c r="H450" s="177">
        <v>0.17399999999999999</v>
      </c>
      <c r="I450" s="178"/>
      <c r="L450" s="174"/>
      <c r="M450" s="179"/>
      <c r="N450" s="180"/>
      <c r="O450" s="180"/>
      <c r="P450" s="180"/>
      <c r="Q450" s="180"/>
      <c r="R450" s="180"/>
      <c r="S450" s="180"/>
      <c r="T450" s="181"/>
      <c r="AT450" s="175" t="s">
        <v>182</v>
      </c>
      <c r="AU450" s="175" t="s">
        <v>87</v>
      </c>
      <c r="AV450" s="14" t="s">
        <v>87</v>
      </c>
      <c r="AW450" s="14" t="s">
        <v>30</v>
      </c>
      <c r="AX450" s="14" t="s">
        <v>75</v>
      </c>
      <c r="AY450" s="175" t="s">
        <v>176</v>
      </c>
    </row>
    <row r="451" spans="1:65" s="16" customFormat="1" ht="12">
      <c r="B451" s="190"/>
      <c r="D451" s="167" t="s">
        <v>182</v>
      </c>
      <c r="E451" s="191" t="s">
        <v>1</v>
      </c>
      <c r="F451" s="192" t="s">
        <v>850</v>
      </c>
      <c r="H451" s="193">
        <v>0.17399999999999999</v>
      </c>
      <c r="I451" s="194"/>
      <c r="L451" s="190"/>
      <c r="M451" s="195"/>
      <c r="N451" s="196"/>
      <c r="O451" s="196"/>
      <c r="P451" s="196"/>
      <c r="Q451" s="196"/>
      <c r="R451" s="196"/>
      <c r="S451" s="196"/>
      <c r="T451" s="197"/>
      <c r="AT451" s="191" t="s">
        <v>182</v>
      </c>
      <c r="AU451" s="191" t="s">
        <v>87</v>
      </c>
      <c r="AV451" s="16" t="s">
        <v>106</v>
      </c>
      <c r="AW451" s="16" t="s">
        <v>30</v>
      </c>
      <c r="AX451" s="16" t="s">
        <v>79</v>
      </c>
      <c r="AY451" s="191" t="s">
        <v>176</v>
      </c>
    </row>
    <row r="452" spans="1:65" s="2" customFormat="1" ht="24.25" customHeight="1">
      <c r="A452" s="33"/>
      <c r="B452" s="151"/>
      <c r="C452" s="152" t="s">
        <v>1672</v>
      </c>
      <c r="D452" s="152" t="s">
        <v>178</v>
      </c>
      <c r="E452" s="153" t="s">
        <v>1673</v>
      </c>
      <c r="F452" s="154" t="s">
        <v>1674</v>
      </c>
      <c r="G452" s="155" t="s">
        <v>219</v>
      </c>
      <c r="H452" s="156">
        <v>36</v>
      </c>
      <c r="I452" s="157"/>
      <c r="J452" s="158">
        <f>ROUND(I452*H452,2)</f>
        <v>0</v>
      </c>
      <c r="K452" s="159"/>
      <c r="L452" s="34"/>
      <c r="M452" s="160" t="s">
        <v>1</v>
      </c>
      <c r="N452" s="161" t="s">
        <v>41</v>
      </c>
      <c r="O452" s="59"/>
      <c r="P452" s="162">
        <f>O452*H452</f>
        <v>0</v>
      </c>
      <c r="Q452" s="162">
        <v>9.0000000000000006E-5</v>
      </c>
      <c r="R452" s="162">
        <f>Q452*H452</f>
        <v>3.2400000000000003E-3</v>
      </c>
      <c r="S452" s="162">
        <v>0</v>
      </c>
      <c r="T452" s="163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64" t="s">
        <v>332</v>
      </c>
      <c r="AT452" s="164" t="s">
        <v>178</v>
      </c>
      <c r="AU452" s="164" t="s">
        <v>87</v>
      </c>
      <c r="AY452" s="18" t="s">
        <v>176</v>
      </c>
      <c r="BE452" s="165">
        <f>IF(N452="základná",J452,0)</f>
        <v>0</v>
      </c>
      <c r="BF452" s="165">
        <f>IF(N452="znížená",J452,0)</f>
        <v>0</v>
      </c>
      <c r="BG452" s="165">
        <f>IF(N452="zákl. prenesená",J452,0)</f>
        <v>0</v>
      </c>
      <c r="BH452" s="165">
        <f>IF(N452="zníž. prenesená",J452,0)</f>
        <v>0</v>
      </c>
      <c r="BI452" s="165">
        <f>IF(N452="nulová",J452,0)</f>
        <v>0</v>
      </c>
      <c r="BJ452" s="18" t="s">
        <v>87</v>
      </c>
      <c r="BK452" s="165">
        <f>ROUND(I452*H452,2)</f>
        <v>0</v>
      </c>
      <c r="BL452" s="18" t="s">
        <v>332</v>
      </c>
      <c r="BM452" s="164" t="s">
        <v>1675</v>
      </c>
    </row>
    <row r="453" spans="1:65" s="13" customFormat="1" ht="12">
      <c r="B453" s="166"/>
      <c r="D453" s="167" t="s">
        <v>182</v>
      </c>
      <c r="E453" s="168" t="s">
        <v>1</v>
      </c>
      <c r="F453" s="169" t="s">
        <v>1676</v>
      </c>
      <c r="H453" s="168" t="s">
        <v>1</v>
      </c>
      <c r="I453" s="170"/>
      <c r="L453" s="166"/>
      <c r="M453" s="171"/>
      <c r="N453" s="172"/>
      <c r="O453" s="172"/>
      <c r="P453" s="172"/>
      <c r="Q453" s="172"/>
      <c r="R453" s="172"/>
      <c r="S453" s="172"/>
      <c r="T453" s="173"/>
      <c r="AT453" s="168" t="s">
        <v>182</v>
      </c>
      <c r="AU453" s="168" t="s">
        <v>87</v>
      </c>
      <c r="AV453" s="13" t="s">
        <v>79</v>
      </c>
      <c r="AW453" s="13" t="s">
        <v>30</v>
      </c>
      <c r="AX453" s="13" t="s">
        <v>75</v>
      </c>
      <c r="AY453" s="168" t="s">
        <v>176</v>
      </c>
    </row>
    <row r="454" spans="1:65" s="13" customFormat="1" ht="24">
      <c r="B454" s="166"/>
      <c r="D454" s="167" t="s">
        <v>182</v>
      </c>
      <c r="E454" s="168" t="s">
        <v>1</v>
      </c>
      <c r="F454" s="169" t="s">
        <v>1677</v>
      </c>
      <c r="H454" s="168" t="s">
        <v>1</v>
      </c>
      <c r="I454" s="170"/>
      <c r="L454" s="166"/>
      <c r="M454" s="171"/>
      <c r="N454" s="172"/>
      <c r="O454" s="172"/>
      <c r="P454" s="172"/>
      <c r="Q454" s="172"/>
      <c r="R454" s="172"/>
      <c r="S454" s="172"/>
      <c r="T454" s="173"/>
      <c r="AT454" s="168" t="s">
        <v>182</v>
      </c>
      <c r="AU454" s="168" t="s">
        <v>87</v>
      </c>
      <c r="AV454" s="13" t="s">
        <v>79</v>
      </c>
      <c r="AW454" s="13" t="s">
        <v>30</v>
      </c>
      <c r="AX454" s="13" t="s">
        <v>75</v>
      </c>
      <c r="AY454" s="168" t="s">
        <v>176</v>
      </c>
    </row>
    <row r="455" spans="1:65" s="14" customFormat="1" ht="12">
      <c r="B455" s="174"/>
      <c r="D455" s="167" t="s">
        <v>182</v>
      </c>
      <c r="E455" s="175" t="s">
        <v>1</v>
      </c>
      <c r="F455" s="176" t="s">
        <v>1678</v>
      </c>
      <c r="H455" s="177">
        <v>36</v>
      </c>
      <c r="I455" s="178"/>
      <c r="L455" s="174"/>
      <c r="M455" s="179"/>
      <c r="N455" s="180"/>
      <c r="O455" s="180"/>
      <c r="P455" s="180"/>
      <c r="Q455" s="180"/>
      <c r="R455" s="180"/>
      <c r="S455" s="180"/>
      <c r="T455" s="181"/>
      <c r="AT455" s="175" t="s">
        <v>182</v>
      </c>
      <c r="AU455" s="175" t="s">
        <v>87</v>
      </c>
      <c r="AV455" s="14" t="s">
        <v>87</v>
      </c>
      <c r="AW455" s="14" t="s">
        <v>30</v>
      </c>
      <c r="AX455" s="14" t="s">
        <v>75</v>
      </c>
      <c r="AY455" s="175" t="s">
        <v>176</v>
      </c>
    </row>
    <row r="456" spans="1:65" s="16" customFormat="1" ht="12">
      <c r="B456" s="190"/>
      <c r="D456" s="167" t="s">
        <v>182</v>
      </c>
      <c r="E456" s="191" t="s">
        <v>1</v>
      </c>
      <c r="F456" s="192" t="s">
        <v>850</v>
      </c>
      <c r="H456" s="193">
        <v>36</v>
      </c>
      <c r="I456" s="194"/>
      <c r="L456" s="190"/>
      <c r="M456" s="195"/>
      <c r="N456" s="196"/>
      <c r="O456" s="196"/>
      <c r="P456" s="196"/>
      <c r="Q456" s="196"/>
      <c r="R456" s="196"/>
      <c r="S456" s="196"/>
      <c r="T456" s="197"/>
      <c r="AT456" s="191" t="s">
        <v>182</v>
      </c>
      <c r="AU456" s="191" t="s">
        <v>87</v>
      </c>
      <c r="AV456" s="16" t="s">
        <v>106</v>
      </c>
      <c r="AW456" s="16" t="s">
        <v>30</v>
      </c>
      <c r="AX456" s="16" t="s">
        <v>79</v>
      </c>
      <c r="AY456" s="191" t="s">
        <v>176</v>
      </c>
    </row>
    <row r="457" spans="1:65" s="2" customFormat="1" ht="24.25" customHeight="1">
      <c r="A457" s="33"/>
      <c r="B457" s="151"/>
      <c r="C457" s="203" t="s">
        <v>1679</v>
      </c>
      <c r="D457" s="203" t="s">
        <v>411</v>
      </c>
      <c r="E457" s="204" t="s">
        <v>1680</v>
      </c>
      <c r="F457" s="205" t="s">
        <v>1681</v>
      </c>
      <c r="G457" s="206" t="s">
        <v>134</v>
      </c>
      <c r="H457" s="207">
        <v>0.55800000000000005</v>
      </c>
      <c r="I457" s="208"/>
      <c r="J457" s="209">
        <f>ROUND(I457*H457,2)</f>
        <v>0</v>
      </c>
      <c r="K457" s="210"/>
      <c r="L457" s="211"/>
      <c r="M457" s="212" t="s">
        <v>1</v>
      </c>
      <c r="N457" s="213" t="s">
        <v>41</v>
      </c>
      <c r="O457" s="59"/>
      <c r="P457" s="162">
        <f>O457*H457</f>
        <v>0</v>
      </c>
      <c r="Q457" s="162">
        <v>0.54</v>
      </c>
      <c r="R457" s="162">
        <f>Q457*H457</f>
        <v>0.30132000000000003</v>
      </c>
      <c r="S457" s="162">
        <v>0</v>
      </c>
      <c r="T457" s="163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4" t="s">
        <v>615</v>
      </c>
      <c r="AT457" s="164" t="s">
        <v>411</v>
      </c>
      <c r="AU457" s="164" t="s">
        <v>87</v>
      </c>
      <c r="AY457" s="18" t="s">
        <v>176</v>
      </c>
      <c r="BE457" s="165">
        <f>IF(N457="základná",J457,0)</f>
        <v>0</v>
      </c>
      <c r="BF457" s="165">
        <f>IF(N457="znížená",J457,0)</f>
        <v>0</v>
      </c>
      <c r="BG457" s="165">
        <f>IF(N457="zákl. prenesená",J457,0)</f>
        <v>0</v>
      </c>
      <c r="BH457" s="165">
        <f>IF(N457="zníž. prenesená",J457,0)</f>
        <v>0</v>
      </c>
      <c r="BI457" s="165">
        <f>IF(N457="nulová",J457,0)</f>
        <v>0</v>
      </c>
      <c r="BJ457" s="18" t="s">
        <v>87</v>
      </c>
      <c r="BK457" s="165">
        <f>ROUND(I457*H457,2)</f>
        <v>0</v>
      </c>
      <c r="BL457" s="18" t="s">
        <v>332</v>
      </c>
      <c r="BM457" s="164" t="s">
        <v>1682</v>
      </c>
    </row>
    <row r="458" spans="1:65" s="14" customFormat="1" ht="12">
      <c r="B458" s="174"/>
      <c r="D458" s="167" t="s">
        <v>182</v>
      </c>
      <c r="E458" s="175" t="s">
        <v>1</v>
      </c>
      <c r="F458" s="176" t="s">
        <v>1683</v>
      </c>
      <c r="H458" s="177">
        <v>0.50700000000000001</v>
      </c>
      <c r="I458" s="178"/>
      <c r="L458" s="174"/>
      <c r="M458" s="179"/>
      <c r="N458" s="180"/>
      <c r="O458" s="180"/>
      <c r="P458" s="180"/>
      <c r="Q458" s="180"/>
      <c r="R458" s="180"/>
      <c r="S458" s="180"/>
      <c r="T458" s="181"/>
      <c r="AT458" s="175" t="s">
        <v>182</v>
      </c>
      <c r="AU458" s="175" t="s">
        <v>87</v>
      </c>
      <c r="AV458" s="14" t="s">
        <v>87</v>
      </c>
      <c r="AW458" s="14" t="s">
        <v>30</v>
      </c>
      <c r="AX458" s="14" t="s">
        <v>75</v>
      </c>
      <c r="AY458" s="175" t="s">
        <v>176</v>
      </c>
    </row>
    <row r="459" spans="1:65" s="16" customFormat="1" ht="12">
      <c r="B459" s="190"/>
      <c r="D459" s="167" t="s">
        <v>182</v>
      </c>
      <c r="E459" s="191" t="s">
        <v>1</v>
      </c>
      <c r="F459" s="192" t="s">
        <v>850</v>
      </c>
      <c r="H459" s="193">
        <v>0.50700000000000001</v>
      </c>
      <c r="I459" s="194"/>
      <c r="L459" s="190"/>
      <c r="M459" s="195"/>
      <c r="N459" s="196"/>
      <c r="O459" s="196"/>
      <c r="P459" s="196"/>
      <c r="Q459" s="196"/>
      <c r="R459" s="196"/>
      <c r="S459" s="196"/>
      <c r="T459" s="197"/>
      <c r="AT459" s="191" t="s">
        <v>182</v>
      </c>
      <c r="AU459" s="191" t="s">
        <v>87</v>
      </c>
      <c r="AV459" s="16" t="s">
        <v>106</v>
      </c>
      <c r="AW459" s="16" t="s">
        <v>30</v>
      </c>
      <c r="AX459" s="16" t="s">
        <v>79</v>
      </c>
      <c r="AY459" s="191" t="s">
        <v>176</v>
      </c>
    </row>
    <row r="460" spans="1:65" s="14" customFormat="1" ht="12">
      <c r="B460" s="174"/>
      <c r="D460" s="167" t="s">
        <v>182</v>
      </c>
      <c r="F460" s="176" t="s">
        <v>1684</v>
      </c>
      <c r="H460" s="177">
        <v>0.55800000000000005</v>
      </c>
      <c r="I460" s="178"/>
      <c r="L460" s="174"/>
      <c r="M460" s="179"/>
      <c r="N460" s="180"/>
      <c r="O460" s="180"/>
      <c r="P460" s="180"/>
      <c r="Q460" s="180"/>
      <c r="R460" s="180"/>
      <c r="S460" s="180"/>
      <c r="T460" s="181"/>
      <c r="AT460" s="175" t="s">
        <v>182</v>
      </c>
      <c r="AU460" s="175" t="s">
        <v>87</v>
      </c>
      <c r="AV460" s="14" t="s">
        <v>87</v>
      </c>
      <c r="AW460" s="14" t="s">
        <v>3</v>
      </c>
      <c r="AX460" s="14" t="s">
        <v>79</v>
      </c>
      <c r="AY460" s="175" t="s">
        <v>176</v>
      </c>
    </row>
    <row r="461" spans="1:65" s="2" customFormat="1" ht="24.25" customHeight="1">
      <c r="A461" s="33"/>
      <c r="B461" s="151"/>
      <c r="C461" s="152" t="s">
        <v>1685</v>
      </c>
      <c r="D461" s="152" t="s">
        <v>178</v>
      </c>
      <c r="E461" s="153" t="s">
        <v>1686</v>
      </c>
      <c r="F461" s="154" t="s">
        <v>1687</v>
      </c>
      <c r="G461" s="155" t="s">
        <v>138</v>
      </c>
      <c r="H461" s="156">
        <v>15.028</v>
      </c>
      <c r="I461" s="157"/>
      <c r="J461" s="158">
        <f>ROUND(I461*H461,2)</f>
        <v>0</v>
      </c>
      <c r="K461" s="159"/>
      <c r="L461" s="34"/>
      <c r="M461" s="160" t="s">
        <v>1</v>
      </c>
      <c r="N461" s="161" t="s">
        <v>41</v>
      </c>
      <c r="O461" s="59"/>
      <c r="P461" s="162">
        <f>O461*H461</f>
        <v>0</v>
      </c>
      <c r="Q461" s="162">
        <v>5.0000000000000002E-5</v>
      </c>
      <c r="R461" s="162">
        <f>Q461*H461</f>
        <v>7.5140000000000005E-4</v>
      </c>
      <c r="S461" s="162">
        <v>0</v>
      </c>
      <c r="T461" s="163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64" t="s">
        <v>332</v>
      </c>
      <c r="AT461" s="164" t="s">
        <v>178</v>
      </c>
      <c r="AU461" s="164" t="s">
        <v>87</v>
      </c>
      <c r="AY461" s="18" t="s">
        <v>176</v>
      </c>
      <c r="BE461" s="165">
        <f>IF(N461="základná",J461,0)</f>
        <v>0</v>
      </c>
      <c r="BF461" s="165">
        <f>IF(N461="znížená",J461,0)</f>
        <v>0</v>
      </c>
      <c r="BG461" s="165">
        <f>IF(N461="zákl. prenesená",J461,0)</f>
        <v>0</v>
      </c>
      <c r="BH461" s="165">
        <f>IF(N461="zníž. prenesená",J461,0)</f>
        <v>0</v>
      </c>
      <c r="BI461" s="165">
        <f>IF(N461="nulová",J461,0)</f>
        <v>0</v>
      </c>
      <c r="BJ461" s="18" t="s">
        <v>87</v>
      </c>
      <c r="BK461" s="165">
        <f>ROUND(I461*H461,2)</f>
        <v>0</v>
      </c>
      <c r="BL461" s="18" t="s">
        <v>332</v>
      </c>
      <c r="BM461" s="164" t="s">
        <v>1688</v>
      </c>
    </row>
    <row r="462" spans="1:65" s="13" customFormat="1" ht="12">
      <c r="B462" s="166"/>
      <c r="D462" s="167" t="s">
        <v>182</v>
      </c>
      <c r="E462" s="168" t="s">
        <v>1</v>
      </c>
      <c r="F462" s="169" t="s">
        <v>1689</v>
      </c>
      <c r="H462" s="168" t="s">
        <v>1</v>
      </c>
      <c r="I462" s="170"/>
      <c r="L462" s="166"/>
      <c r="M462" s="171"/>
      <c r="N462" s="172"/>
      <c r="O462" s="172"/>
      <c r="P462" s="172"/>
      <c r="Q462" s="172"/>
      <c r="R462" s="172"/>
      <c r="S462" s="172"/>
      <c r="T462" s="173"/>
      <c r="AT462" s="168" t="s">
        <v>182</v>
      </c>
      <c r="AU462" s="168" t="s">
        <v>87</v>
      </c>
      <c r="AV462" s="13" t="s">
        <v>79</v>
      </c>
      <c r="AW462" s="13" t="s">
        <v>30</v>
      </c>
      <c r="AX462" s="13" t="s">
        <v>75</v>
      </c>
      <c r="AY462" s="168" t="s">
        <v>176</v>
      </c>
    </row>
    <row r="463" spans="1:65" s="14" customFormat="1" ht="12">
      <c r="B463" s="174"/>
      <c r="D463" s="167" t="s">
        <v>182</v>
      </c>
      <c r="E463" s="175" t="s">
        <v>1</v>
      </c>
      <c r="F463" s="176" t="s">
        <v>1690</v>
      </c>
      <c r="H463" s="177">
        <v>15.028</v>
      </c>
      <c r="I463" s="178"/>
      <c r="L463" s="174"/>
      <c r="M463" s="179"/>
      <c r="N463" s="180"/>
      <c r="O463" s="180"/>
      <c r="P463" s="180"/>
      <c r="Q463" s="180"/>
      <c r="R463" s="180"/>
      <c r="S463" s="180"/>
      <c r="T463" s="181"/>
      <c r="AT463" s="175" t="s">
        <v>182</v>
      </c>
      <c r="AU463" s="175" t="s">
        <v>87</v>
      </c>
      <c r="AV463" s="14" t="s">
        <v>87</v>
      </c>
      <c r="AW463" s="14" t="s">
        <v>30</v>
      </c>
      <c r="AX463" s="14" t="s">
        <v>75</v>
      </c>
      <c r="AY463" s="175" t="s">
        <v>176</v>
      </c>
    </row>
    <row r="464" spans="1:65" s="15" customFormat="1" ht="12">
      <c r="B464" s="182"/>
      <c r="D464" s="167" t="s">
        <v>182</v>
      </c>
      <c r="E464" s="183" t="s">
        <v>1</v>
      </c>
      <c r="F464" s="184" t="s">
        <v>1691</v>
      </c>
      <c r="H464" s="185">
        <v>15.028</v>
      </c>
      <c r="I464" s="186"/>
      <c r="L464" s="182"/>
      <c r="M464" s="187"/>
      <c r="N464" s="188"/>
      <c r="O464" s="188"/>
      <c r="P464" s="188"/>
      <c r="Q464" s="188"/>
      <c r="R464" s="188"/>
      <c r="S464" s="188"/>
      <c r="T464" s="189"/>
      <c r="AT464" s="183" t="s">
        <v>182</v>
      </c>
      <c r="AU464" s="183" t="s">
        <v>87</v>
      </c>
      <c r="AV464" s="15" t="s">
        <v>97</v>
      </c>
      <c r="AW464" s="15" t="s">
        <v>30</v>
      </c>
      <c r="AX464" s="15" t="s">
        <v>75</v>
      </c>
      <c r="AY464" s="183" t="s">
        <v>176</v>
      </c>
    </row>
    <row r="465" spans="1:65" s="16" customFormat="1" ht="12">
      <c r="B465" s="190"/>
      <c r="D465" s="167" t="s">
        <v>182</v>
      </c>
      <c r="E465" s="191" t="s">
        <v>1</v>
      </c>
      <c r="F465" s="192" t="s">
        <v>193</v>
      </c>
      <c r="H465" s="193">
        <v>15.028</v>
      </c>
      <c r="I465" s="194"/>
      <c r="L465" s="190"/>
      <c r="M465" s="195"/>
      <c r="N465" s="196"/>
      <c r="O465" s="196"/>
      <c r="P465" s="196"/>
      <c r="Q465" s="196"/>
      <c r="R465" s="196"/>
      <c r="S465" s="196"/>
      <c r="T465" s="197"/>
      <c r="AT465" s="191" t="s">
        <v>182</v>
      </c>
      <c r="AU465" s="191" t="s">
        <v>87</v>
      </c>
      <c r="AV465" s="16" t="s">
        <v>106</v>
      </c>
      <c r="AW465" s="16" t="s">
        <v>30</v>
      </c>
      <c r="AX465" s="16" t="s">
        <v>79</v>
      </c>
      <c r="AY465" s="191" t="s">
        <v>176</v>
      </c>
    </row>
    <row r="466" spans="1:65" s="2" customFormat="1" ht="14.5" customHeight="1">
      <c r="A466" s="33"/>
      <c r="B466" s="151"/>
      <c r="C466" s="203" t="s">
        <v>1692</v>
      </c>
      <c r="D466" s="203" t="s">
        <v>411</v>
      </c>
      <c r="E466" s="204" t="s">
        <v>1693</v>
      </c>
      <c r="F466" s="205" t="s">
        <v>1694</v>
      </c>
      <c r="G466" s="206" t="s">
        <v>219</v>
      </c>
      <c r="H466" s="207">
        <v>57.8</v>
      </c>
      <c r="I466" s="208"/>
      <c r="J466" s="209">
        <f>ROUND(I466*H466,2)</f>
        <v>0</v>
      </c>
      <c r="K466" s="210"/>
      <c r="L466" s="211"/>
      <c r="M466" s="212" t="s">
        <v>1</v>
      </c>
      <c r="N466" s="213" t="s">
        <v>41</v>
      </c>
      <c r="O466" s="59"/>
      <c r="P466" s="162">
        <f>O466*H466</f>
        <v>0</v>
      </c>
      <c r="Q466" s="162">
        <v>3.6999999999999998E-2</v>
      </c>
      <c r="R466" s="162">
        <f>Q466*H466</f>
        <v>2.1385999999999998</v>
      </c>
      <c r="S466" s="162">
        <v>0</v>
      </c>
      <c r="T466" s="163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4" t="s">
        <v>615</v>
      </c>
      <c r="AT466" s="164" t="s">
        <v>411</v>
      </c>
      <c r="AU466" s="164" t="s">
        <v>87</v>
      </c>
      <c r="AY466" s="18" t="s">
        <v>176</v>
      </c>
      <c r="BE466" s="165">
        <f>IF(N466="základná",J466,0)</f>
        <v>0</v>
      </c>
      <c r="BF466" s="165">
        <f>IF(N466="znížená",J466,0)</f>
        <v>0</v>
      </c>
      <c r="BG466" s="165">
        <f>IF(N466="zákl. prenesená",J466,0)</f>
        <v>0</v>
      </c>
      <c r="BH466" s="165">
        <f>IF(N466="zníž. prenesená",J466,0)</f>
        <v>0</v>
      </c>
      <c r="BI466" s="165">
        <f>IF(N466="nulová",J466,0)</f>
        <v>0</v>
      </c>
      <c r="BJ466" s="18" t="s">
        <v>87</v>
      </c>
      <c r="BK466" s="165">
        <f>ROUND(I466*H466,2)</f>
        <v>0</v>
      </c>
      <c r="BL466" s="18" t="s">
        <v>332</v>
      </c>
      <c r="BM466" s="164" t="s">
        <v>1695</v>
      </c>
    </row>
    <row r="467" spans="1:65" s="14" customFormat="1" ht="12">
      <c r="B467" s="174"/>
      <c r="D467" s="167" t="s">
        <v>182</v>
      </c>
      <c r="E467" s="175" t="s">
        <v>1</v>
      </c>
      <c r="F467" s="176" t="s">
        <v>1696</v>
      </c>
      <c r="H467" s="177">
        <v>57.8</v>
      </c>
      <c r="I467" s="178"/>
      <c r="L467" s="174"/>
      <c r="M467" s="179"/>
      <c r="N467" s="180"/>
      <c r="O467" s="180"/>
      <c r="P467" s="180"/>
      <c r="Q467" s="180"/>
      <c r="R467" s="180"/>
      <c r="S467" s="180"/>
      <c r="T467" s="181"/>
      <c r="AT467" s="175" t="s">
        <v>182</v>
      </c>
      <c r="AU467" s="175" t="s">
        <v>87</v>
      </c>
      <c r="AV467" s="14" t="s">
        <v>87</v>
      </c>
      <c r="AW467" s="14" t="s">
        <v>30</v>
      </c>
      <c r="AX467" s="14" t="s">
        <v>75</v>
      </c>
      <c r="AY467" s="175" t="s">
        <v>176</v>
      </c>
    </row>
    <row r="468" spans="1:65" s="16" customFormat="1" ht="12">
      <c r="B468" s="190"/>
      <c r="D468" s="167" t="s">
        <v>182</v>
      </c>
      <c r="E468" s="191" t="s">
        <v>1</v>
      </c>
      <c r="F468" s="192" t="s">
        <v>850</v>
      </c>
      <c r="H468" s="193">
        <v>57.8</v>
      </c>
      <c r="I468" s="194"/>
      <c r="L468" s="190"/>
      <c r="M468" s="195"/>
      <c r="N468" s="196"/>
      <c r="O468" s="196"/>
      <c r="P468" s="196"/>
      <c r="Q468" s="196"/>
      <c r="R468" s="196"/>
      <c r="S468" s="196"/>
      <c r="T468" s="197"/>
      <c r="AT468" s="191" t="s">
        <v>182</v>
      </c>
      <c r="AU468" s="191" t="s">
        <v>87</v>
      </c>
      <c r="AV468" s="16" t="s">
        <v>106</v>
      </c>
      <c r="AW468" s="16" t="s">
        <v>30</v>
      </c>
      <c r="AX468" s="16" t="s">
        <v>79</v>
      </c>
      <c r="AY468" s="191" t="s">
        <v>176</v>
      </c>
    </row>
    <row r="469" spans="1:65" s="2" customFormat="1" ht="38" customHeight="1">
      <c r="A469" s="33"/>
      <c r="B469" s="151"/>
      <c r="C469" s="152" t="s">
        <v>1697</v>
      </c>
      <c r="D469" s="152" t="s">
        <v>178</v>
      </c>
      <c r="E469" s="153" t="s">
        <v>1698</v>
      </c>
      <c r="F469" s="154" t="s">
        <v>1699</v>
      </c>
      <c r="G469" s="155" t="s">
        <v>134</v>
      </c>
      <c r="H469" s="156">
        <v>7.4950000000000001</v>
      </c>
      <c r="I469" s="157"/>
      <c r="J469" s="158">
        <f>ROUND(I469*H469,2)</f>
        <v>0</v>
      </c>
      <c r="K469" s="159"/>
      <c r="L469" s="34"/>
      <c r="M469" s="160" t="s">
        <v>1</v>
      </c>
      <c r="N469" s="161" t="s">
        <v>41</v>
      </c>
      <c r="O469" s="59"/>
      <c r="P469" s="162">
        <f>O469*H469</f>
        <v>0</v>
      </c>
      <c r="Q469" s="162">
        <v>1.3690000000000001E-2</v>
      </c>
      <c r="R469" s="162">
        <f>Q469*H469</f>
        <v>0.10260655</v>
      </c>
      <c r="S469" s="162">
        <v>0</v>
      </c>
      <c r="T469" s="163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4" t="s">
        <v>332</v>
      </c>
      <c r="AT469" s="164" t="s">
        <v>178</v>
      </c>
      <c r="AU469" s="164" t="s">
        <v>87</v>
      </c>
      <c r="AY469" s="18" t="s">
        <v>176</v>
      </c>
      <c r="BE469" s="165">
        <f>IF(N469="základná",J469,0)</f>
        <v>0</v>
      </c>
      <c r="BF469" s="165">
        <f>IF(N469="znížená",J469,0)</f>
        <v>0</v>
      </c>
      <c r="BG469" s="165">
        <f>IF(N469="zákl. prenesená",J469,0)</f>
        <v>0</v>
      </c>
      <c r="BH469" s="165">
        <f>IF(N469="zníž. prenesená",J469,0)</f>
        <v>0</v>
      </c>
      <c r="BI469" s="165">
        <f>IF(N469="nulová",J469,0)</f>
        <v>0</v>
      </c>
      <c r="BJ469" s="18" t="s">
        <v>87</v>
      </c>
      <c r="BK469" s="165">
        <f>ROUND(I469*H469,2)</f>
        <v>0</v>
      </c>
      <c r="BL469" s="18" t="s">
        <v>332</v>
      </c>
      <c r="BM469" s="164" t="s">
        <v>1700</v>
      </c>
    </row>
    <row r="470" spans="1:65" s="14" customFormat="1" ht="12">
      <c r="B470" s="174"/>
      <c r="D470" s="167" t="s">
        <v>182</v>
      </c>
      <c r="E470" s="175" t="s">
        <v>1</v>
      </c>
      <c r="F470" s="176" t="s">
        <v>1701</v>
      </c>
      <c r="H470" s="177">
        <v>0.17399999999999999</v>
      </c>
      <c r="I470" s="178"/>
      <c r="L470" s="174"/>
      <c r="M470" s="179"/>
      <c r="N470" s="180"/>
      <c r="O470" s="180"/>
      <c r="P470" s="180"/>
      <c r="Q470" s="180"/>
      <c r="R470" s="180"/>
      <c r="S470" s="180"/>
      <c r="T470" s="181"/>
      <c r="AT470" s="175" t="s">
        <v>182</v>
      </c>
      <c r="AU470" s="175" t="s">
        <v>87</v>
      </c>
      <c r="AV470" s="14" t="s">
        <v>87</v>
      </c>
      <c r="AW470" s="14" t="s">
        <v>30</v>
      </c>
      <c r="AX470" s="14" t="s">
        <v>75</v>
      </c>
      <c r="AY470" s="175" t="s">
        <v>176</v>
      </c>
    </row>
    <row r="471" spans="1:65" s="14" customFormat="1" ht="12">
      <c r="B471" s="174"/>
      <c r="D471" s="167" t="s">
        <v>182</v>
      </c>
      <c r="E471" s="175" t="s">
        <v>1</v>
      </c>
      <c r="F471" s="176" t="s">
        <v>1702</v>
      </c>
      <c r="H471" s="177">
        <v>0.55800000000000005</v>
      </c>
      <c r="I471" s="178"/>
      <c r="L471" s="174"/>
      <c r="M471" s="179"/>
      <c r="N471" s="180"/>
      <c r="O471" s="180"/>
      <c r="P471" s="180"/>
      <c r="Q471" s="180"/>
      <c r="R471" s="180"/>
      <c r="S471" s="180"/>
      <c r="T471" s="181"/>
      <c r="AT471" s="175" t="s">
        <v>182</v>
      </c>
      <c r="AU471" s="175" t="s">
        <v>87</v>
      </c>
      <c r="AV471" s="14" t="s">
        <v>87</v>
      </c>
      <c r="AW471" s="14" t="s">
        <v>30</v>
      </c>
      <c r="AX471" s="14" t="s">
        <v>75</v>
      </c>
      <c r="AY471" s="175" t="s">
        <v>176</v>
      </c>
    </row>
    <row r="472" spans="1:65" s="14" customFormat="1" ht="12">
      <c r="B472" s="174"/>
      <c r="D472" s="167" t="s">
        <v>182</v>
      </c>
      <c r="E472" s="175" t="s">
        <v>1</v>
      </c>
      <c r="F472" s="176" t="s">
        <v>1703</v>
      </c>
      <c r="H472" s="177">
        <v>6.7629999999999999</v>
      </c>
      <c r="I472" s="178"/>
      <c r="L472" s="174"/>
      <c r="M472" s="179"/>
      <c r="N472" s="180"/>
      <c r="O472" s="180"/>
      <c r="P472" s="180"/>
      <c r="Q472" s="180"/>
      <c r="R472" s="180"/>
      <c r="S472" s="180"/>
      <c r="T472" s="181"/>
      <c r="AT472" s="175" t="s">
        <v>182</v>
      </c>
      <c r="AU472" s="175" t="s">
        <v>87</v>
      </c>
      <c r="AV472" s="14" t="s">
        <v>87</v>
      </c>
      <c r="AW472" s="14" t="s">
        <v>30</v>
      </c>
      <c r="AX472" s="14" t="s">
        <v>75</v>
      </c>
      <c r="AY472" s="175" t="s">
        <v>176</v>
      </c>
    </row>
    <row r="473" spans="1:65" s="16" customFormat="1" ht="12">
      <c r="B473" s="190"/>
      <c r="D473" s="167" t="s">
        <v>182</v>
      </c>
      <c r="E473" s="191" t="s">
        <v>1</v>
      </c>
      <c r="F473" s="192" t="s">
        <v>193</v>
      </c>
      <c r="H473" s="193">
        <v>7.4950000000000001</v>
      </c>
      <c r="I473" s="194"/>
      <c r="L473" s="190"/>
      <c r="M473" s="195"/>
      <c r="N473" s="196"/>
      <c r="O473" s="196"/>
      <c r="P473" s="196"/>
      <c r="Q473" s="196"/>
      <c r="R473" s="196"/>
      <c r="S473" s="196"/>
      <c r="T473" s="197"/>
      <c r="AT473" s="191" t="s">
        <v>182</v>
      </c>
      <c r="AU473" s="191" t="s">
        <v>87</v>
      </c>
      <c r="AV473" s="16" t="s">
        <v>106</v>
      </c>
      <c r="AW473" s="16" t="s">
        <v>30</v>
      </c>
      <c r="AX473" s="16" t="s">
        <v>79</v>
      </c>
      <c r="AY473" s="191" t="s">
        <v>176</v>
      </c>
    </row>
    <row r="474" spans="1:65" s="2" customFormat="1" ht="24.25" customHeight="1">
      <c r="A474" s="33"/>
      <c r="B474" s="151"/>
      <c r="C474" s="152" t="s">
        <v>1704</v>
      </c>
      <c r="D474" s="152" t="s">
        <v>178</v>
      </c>
      <c r="E474" s="153" t="s">
        <v>1705</v>
      </c>
      <c r="F474" s="154" t="s">
        <v>1706</v>
      </c>
      <c r="G474" s="155" t="s">
        <v>138</v>
      </c>
      <c r="H474" s="156">
        <v>200.10499999999999</v>
      </c>
      <c r="I474" s="157"/>
      <c r="J474" s="158">
        <f>ROUND(I474*H474,2)</f>
        <v>0</v>
      </c>
      <c r="K474" s="159"/>
      <c r="L474" s="34"/>
      <c r="M474" s="160" t="s">
        <v>1</v>
      </c>
      <c r="N474" s="161" t="s">
        <v>41</v>
      </c>
      <c r="O474" s="59"/>
      <c r="P474" s="162">
        <f>O474*H474</f>
        <v>0</v>
      </c>
      <c r="Q474" s="162">
        <v>0</v>
      </c>
      <c r="R474" s="162">
        <f>Q474*H474</f>
        <v>0</v>
      </c>
      <c r="S474" s="162">
        <v>0</v>
      </c>
      <c r="T474" s="163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4" t="s">
        <v>332</v>
      </c>
      <c r="AT474" s="164" t="s">
        <v>178</v>
      </c>
      <c r="AU474" s="164" t="s">
        <v>87</v>
      </c>
      <c r="AY474" s="18" t="s">
        <v>176</v>
      </c>
      <c r="BE474" s="165">
        <f>IF(N474="základná",J474,0)</f>
        <v>0</v>
      </c>
      <c r="BF474" s="165">
        <f>IF(N474="znížená",J474,0)</f>
        <v>0</v>
      </c>
      <c r="BG474" s="165">
        <f>IF(N474="zákl. prenesená",J474,0)</f>
        <v>0</v>
      </c>
      <c r="BH474" s="165">
        <f>IF(N474="zníž. prenesená",J474,0)</f>
        <v>0</v>
      </c>
      <c r="BI474" s="165">
        <f>IF(N474="nulová",J474,0)</f>
        <v>0</v>
      </c>
      <c r="BJ474" s="18" t="s">
        <v>87</v>
      </c>
      <c r="BK474" s="165">
        <f>ROUND(I474*H474,2)</f>
        <v>0</v>
      </c>
      <c r="BL474" s="18" t="s">
        <v>332</v>
      </c>
      <c r="BM474" s="164" t="s">
        <v>1707</v>
      </c>
    </row>
    <row r="475" spans="1:65" s="13" customFormat="1" ht="12">
      <c r="B475" s="166"/>
      <c r="D475" s="167" t="s">
        <v>182</v>
      </c>
      <c r="E475" s="168" t="s">
        <v>1</v>
      </c>
      <c r="F475" s="169" t="s">
        <v>1708</v>
      </c>
      <c r="H475" s="168" t="s">
        <v>1</v>
      </c>
      <c r="I475" s="170"/>
      <c r="L475" s="166"/>
      <c r="M475" s="171"/>
      <c r="N475" s="172"/>
      <c r="O475" s="172"/>
      <c r="P475" s="172"/>
      <c r="Q475" s="172"/>
      <c r="R475" s="172"/>
      <c r="S475" s="172"/>
      <c r="T475" s="173"/>
      <c r="AT475" s="168" t="s">
        <v>182</v>
      </c>
      <c r="AU475" s="168" t="s">
        <v>87</v>
      </c>
      <c r="AV475" s="13" t="s">
        <v>79</v>
      </c>
      <c r="AW475" s="13" t="s">
        <v>30</v>
      </c>
      <c r="AX475" s="13" t="s">
        <v>75</v>
      </c>
      <c r="AY475" s="168" t="s">
        <v>176</v>
      </c>
    </row>
    <row r="476" spans="1:65" s="13" customFormat="1" ht="12">
      <c r="B476" s="166"/>
      <c r="D476" s="167" t="s">
        <v>182</v>
      </c>
      <c r="E476" s="168" t="s">
        <v>1</v>
      </c>
      <c r="F476" s="169" t="s">
        <v>776</v>
      </c>
      <c r="H476" s="168" t="s">
        <v>1</v>
      </c>
      <c r="I476" s="170"/>
      <c r="L476" s="166"/>
      <c r="M476" s="171"/>
      <c r="N476" s="172"/>
      <c r="O476" s="172"/>
      <c r="P476" s="172"/>
      <c r="Q476" s="172"/>
      <c r="R476" s="172"/>
      <c r="S476" s="172"/>
      <c r="T476" s="173"/>
      <c r="AT476" s="168" t="s">
        <v>182</v>
      </c>
      <c r="AU476" s="168" t="s">
        <v>87</v>
      </c>
      <c r="AV476" s="13" t="s">
        <v>79</v>
      </c>
      <c r="AW476" s="13" t="s">
        <v>30</v>
      </c>
      <c r="AX476" s="13" t="s">
        <v>75</v>
      </c>
      <c r="AY476" s="168" t="s">
        <v>176</v>
      </c>
    </row>
    <row r="477" spans="1:65" s="14" customFormat="1" ht="12">
      <c r="B477" s="174"/>
      <c r="D477" s="167" t="s">
        <v>182</v>
      </c>
      <c r="E477" s="175" t="s">
        <v>1</v>
      </c>
      <c r="F477" s="176" t="s">
        <v>1709</v>
      </c>
      <c r="H477" s="177">
        <v>91</v>
      </c>
      <c r="I477" s="178"/>
      <c r="L477" s="174"/>
      <c r="M477" s="179"/>
      <c r="N477" s="180"/>
      <c r="O477" s="180"/>
      <c r="P477" s="180"/>
      <c r="Q477" s="180"/>
      <c r="R477" s="180"/>
      <c r="S477" s="180"/>
      <c r="T477" s="181"/>
      <c r="AT477" s="175" t="s">
        <v>182</v>
      </c>
      <c r="AU477" s="175" t="s">
        <v>87</v>
      </c>
      <c r="AV477" s="14" t="s">
        <v>87</v>
      </c>
      <c r="AW477" s="14" t="s">
        <v>30</v>
      </c>
      <c r="AX477" s="14" t="s">
        <v>75</v>
      </c>
      <c r="AY477" s="175" t="s">
        <v>176</v>
      </c>
    </row>
    <row r="478" spans="1:65" s="15" customFormat="1" ht="12">
      <c r="B478" s="182"/>
      <c r="D478" s="167" t="s">
        <v>182</v>
      </c>
      <c r="E478" s="183" t="s">
        <v>1</v>
      </c>
      <c r="F478" s="184" t="s">
        <v>192</v>
      </c>
      <c r="H478" s="185">
        <v>91</v>
      </c>
      <c r="I478" s="186"/>
      <c r="L478" s="182"/>
      <c r="M478" s="187"/>
      <c r="N478" s="188"/>
      <c r="O478" s="188"/>
      <c r="P478" s="188"/>
      <c r="Q478" s="188"/>
      <c r="R478" s="188"/>
      <c r="S478" s="188"/>
      <c r="T478" s="189"/>
      <c r="AT478" s="183" t="s">
        <v>182</v>
      </c>
      <c r="AU478" s="183" t="s">
        <v>87</v>
      </c>
      <c r="AV478" s="15" t="s">
        <v>97</v>
      </c>
      <c r="AW478" s="15" t="s">
        <v>30</v>
      </c>
      <c r="AX478" s="15" t="s">
        <v>75</v>
      </c>
      <c r="AY478" s="183" t="s">
        <v>176</v>
      </c>
    </row>
    <row r="479" spans="1:65" s="13" customFormat="1" ht="12">
      <c r="B479" s="166"/>
      <c r="D479" s="167" t="s">
        <v>182</v>
      </c>
      <c r="E479" s="168" t="s">
        <v>1</v>
      </c>
      <c r="F479" s="169" t="s">
        <v>779</v>
      </c>
      <c r="H479" s="168" t="s">
        <v>1</v>
      </c>
      <c r="I479" s="170"/>
      <c r="L479" s="166"/>
      <c r="M479" s="171"/>
      <c r="N479" s="172"/>
      <c r="O479" s="172"/>
      <c r="P479" s="172"/>
      <c r="Q479" s="172"/>
      <c r="R479" s="172"/>
      <c r="S479" s="172"/>
      <c r="T479" s="173"/>
      <c r="AT479" s="168" t="s">
        <v>182</v>
      </c>
      <c r="AU479" s="168" t="s">
        <v>87</v>
      </c>
      <c r="AV479" s="13" t="s">
        <v>79</v>
      </c>
      <c r="AW479" s="13" t="s">
        <v>30</v>
      </c>
      <c r="AX479" s="13" t="s">
        <v>75</v>
      </c>
      <c r="AY479" s="168" t="s">
        <v>176</v>
      </c>
    </row>
    <row r="480" spans="1:65" s="14" customFormat="1" ht="12">
      <c r="B480" s="174"/>
      <c r="D480" s="167" t="s">
        <v>182</v>
      </c>
      <c r="E480" s="175" t="s">
        <v>1</v>
      </c>
      <c r="F480" s="176" t="s">
        <v>788</v>
      </c>
      <c r="H480" s="177">
        <v>33.232999999999997</v>
      </c>
      <c r="I480" s="178"/>
      <c r="L480" s="174"/>
      <c r="M480" s="179"/>
      <c r="N480" s="180"/>
      <c r="O480" s="180"/>
      <c r="P480" s="180"/>
      <c r="Q480" s="180"/>
      <c r="R480" s="180"/>
      <c r="S480" s="180"/>
      <c r="T480" s="181"/>
      <c r="AT480" s="175" t="s">
        <v>182</v>
      </c>
      <c r="AU480" s="175" t="s">
        <v>87</v>
      </c>
      <c r="AV480" s="14" t="s">
        <v>87</v>
      </c>
      <c r="AW480" s="14" t="s">
        <v>30</v>
      </c>
      <c r="AX480" s="14" t="s">
        <v>75</v>
      </c>
      <c r="AY480" s="175" t="s">
        <v>176</v>
      </c>
    </row>
    <row r="481" spans="1:65" s="14" customFormat="1" ht="12">
      <c r="B481" s="174"/>
      <c r="D481" s="167" t="s">
        <v>182</v>
      </c>
      <c r="E481" s="175" t="s">
        <v>1</v>
      </c>
      <c r="F481" s="176" t="s">
        <v>789</v>
      </c>
      <c r="H481" s="177">
        <v>22.364999999999998</v>
      </c>
      <c r="I481" s="178"/>
      <c r="L481" s="174"/>
      <c r="M481" s="179"/>
      <c r="N481" s="180"/>
      <c r="O481" s="180"/>
      <c r="P481" s="180"/>
      <c r="Q481" s="180"/>
      <c r="R481" s="180"/>
      <c r="S481" s="180"/>
      <c r="T481" s="181"/>
      <c r="AT481" s="175" t="s">
        <v>182</v>
      </c>
      <c r="AU481" s="175" t="s">
        <v>87</v>
      </c>
      <c r="AV481" s="14" t="s">
        <v>87</v>
      </c>
      <c r="AW481" s="14" t="s">
        <v>30</v>
      </c>
      <c r="AX481" s="14" t="s">
        <v>75</v>
      </c>
      <c r="AY481" s="175" t="s">
        <v>176</v>
      </c>
    </row>
    <row r="482" spans="1:65" s="14" customFormat="1" ht="12">
      <c r="B482" s="174"/>
      <c r="D482" s="167" t="s">
        <v>182</v>
      </c>
      <c r="E482" s="175" t="s">
        <v>1</v>
      </c>
      <c r="F482" s="176" t="s">
        <v>790</v>
      </c>
      <c r="H482" s="177">
        <v>53.506999999999998</v>
      </c>
      <c r="I482" s="178"/>
      <c r="L482" s="174"/>
      <c r="M482" s="179"/>
      <c r="N482" s="180"/>
      <c r="O482" s="180"/>
      <c r="P482" s="180"/>
      <c r="Q482" s="180"/>
      <c r="R482" s="180"/>
      <c r="S482" s="180"/>
      <c r="T482" s="181"/>
      <c r="AT482" s="175" t="s">
        <v>182</v>
      </c>
      <c r="AU482" s="175" t="s">
        <v>87</v>
      </c>
      <c r="AV482" s="14" t="s">
        <v>87</v>
      </c>
      <c r="AW482" s="14" t="s">
        <v>30</v>
      </c>
      <c r="AX482" s="14" t="s">
        <v>75</v>
      </c>
      <c r="AY482" s="175" t="s">
        <v>176</v>
      </c>
    </row>
    <row r="483" spans="1:65" s="15" customFormat="1" ht="12">
      <c r="B483" s="182"/>
      <c r="D483" s="167" t="s">
        <v>182</v>
      </c>
      <c r="E483" s="183" t="s">
        <v>1</v>
      </c>
      <c r="F483" s="184" t="s">
        <v>192</v>
      </c>
      <c r="H483" s="185">
        <v>109.105</v>
      </c>
      <c r="I483" s="186"/>
      <c r="L483" s="182"/>
      <c r="M483" s="187"/>
      <c r="N483" s="188"/>
      <c r="O483" s="188"/>
      <c r="P483" s="188"/>
      <c r="Q483" s="188"/>
      <c r="R483" s="188"/>
      <c r="S483" s="188"/>
      <c r="T483" s="189"/>
      <c r="AT483" s="183" t="s">
        <v>182</v>
      </c>
      <c r="AU483" s="183" t="s">
        <v>87</v>
      </c>
      <c r="AV483" s="15" t="s">
        <v>97</v>
      </c>
      <c r="AW483" s="15" t="s">
        <v>30</v>
      </c>
      <c r="AX483" s="15" t="s">
        <v>75</v>
      </c>
      <c r="AY483" s="183" t="s">
        <v>176</v>
      </c>
    </row>
    <row r="484" spans="1:65" s="16" customFormat="1" ht="12">
      <c r="B484" s="190"/>
      <c r="D484" s="167" t="s">
        <v>182</v>
      </c>
      <c r="E484" s="191" t="s">
        <v>1</v>
      </c>
      <c r="F484" s="192" t="s">
        <v>1710</v>
      </c>
      <c r="H484" s="193">
        <v>200.10499999999999</v>
      </c>
      <c r="I484" s="194"/>
      <c r="L484" s="190"/>
      <c r="M484" s="195"/>
      <c r="N484" s="196"/>
      <c r="O484" s="196"/>
      <c r="P484" s="196"/>
      <c r="Q484" s="196"/>
      <c r="R484" s="196"/>
      <c r="S484" s="196"/>
      <c r="T484" s="197"/>
      <c r="AT484" s="191" t="s">
        <v>182</v>
      </c>
      <c r="AU484" s="191" t="s">
        <v>87</v>
      </c>
      <c r="AV484" s="16" t="s">
        <v>106</v>
      </c>
      <c r="AW484" s="16" t="s">
        <v>30</v>
      </c>
      <c r="AX484" s="16" t="s">
        <v>79</v>
      </c>
      <c r="AY484" s="191" t="s">
        <v>176</v>
      </c>
    </row>
    <row r="485" spans="1:65" s="2" customFormat="1" ht="24.25" customHeight="1">
      <c r="A485" s="33"/>
      <c r="B485" s="151"/>
      <c r="C485" s="203" t="s">
        <v>1711</v>
      </c>
      <c r="D485" s="203" t="s">
        <v>411</v>
      </c>
      <c r="E485" s="204" t="s">
        <v>837</v>
      </c>
      <c r="F485" s="205" t="s">
        <v>1712</v>
      </c>
      <c r="G485" s="206" t="s">
        <v>138</v>
      </c>
      <c r="H485" s="207">
        <v>216.113</v>
      </c>
      <c r="I485" s="208"/>
      <c r="J485" s="209">
        <f>ROUND(I485*H485,2)</f>
        <v>0</v>
      </c>
      <c r="K485" s="210"/>
      <c r="L485" s="211"/>
      <c r="M485" s="212" t="s">
        <v>1</v>
      </c>
      <c r="N485" s="213" t="s">
        <v>41</v>
      </c>
      <c r="O485" s="59"/>
      <c r="P485" s="162">
        <f>O485*H485</f>
        <v>0</v>
      </c>
      <c r="Q485" s="162">
        <v>1.0999999999999999E-2</v>
      </c>
      <c r="R485" s="162">
        <f>Q485*H485</f>
        <v>2.377243</v>
      </c>
      <c r="S485" s="162">
        <v>0</v>
      </c>
      <c r="T485" s="163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64" t="s">
        <v>615</v>
      </c>
      <c r="AT485" s="164" t="s">
        <v>411</v>
      </c>
      <c r="AU485" s="164" t="s">
        <v>87</v>
      </c>
      <c r="AY485" s="18" t="s">
        <v>176</v>
      </c>
      <c r="BE485" s="165">
        <f>IF(N485="základná",J485,0)</f>
        <v>0</v>
      </c>
      <c r="BF485" s="165">
        <f>IF(N485="znížená",J485,0)</f>
        <v>0</v>
      </c>
      <c r="BG485" s="165">
        <f>IF(N485="zákl. prenesená",J485,0)</f>
        <v>0</v>
      </c>
      <c r="BH485" s="165">
        <f>IF(N485="zníž. prenesená",J485,0)</f>
        <v>0</v>
      </c>
      <c r="BI485" s="165">
        <f>IF(N485="nulová",J485,0)</f>
        <v>0</v>
      </c>
      <c r="BJ485" s="18" t="s">
        <v>87</v>
      </c>
      <c r="BK485" s="165">
        <f>ROUND(I485*H485,2)</f>
        <v>0</v>
      </c>
      <c r="BL485" s="18" t="s">
        <v>332</v>
      </c>
      <c r="BM485" s="164" t="s">
        <v>1713</v>
      </c>
    </row>
    <row r="486" spans="1:65" s="14" customFormat="1" ht="12">
      <c r="B486" s="174"/>
      <c r="D486" s="167" t="s">
        <v>182</v>
      </c>
      <c r="F486" s="176" t="s">
        <v>1714</v>
      </c>
      <c r="H486" s="177">
        <v>216.113</v>
      </c>
      <c r="I486" s="178"/>
      <c r="L486" s="174"/>
      <c r="M486" s="179"/>
      <c r="N486" s="180"/>
      <c r="O486" s="180"/>
      <c r="P486" s="180"/>
      <c r="Q486" s="180"/>
      <c r="R486" s="180"/>
      <c r="S486" s="180"/>
      <c r="T486" s="181"/>
      <c r="AT486" s="175" t="s">
        <v>182</v>
      </c>
      <c r="AU486" s="175" t="s">
        <v>87</v>
      </c>
      <c r="AV486" s="14" t="s">
        <v>87</v>
      </c>
      <c r="AW486" s="14" t="s">
        <v>3</v>
      </c>
      <c r="AX486" s="14" t="s">
        <v>79</v>
      </c>
      <c r="AY486" s="175" t="s">
        <v>176</v>
      </c>
    </row>
    <row r="487" spans="1:65" s="2" customFormat="1" ht="14.5" customHeight="1">
      <c r="A487" s="33"/>
      <c r="B487" s="151"/>
      <c r="C487" s="152" t="s">
        <v>1715</v>
      </c>
      <c r="D487" s="152" t="s">
        <v>178</v>
      </c>
      <c r="E487" s="153" t="s">
        <v>1716</v>
      </c>
      <c r="F487" s="154" t="s">
        <v>1717</v>
      </c>
      <c r="G487" s="155" t="s">
        <v>138</v>
      </c>
      <c r="H487" s="156">
        <v>91</v>
      </c>
      <c r="I487" s="157"/>
      <c r="J487" s="158">
        <f>ROUND(I487*H487,2)</f>
        <v>0</v>
      </c>
      <c r="K487" s="159"/>
      <c r="L487" s="34"/>
      <c r="M487" s="160" t="s">
        <v>1</v>
      </c>
      <c r="N487" s="161" t="s">
        <v>41</v>
      </c>
      <c r="O487" s="59"/>
      <c r="P487" s="162">
        <f>O487*H487</f>
        <v>0</v>
      </c>
      <c r="Q487" s="162">
        <v>2.5899999999999999E-3</v>
      </c>
      <c r="R487" s="162">
        <f>Q487*H487</f>
        <v>0.23568999999999998</v>
      </c>
      <c r="S487" s="162">
        <v>0</v>
      </c>
      <c r="T487" s="163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64" t="s">
        <v>332</v>
      </c>
      <c r="AT487" s="164" t="s">
        <v>178</v>
      </c>
      <c r="AU487" s="164" t="s">
        <v>87</v>
      </c>
      <c r="AY487" s="18" t="s">
        <v>176</v>
      </c>
      <c r="BE487" s="165">
        <f>IF(N487="základná",J487,0)</f>
        <v>0</v>
      </c>
      <c r="BF487" s="165">
        <f>IF(N487="znížená",J487,0)</f>
        <v>0</v>
      </c>
      <c r="BG487" s="165">
        <f>IF(N487="zákl. prenesená",J487,0)</f>
        <v>0</v>
      </c>
      <c r="BH487" s="165">
        <f>IF(N487="zníž. prenesená",J487,0)</f>
        <v>0</v>
      </c>
      <c r="BI487" s="165">
        <f>IF(N487="nulová",J487,0)</f>
        <v>0</v>
      </c>
      <c r="BJ487" s="18" t="s">
        <v>87</v>
      </c>
      <c r="BK487" s="165">
        <f>ROUND(I487*H487,2)</f>
        <v>0</v>
      </c>
      <c r="BL487" s="18" t="s">
        <v>332</v>
      </c>
      <c r="BM487" s="164" t="s">
        <v>1718</v>
      </c>
    </row>
    <row r="488" spans="1:65" s="13" customFormat="1" ht="12">
      <c r="B488" s="166"/>
      <c r="D488" s="167" t="s">
        <v>182</v>
      </c>
      <c r="E488" s="168" t="s">
        <v>1</v>
      </c>
      <c r="F488" s="169" t="s">
        <v>1708</v>
      </c>
      <c r="H488" s="168" t="s">
        <v>1</v>
      </c>
      <c r="I488" s="170"/>
      <c r="L488" s="166"/>
      <c r="M488" s="171"/>
      <c r="N488" s="172"/>
      <c r="O488" s="172"/>
      <c r="P488" s="172"/>
      <c r="Q488" s="172"/>
      <c r="R488" s="172"/>
      <c r="S488" s="172"/>
      <c r="T488" s="173"/>
      <c r="AT488" s="168" t="s">
        <v>182</v>
      </c>
      <c r="AU488" s="168" t="s">
        <v>87</v>
      </c>
      <c r="AV488" s="13" t="s">
        <v>79</v>
      </c>
      <c r="AW488" s="13" t="s">
        <v>30</v>
      </c>
      <c r="AX488" s="13" t="s">
        <v>75</v>
      </c>
      <c r="AY488" s="168" t="s">
        <v>176</v>
      </c>
    </row>
    <row r="489" spans="1:65" s="14" customFormat="1" ht="12">
      <c r="B489" s="174"/>
      <c r="D489" s="167" t="s">
        <v>182</v>
      </c>
      <c r="E489" s="175" t="s">
        <v>1</v>
      </c>
      <c r="F489" s="176" t="s">
        <v>1719</v>
      </c>
      <c r="H489" s="177">
        <v>91</v>
      </c>
      <c r="I489" s="178"/>
      <c r="L489" s="174"/>
      <c r="M489" s="179"/>
      <c r="N489" s="180"/>
      <c r="O489" s="180"/>
      <c r="P489" s="180"/>
      <c r="Q489" s="180"/>
      <c r="R489" s="180"/>
      <c r="S489" s="180"/>
      <c r="T489" s="181"/>
      <c r="AT489" s="175" t="s">
        <v>182</v>
      </c>
      <c r="AU489" s="175" t="s">
        <v>87</v>
      </c>
      <c r="AV489" s="14" t="s">
        <v>87</v>
      </c>
      <c r="AW489" s="14" t="s">
        <v>30</v>
      </c>
      <c r="AX489" s="14" t="s">
        <v>75</v>
      </c>
      <c r="AY489" s="175" t="s">
        <v>176</v>
      </c>
    </row>
    <row r="490" spans="1:65" s="16" customFormat="1" ht="12">
      <c r="B490" s="190"/>
      <c r="D490" s="167" t="s">
        <v>182</v>
      </c>
      <c r="E490" s="191" t="s">
        <v>1</v>
      </c>
      <c r="F490" s="192" t="s">
        <v>1710</v>
      </c>
      <c r="H490" s="193">
        <v>91</v>
      </c>
      <c r="I490" s="194"/>
      <c r="L490" s="190"/>
      <c r="M490" s="195"/>
      <c r="N490" s="196"/>
      <c r="O490" s="196"/>
      <c r="P490" s="196"/>
      <c r="Q490" s="196"/>
      <c r="R490" s="196"/>
      <c r="S490" s="196"/>
      <c r="T490" s="197"/>
      <c r="AT490" s="191" t="s">
        <v>182</v>
      </c>
      <c r="AU490" s="191" t="s">
        <v>87</v>
      </c>
      <c r="AV490" s="16" t="s">
        <v>106</v>
      </c>
      <c r="AW490" s="16" t="s">
        <v>30</v>
      </c>
      <c r="AX490" s="16" t="s">
        <v>79</v>
      </c>
      <c r="AY490" s="191" t="s">
        <v>176</v>
      </c>
    </row>
    <row r="491" spans="1:65" s="2" customFormat="1" ht="24.25" customHeight="1">
      <c r="A491" s="33"/>
      <c r="B491" s="151"/>
      <c r="C491" s="152" t="s">
        <v>1720</v>
      </c>
      <c r="D491" s="152" t="s">
        <v>178</v>
      </c>
      <c r="E491" s="153" t="s">
        <v>1721</v>
      </c>
      <c r="F491" s="154" t="s">
        <v>1722</v>
      </c>
      <c r="G491" s="155" t="s">
        <v>219</v>
      </c>
      <c r="H491" s="156">
        <v>4.88</v>
      </c>
      <c r="I491" s="157"/>
      <c r="J491" s="158">
        <f>ROUND(I491*H491,2)</f>
        <v>0</v>
      </c>
      <c r="K491" s="159"/>
      <c r="L491" s="34"/>
      <c r="M491" s="160" t="s">
        <v>1</v>
      </c>
      <c r="N491" s="161" t="s">
        <v>41</v>
      </c>
      <c r="O491" s="59"/>
      <c r="P491" s="162">
        <f>O491*H491</f>
        <v>0</v>
      </c>
      <c r="Q491" s="162">
        <v>2.1000000000000001E-4</v>
      </c>
      <c r="R491" s="162">
        <f>Q491*H491</f>
        <v>1.0248E-3</v>
      </c>
      <c r="S491" s="162">
        <v>0</v>
      </c>
      <c r="T491" s="163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4" t="s">
        <v>332</v>
      </c>
      <c r="AT491" s="164" t="s">
        <v>178</v>
      </c>
      <c r="AU491" s="164" t="s">
        <v>87</v>
      </c>
      <c r="AY491" s="18" t="s">
        <v>176</v>
      </c>
      <c r="BE491" s="165">
        <f>IF(N491="základná",J491,0)</f>
        <v>0</v>
      </c>
      <c r="BF491" s="165">
        <f>IF(N491="znížená",J491,0)</f>
        <v>0</v>
      </c>
      <c r="BG491" s="165">
        <f>IF(N491="zákl. prenesená",J491,0)</f>
        <v>0</v>
      </c>
      <c r="BH491" s="165">
        <f>IF(N491="zníž. prenesená",J491,0)</f>
        <v>0</v>
      </c>
      <c r="BI491" s="165">
        <f>IF(N491="nulová",J491,0)</f>
        <v>0</v>
      </c>
      <c r="BJ491" s="18" t="s">
        <v>87</v>
      </c>
      <c r="BK491" s="165">
        <f>ROUND(I491*H491,2)</f>
        <v>0</v>
      </c>
      <c r="BL491" s="18" t="s">
        <v>332</v>
      </c>
      <c r="BM491" s="164" t="s">
        <v>1723</v>
      </c>
    </row>
    <row r="492" spans="1:65" s="2" customFormat="1" ht="24.25" customHeight="1">
      <c r="A492" s="33"/>
      <c r="B492" s="151"/>
      <c r="C492" s="203" t="s">
        <v>1724</v>
      </c>
      <c r="D492" s="203" t="s">
        <v>411</v>
      </c>
      <c r="E492" s="204" t="s">
        <v>1725</v>
      </c>
      <c r="F492" s="205" t="s">
        <v>1726</v>
      </c>
      <c r="G492" s="206" t="s">
        <v>134</v>
      </c>
      <c r="H492" s="207">
        <v>1.2E-2</v>
      </c>
      <c r="I492" s="208"/>
      <c r="J492" s="209">
        <f>ROUND(I492*H492,2)</f>
        <v>0</v>
      </c>
      <c r="K492" s="210"/>
      <c r="L492" s="211"/>
      <c r="M492" s="212" t="s">
        <v>1</v>
      </c>
      <c r="N492" s="213" t="s">
        <v>41</v>
      </c>
      <c r="O492" s="59"/>
      <c r="P492" s="162">
        <f>O492*H492</f>
        <v>0</v>
      </c>
      <c r="Q492" s="162">
        <v>0.54</v>
      </c>
      <c r="R492" s="162">
        <f>Q492*H492</f>
        <v>6.4800000000000005E-3</v>
      </c>
      <c r="S492" s="162">
        <v>0</v>
      </c>
      <c r="T492" s="163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4" t="s">
        <v>615</v>
      </c>
      <c r="AT492" s="164" t="s">
        <v>411</v>
      </c>
      <c r="AU492" s="164" t="s">
        <v>87</v>
      </c>
      <c r="AY492" s="18" t="s">
        <v>176</v>
      </c>
      <c r="BE492" s="165">
        <f>IF(N492="základná",J492,0)</f>
        <v>0</v>
      </c>
      <c r="BF492" s="165">
        <f>IF(N492="znížená",J492,0)</f>
        <v>0</v>
      </c>
      <c r="BG492" s="165">
        <f>IF(N492="zákl. prenesená",J492,0)</f>
        <v>0</v>
      </c>
      <c r="BH492" s="165">
        <f>IF(N492="zníž. prenesená",J492,0)</f>
        <v>0</v>
      </c>
      <c r="BI492" s="165">
        <f>IF(N492="nulová",J492,0)</f>
        <v>0</v>
      </c>
      <c r="BJ492" s="18" t="s">
        <v>87</v>
      </c>
      <c r="BK492" s="165">
        <f>ROUND(I492*H492,2)</f>
        <v>0</v>
      </c>
      <c r="BL492" s="18" t="s">
        <v>332</v>
      </c>
      <c r="BM492" s="164" t="s">
        <v>1727</v>
      </c>
    </row>
    <row r="493" spans="1:65" s="14" customFormat="1" ht="12">
      <c r="B493" s="174"/>
      <c r="D493" s="167" t="s">
        <v>182</v>
      </c>
      <c r="E493" s="175" t="s">
        <v>1</v>
      </c>
      <c r="F493" s="176" t="s">
        <v>1728</v>
      </c>
      <c r="H493" s="177">
        <v>6.0000000000000001E-3</v>
      </c>
      <c r="I493" s="178"/>
      <c r="L493" s="174"/>
      <c r="M493" s="179"/>
      <c r="N493" s="180"/>
      <c r="O493" s="180"/>
      <c r="P493" s="180"/>
      <c r="Q493" s="180"/>
      <c r="R493" s="180"/>
      <c r="S493" s="180"/>
      <c r="T493" s="181"/>
      <c r="AT493" s="175" t="s">
        <v>182</v>
      </c>
      <c r="AU493" s="175" t="s">
        <v>87</v>
      </c>
      <c r="AV493" s="14" t="s">
        <v>87</v>
      </c>
      <c r="AW493" s="14" t="s">
        <v>30</v>
      </c>
      <c r="AX493" s="14" t="s">
        <v>75</v>
      </c>
      <c r="AY493" s="175" t="s">
        <v>176</v>
      </c>
    </row>
    <row r="494" spans="1:65" s="14" customFormat="1" ht="12">
      <c r="B494" s="174"/>
      <c r="D494" s="167" t="s">
        <v>182</v>
      </c>
      <c r="E494" s="175" t="s">
        <v>1</v>
      </c>
      <c r="F494" s="176" t="s">
        <v>1728</v>
      </c>
      <c r="H494" s="177">
        <v>6.0000000000000001E-3</v>
      </c>
      <c r="I494" s="178"/>
      <c r="L494" s="174"/>
      <c r="M494" s="179"/>
      <c r="N494" s="180"/>
      <c r="O494" s="180"/>
      <c r="P494" s="180"/>
      <c r="Q494" s="180"/>
      <c r="R494" s="180"/>
      <c r="S494" s="180"/>
      <c r="T494" s="181"/>
      <c r="AT494" s="175" t="s">
        <v>182</v>
      </c>
      <c r="AU494" s="175" t="s">
        <v>87</v>
      </c>
      <c r="AV494" s="14" t="s">
        <v>87</v>
      </c>
      <c r="AW494" s="14" t="s">
        <v>30</v>
      </c>
      <c r="AX494" s="14" t="s">
        <v>75</v>
      </c>
      <c r="AY494" s="175" t="s">
        <v>176</v>
      </c>
    </row>
    <row r="495" spans="1:65" s="16" customFormat="1" ht="12">
      <c r="B495" s="190"/>
      <c r="D495" s="167" t="s">
        <v>182</v>
      </c>
      <c r="E495" s="191" t="s">
        <v>1</v>
      </c>
      <c r="F495" s="192" t="s">
        <v>193</v>
      </c>
      <c r="H495" s="193">
        <v>1.2E-2</v>
      </c>
      <c r="I495" s="194"/>
      <c r="L495" s="190"/>
      <c r="M495" s="195"/>
      <c r="N495" s="196"/>
      <c r="O495" s="196"/>
      <c r="P495" s="196"/>
      <c r="Q495" s="196"/>
      <c r="R495" s="196"/>
      <c r="S495" s="196"/>
      <c r="T495" s="197"/>
      <c r="AT495" s="191" t="s">
        <v>182</v>
      </c>
      <c r="AU495" s="191" t="s">
        <v>87</v>
      </c>
      <c r="AV495" s="16" t="s">
        <v>106</v>
      </c>
      <c r="AW495" s="16" t="s">
        <v>30</v>
      </c>
      <c r="AX495" s="16" t="s">
        <v>79</v>
      </c>
      <c r="AY495" s="191" t="s">
        <v>176</v>
      </c>
    </row>
    <row r="496" spans="1:65" s="2" customFormat="1" ht="38" customHeight="1">
      <c r="A496" s="33"/>
      <c r="B496" s="151"/>
      <c r="C496" s="152" t="s">
        <v>1729</v>
      </c>
      <c r="D496" s="152" t="s">
        <v>178</v>
      </c>
      <c r="E496" s="153" t="s">
        <v>1730</v>
      </c>
      <c r="F496" s="154" t="s">
        <v>1731</v>
      </c>
      <c r="G496" s="155" t="s">
        <v>138</v>
      </c>
      <c r="H496" s="156">
        <v>0.74399999999999999</v>
      </c>
      <c r="I496" s="157"/>
      <c r="J496" s="158">
        <f>ROUND(I496*H496,2)</f>
        <v>0</v>
      </c>
      <c r="K496" s="159"/>
      <c r="L496" s="34"/>
      <c r="M496" s="160" t="s">
        <v>1</v>
      </c>
      <c r="N496" s="161" t="s">
        <v>41</v>
      </c>
      <c r="O496" s="59"/>
      <c r="P496" s="162">
        <f>O496*H496</f>
        <v>0</v>
      </c>
      <c r="Q496" s="162">
        <v>8.8500000000000002E-3</v>
      </c>
      <c r="R496" s="162">
        <f>Q496*H496</f>
        <v>6.5843999999999998E-3</v>
      </c>
      <c r="S496" s="162">
        <v>0</v>
      </c>
      <c r="T496" s="163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4" t="s">
        <v>332</v>
      </c>
      <c r="AT496" s="164" t="s">
        <v>178</v>
      </c>
      <c r="AU496" s="164" t="s">
        <v>87</v>
      </c>
      <c r="AY496" s="18" t="s">
        <v>176</v>
      </c>
      <c r="BE496" s="165">
        <f>IF(N496="základná",J496,0)</f>
        <v>0</v>
      </c>
      <c r="BF496" s="165">
        <f>IF(N496="znížená",J496,0)</f>
        <v>0</v>
      </c>
      <c r="BG496" s="165">
        <f>IF(N496="zákl. prenesená",J496,0)</f>
        <v>0</v>
      </c>
      <c r="BH496" s="165">
        <f>IF(N496="zníž. prenesená",J496,0)</f>
        <v>0</v>
      </c>
      <c r="BI496" s="165">
        <f>IF(N496="nulová",J496,0)</f>
        <v>0</v>
      </c>
      <c r="BJ496" s="18" t="s">
        <v>87</v>
      </c>
      <c r="BK496" s="165">
        <f>ROUND(I496*H496,2)</f>
        <v>0</v>
      </c>
      <c r="BL496" s="18" t="s">
        <v>332</v>
      </c>
      <c r="BM496" s="164" t="s">
        <v>1732</v>
      </c>
    </row>
    <row r="497" spans="1:65" s="13" customFormat="1" ht="12">
      <c r="B497" s="166"/>
      <c r="D497" s="167" t="s">
        <v>182</v>
      </c>
      <c r="E497" s="168" t="s">
        <v>1</v>
      </c>
      <c r="F497" s="169" t="s">
        <v>1733</v>
      </c>
      <c r="H497" s="168" t="s">
        <v>1</v>
      </c>
      <c r="I497" s="170"/>
      <c r="L497" s="166"/>
      <c r="M497" s="171"/>
      <c r="N497" s="172"/>
      <c r="O497" s="172"/>
      <c r="P497" s="172"/>
      <c r="Q497" s="172"/>
      <c r="R497" s="172"/>
      <c r="S497" s="172"/>
      <c r="T497" s="173"/>
      <c r="AT497" s="168" t="s">
        <v>182</v>
      </c>
      <c r="AU497" s="168" t="s">
        <v>87</v>
      </c>
      <c r="AV497" s="13" t="s">
        <v>79</v>
      </c>
      <c r="AW497" s="13" t="s">
        <v>30</v>
      </c>
      <c r="AX497" s="13" t="s">
        <v>75</v>
      </c>
      <c r="AY497" s="168" t="s">
        <v>176</v>
      </c>
    </row>
    <row r="498" spans="1:65" s="13" customFormat="1" ht="24">
      <c r="B498" s="166"/>
      <c r="D498" s="167" t="s">
        <v>182</v>
      </c>
      <c r="E498" s="168" t="s">
        <v>1</v>
      </c>
      <c r="F498" s="169" t="s">
        <v>1734</v>
      </c>
      <c r="H498" s="168" t="s">
        <v>1</v>
      </c>
      <c r="I498" s="170"/>
      <c r="L498" s="166"/>
      <c r="M498" s="171"/>
      <c r="N498" s="172"/>
      <c r="O498" s="172"/>
      <c r="P498" s="172"/>
      <c r="Q498" s="172"/>
      <c r="R498" s="172"/>
      <c r="S498" s="172"/>
      <c r="T498" s="173"/>
      <c r="AT498" s="168" t="s">
        <v>182</v>
      </c>
      <c r="AU498" s="168" t="s">
        <v>87</v>
      </c>
      <c r="AV498" s="13" t="s">
        <v>79</v>
      </c>
      <c r="AW498" s="13" t="s">
        <v>30</v>
      </c>
      <c r="AX498" s="13" t="s">
        <v>75</v>
      </c>
      <c r="AY498" s="168" t="s">
        <v>176</v>
      </c>
    </row>
    <row r="499" spans="1:65" s="13" customFormat="1" ht="12">
      <c r="B499" s="166"/>
      <c r="D499" s="167" t="s">
        <v>182</v>
      </c>
      <c r="E499" s="168" t="s">
        <v>1</v>
      </c>
      <c r="F499" s="169" t="s">
        <v>1735</v>
      </c>
      <c r="H499" s="168" t="s">
        <v>1</v>
      </c>
      <c r="I499" s="170"/>
      <c r="L499" s="166"/>
      <c r="M499" s="171"/>
      <c r="N499" s="172"/>
      <c r="O499" s="172"/>
      <c r="P499" s="172"/>
      <c r="Q499" s="172"/>
      <c r="R499" s="172"/>
      <c r="S499" s="172"/>
      <c r="T499" s="173"/>
      <c r="AT499" s="168" t="s">
        <v>182</v>
      </c>
      <c r="AU499" s="168" t="s">
        <v>87</v>
      </c>
      <c r="AV499" s="13" t="s">
        <v>79</v>
      </c>
      <c r="AW499" s="13" t="s">
        <v>30</v>
      </c>
      <c r="AX499" s="13" t="s">
        <v>75</v>
      </c>
      <c r="AY499" s="168" t="s">
        <v>176</v>
      </c>
    </row>
    <row r="500" spans="1:65" s="13" customFormat="1" ht="12">
      <c r="B500" s="166"/>
      <c r="D500" s="167" t="s">
        <v>182</v>
      </c>
      <c r="E500" s="168" t="s">
        <v>1</v>
      </c>
      <c r="F500" s="169" t="s">
        <v>1736</v>
      </c>
      <c r="H500" s="168" t="s">
        <v>1</v>
      </c>
      <c r="I500" s="170"/>
      <c r="L500" s="166"/>
      <c r="M500" s="171"/>
      <c r="N500" s="172"/>
      <c r="O500" s="172"/>
      <c r="P500" s="172"/>
      <c r="Q500" s="172"/>
      <c r="R500" s="172"/>
      <c r="S500" s="172"/>
      <c r="T500" s="173"/>
      <c r="AT500" s="168" t="s">
        <v>182</v>
      </c>
      <c r="AU500" s="168" t="s">
        <v>87</v>
      </c>
      <c r="AV500" s="13" t="s">
        <v>79</v>
      </c>
      <c r="AW500" s="13" t="s">
        <v>30</v>
      </c>
      <c r="AX500" s="13" t="s">
        <v>75</v>
      </c>
      <c r="AY500" s="168" t="s">
        <v>176</v>
      </c>
    </row>
    <row r="501" spans="1:65" s="14" customFormat="1" ht="12">
      <c r="B501" s="174"/>
      <c r="D501" s="167" t="s">
        <v>182</v>
      </c>
      <c r="E501" s="175" t="s">
        <v>1</v>
      </c>
      <c r="F501" s="176" t="s">
        <v>1334</v>
      </c>
      <c r="H501" s="177">
        <v>0.74399999999999999</v>
      </c>
      <c r="I501" s="178"/>
      <c r="L501" s="174"/>
      <c r="M501" s="179"/>
      <c r="N501" s="180"/>
      <c r="O501" s="180"/>
      <c r="P501" s="180"/>
      <c r="Q501" s="180"/>
      <c r="R501" s="180"/>
      <c r="S501" s="180"/>
      <c r="T501" s="181"/>
      <c r="AT501" s="175" t="s">
        <v>182</v>
      </c>
      <c r="AU501" s="175" t="s">
        <v>87</v>
      </c>
      <c r="AV501" s="14" t="s">
        <v>87</v>
      </c>
      <c r="AW501" s="14" t="s">
        <v>30</v>
      </c>
      <c r="AX501" s="14" t="s">
        <v>75</v>
      </c>
      <c r="AY501" s="175" t="s">
        <v>176</v>
      </c>
    </row>
    <row r="502" spans="1:65" s="16" customFormat="1" ht="12">
      <c r="B502" s="190"/>
      <c r="D502" s="167" t="s">
        <v>182</v>
      </c>
      <c r="E502" s="191" t="s">
        <v>1</v>
      </c>
      <c r="F502" s="192" t="s">
        <v>193</v>
      </c>
      <c r="H502" s="193">
        <v>0.74399999999999999</v>
      </c>
      <c r="I502" s="194"/>
      <c r="L502" s="190"/>
      <c r="M502" s="195"/>
      <c r="N502" s="196"/>
      <c r="O502" s="196"/>
      <c r="P502" s="196"/>
      <c r="Q502" s="196"/>
      <c r="R502" s="196"/>
      <c r="S502" s="196"/>
      <c r="T502" s="197"/>
      <c r="AT502" s="191" t="s">
        <v>182</v>
      </c>
      <c r="AU502" s="191" t="s">
        <v>87</v>
      </c>
      <c r="AV502" s="16" t="s">
        <v>106</v>
      </c>
      <c r="AW502" s="16" t="s">
        <v>30</v>
      </c>
      <c r="AX502" s="16" t="s">
        <v>79</v>
      </c>
      <c r="AY502" s="191" t="s">
        <v>176</v>
      </c>
    </row>
    <row r="503" spans="1:65" s="2" customFormat="1" ht="24.25" customHeight="1">
      <c r="A503" s="33"/>
      <c r="B503" s="151"/>
      <c r="C503" s="152" t="s">
        <v>1737</v>
      </c>
      <c r="D503" s="152" t="s">
        <v>178</v>
      </c>
      <c r="E503" s="153" t="s">
        <v>1738</v>
      </c>
      <c r="F503" s="154" t="s">
        <v>1739</v>
      </c>
      <c r="G503" s="155" t="s">
        <v>315</v>
      </c>
      <c r="H503" s="156">
        <v>25.866</v>
      </c>
      <c r="I503" s="157"/>
      <c r="J503" s="158">
        <f>ROUND(I503*H503,2)</f>
        <v>0</v>
      </c>
      <c r="K503" s="159"/>
      <c r="L503" s="34"/>
      <c r="M503" s="160" t="s">
        <v>1</v>
      </c>
      <c r="N503" s="161" t="s">
        <v>41</v>
      </c>
      <c r="O503" s="59"/>
      <c r="P503" s="162">
        <f>O503*H503</f>
        <v>0</v>
      </c>
      <c r="Q503" s="162">
        <v>0</v>
      </c>
      <c r="R503" s="162">
        <f>Q503*H503</f>
        <v>0</v>
      </c>
      <c r="S503" s="162">
        <v>0</v>
      </c>
      <c r="T503" s="163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4" t="s">
        <v>332</v>
      </c>
      <c r="AT503" s="164" t="s">
        <v>178</v>
      </c>
      <c r="AU503" s="164" t="s">
        <v>87</v>
      </c>
      <c r="AY503" s="18" t="s">
        <v>176</v>
      </c>
      <c r="BE503" s="165">
        <f>IF(N503="základná",J503,0)</f>
        <v>0</v>
      </c>
      <c r="BF503" s="165">
        <f>IF(N503="znížená",J503,0)</f>
        <v>0</v>
      </c>
      <c r="BG503" s="165">
        <f>IF(N503="zákl. prenesená",J503,0)</f>
        <v>0</v>
      </c>
      <c r="BH503" s="165">
        <f>IF(N503="zníž. prenesená",J503,0)</f>
        <v>0</v>
      </c>
      <c r="BI503" s="165">
        <f>IF(N503="nulová",J503,0)</f>
        <v>0</v>
      </c>
      <c r="BJ503" s="18" t="s">
        <v>87</v>
      </c>
      <c r="BK503" s="165">
        <f>ROUND(I503*H503,2)</f>
        <v>0</v>
      </c>
      <c r="BL503" s="18" t="s">
        <v>332</v>
      </c>
      <c r="BM503" s="164" t="s">
        <v>1740</v>
      </c>
    </row>
    <row r="504" spans="1:65" s="12" customFormat="1" ht="23" customHeight="1">
      <c r="B504" s="138"/>
      <c r="D504" s="139" t="s">
        <v>74</v>
      </c>
      <c r="E504" s="149" t="s">
        <v>1239</v>
      </c>
      <c r="F504" s="149" t="s">
        <v>1240</v>
      </c>
      <c r="I504" s="141"/>
      <c r="J504" s="150">
        <f>BK504</f>
        <v>0</v>
      </c>
      <c r="L504" s="138"/>
      <c r="M504" s="143"/>
      <c r="N504" s="144"/>
      <c r="O504" s="144"/>
      <c r="P504" s="145">
        <f>SUM(P505:P674)</f>
        <v>0</v>
      </c>
      <c r="Q504" s="144"/>
      <c r="R504" s="145">
        <f>SUM(R505:R674)</f>
        <v>6.0211727775999995</v>
      </c>
      <c r="S504" s="144"/>
      <c r="T504" s="146">
        <f>SUM(T505:T674)</f>
        <v>0</v>
      </c>
      <c r="AR504" s="139" t="s">
        <v>87</v>
      </c>
      <c r="AT504" s="147" t="s">
        <v>74</v>
      </c>
      <c r="AU504" s="147" t="s">
        <v>79</v>
      </c>
      <c r="AY504" s="139" t="s">
        <v>176</v>
      </c>
      <c r="BK504" s="148">
        <f>SUM(BK505:BK674)</f>
        <v>0</v>
      </c>
    </row>
    <row r="505" spans="1:65" s="2" customFormat="1" ht="24.25" customHeight="1">
      <c r="A505" s="33"/>
      <c r="B505" s="151"/>
      <c r="C505" s="152" t="s">
        <v>1741</v>
      </c>
      <c r="D505" s="152" t="s">
        <v>178</v>
      </c>
      <c r="E505" s="153" t="s">
        <v>1742</v>
      </c>
      <c r="F505" s="154" t="s">
        <v>1743</v>
      </c>
      <c r="G505" s="155" t="s">
        <v>138</v>
      </c>
      <c r="H505" s="156">
        <v>702.87199999999996</v>
      </c>
      <c r="I505" s="157"/>
      <c r="J505" s="158">
        <f>ROUND(I505*H505,2)</f>
        <v>0</v>
      </c>
      <c r="K505" s="159"/>
      <c r="L505" s="34"/>
      <c r="M505" s="160" t="s">
        <v>1</v>
      </c>
      <c r="N505" s="161" t="s">
        <v>41</v>
      </c>
      <c r="O505" s="59"/>
      <c r="P505" s="162">
        <f>O505*H505</f>
        <v>0</v>
      </c>
      <c r="Q505" s="162">
        <v>0</v>
      </c>
      <c r="R505" s="162">
        <f>Q505*H505</f>
        <v>0</v>
      </c>
      <c r="S505" s="162">
        <v>0</v>
      </c>
      <c r="T505" s="163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64" t="s">
        <v>332</v>
      </c>
      <c r="AT505" s="164" t="s">
        <v>178</v>
      </c>
      <c r="AU505" s="164" t="s">
        <v>87</v>
      </c>
      <c r="AY505" s="18" t="s">
        <v>176</v>
      </c>
      <c r="BE505" s="165">
        <f>IF(N505="základná",J505,0)</f>
        <v>0</v>
      </c>
      <c r="BF505" s="165">
        <f>IF(N505="znížená",J505,0)</f>
        <v>0</v>
      </c>
      <c r="BG505" s="165">
        <f>IF(N505="zákl. prenesená",J505,0)</f>
        <v>0</v>
      </c>
      <c r="BH505" s="165">
        <f>IF(N505="zníž. prenesená",J505,0)</f>
        <v>0</v>
      </c>
      <c r="BI505" s="165">
        <f>IF(N505="nulová",J505,0)</f>
        <v>0</v>
      </c>
      <c r="BJ505" s="18" t="s">
        <v>87</v>
      </c>
      <c r="BK505" s="165">
        <f>ROUND(I505*H505,2)</f>
        <v>0</v>
      </c>
      <c r="BL505" s="18" t="s">
        <v>332</v>
      </c>
      <c r="BM505" s="164" t="s">
        <v>1744</v>
      </c>
    </row>
    <row r="506" spans="1:65" s="13" customFormat="1" ht="12">
      <c r="B506" s="166"/>
      <c r="D506" s="167" t="s">
        <v>182</v>
      </c>
      <c r="E506" s="168" t="s">
        <v>1</v>
      </c>
      <c r="F506" s="169" t="s">
        <v>1745</v>
      </c>
      <c r="H506" s="168" t="s">
        <v>1</v>
      </c>
      <c r="I506" s="170"/>
      <c r="L506" s="166"/>
      <c r="M506" s="171"/>
      <c r="N506" s="172"/>
      <c r="O506" s="172"/>
      <c r="P506" s="172"/>
      <c r="Q506" s="172"/>
      <c r="R506" s="172"/>
      <c r="S506" s="172"/>
      <c r="T506" s="173"/>
      <c r="AT506" s="168" t="s">
        <v>182</v>
      </c>
      <c r="AU506" s="168" t="s">
        <v>87</v>
      </c>
      <c r="AV506" s="13" t="s">
        <v>79</v>
      </c>
      <c r="AW506" s="13" t="s">
        <v>30</v>
      </c>
      <c r="AX506" s="13" t="s">
        <v>75</v>
      </c>
      <c r="AY506" s="168" t="s">
        <v>176</v>
      </c>
    </row>
    <row r="507" spans="1:65" s="13" customFormat="1" ht="24">
      <c r="B507" s="166"/>
      <c r="D507" s="167" t="s">
        <v>182</v>
      </c>
      <c r="E507" s="168" t="s">
        <v>1</v>
      </c>
      <c r="F507" s="169" t="s">
        <v>1746</v>
      </c>
      <c r="H507" s="168" t="s">
        <v>1</v>
      </c>
      <c r="I507" s="170"/>
      <c r="L507" s="166"/>
      <c r="M507" s="171"/>
      <c r="N507" s="172"/>
      <c r="O507" s="172"/>
      <c r="P507" s="172"/>
      <c r="Q507" s="172"/>
      <c r="R507" s="172"/>
      <c r="S507" s="172"/>
      <c r="T507" s="173"/>
      <c r="AT507" s="168" t="s">
        <v>182</v>
      </c>
      <c r="AU507" s="168" t="s">
        <v>87</v>
      </c>
      <c r="AV507" s="13" t="s">
        <v>79</v>
      </c>
      <c r="AW507" s="13" t="s">
        <v>30</v>
      </c>
      <c r="AX507" s="13" t="s">
        <v>75</v>
      </c>
      <c r="AY507" s="168" t="s">
        <v>176</v>
      </c>
    </row>
    <row r="508" spans="1:65" s="14" customFormat="1" ht="12">
      <c r="B508" s="174"/>
      <c r="D508" s="167" t="s">
        <v>182</v>
      </c>
      <c r="E508" s="175" t="s">
        <v>1</v>
      </c>
      <c r="F508" s="176" t="s">
        <v>1540</v>
      </c>
      <c r="H508" s="177">
        <v>35.942999999999998</v>
      </c>
      <c r="I508" s="178"/>
      <c r="L508" s="174"/>
      <c r="M508" s="179"/>
      <c r="N508" s="180"/>
      <c r="O508" s="180"/>
      <c r="P508" s="180"/>
      <c r="Q508" s="180"/>
      <c r="R508" s="180"/>
      <c r="S508" s="180"/>
      <c r="T508" s="181"/>
      <c r="AT508" s="175" t="s">
        <v>182</v>
      </c>
      <c r="AU508" s="175" t="s">
        <v>87</v>
      </c>
      <c r="AV508" s="14" t="s">
        <v>87</v>
      </c>
      <c r="AW508" s="14" t="s">
        <v>30</v>
      </c>
      <c r="AX508" s="14" t="s">
        <v>75</v>
      </c>
      <c r="AY508" s="175" t="s">
        <v>176</v>
      </c>
    </row>
    <row r="509" spans="1:65" s="14" customFormat="1" ht="12">
      <c r="B509" s="174"/>
      <c r="D509" s="167" t="s">
        <v>182</v>
      </c>
      <c r="E509" s="175" t="s">
        <v>1</v>
      </c>
      <c r="F509" s="176" t="s">
        <v>1747</v>
      </c>
      <c r="H509" s="177">
        <v>126.48</v>
      </c>
      <c r="I509" s="178"/>
      <c r="L509" s="174"/>
      <c r="M509" s="179"/>
      <c r="N509" s="180"/>
      <c r="O509" s="180"/>
      <c r="P509" s="180"/>
      <c r="Q509" s="180"/>
      <c r="R509" s="180"/>
      <c r="S509" s="180"/>
      <c r="T509" s="181"/>
      <c r="AT509" s="175" t="s">
        <v>182</v>
      </c>
      <c r="AU509" s="175" t="s">
        <v>87</v>
      </c>
      <c r="AV509" s="14" t="s">
        <v>87</v>
      </c>
      <c r="AW509" s="14" t="s">
        <v>30</v>
      </c>
      <c r="AX509" s="14" t="s">
        <v>75</v>
      </c>
      <c r="AY509" s="175" t="s">
        <v>176</v>
      </c>
    </row>
    <row r="510" spans="1:65" s="14" customFormat="1" ht="12">
      <c r="B510" s="174"/>
      <c r="D510" s="167" t="s">
        <v>182</v>
      </c>
      <c r="E510" s="175" t="s">
        <v>1</v>
      </c>
      <c r="F510" s="176" t="s">
        <v>1747</v>
      </c>
      <c r="H510" s="177">
        <v>126.48</v>
      </c>
      <c r="I510" s="178"/>
      <c r="L510" s="174"/>
      <c r="M510" s="179"/>
      <c r="N510" s="180"/>
      <c r="O510" s="180"/>
      <c r="P510" s="180"/>
      <c r="Q510" s="180"/>
      <c r="R510" s="180"/>
      <c r="S510" s="180"/>
      <c r="T510" s="181"/>
      <c r="AT510" s="175" t="s">
        <v>182</v>
      </c>
      <c r="AU510" s="175" t="s">
        <v>87</v>
      </c>
      <c r="AV510" s="14" t="s">
        <v>87</v>
      </c>
      <c r="AW510" s="14" t="s">
        <v>30</v>
      </c>
      <c r="AX510" s="14" t="s">
        <v>75</v>
      </c>
      <c r="AY510" s="175" t="s">
        <v>176</v>
      </c>
    </row>
    <row r="511" spans="1:65" s="13" customFormat="1" ht="24">
      <c r="B511" s="166"/>
      <c r="D511" s="167" t="s">
        <v>182</v>
      </c>
      <c r="E511" s="168" t="s">
        <v>1</v>
      </c>
      <c r="F511" s="169" t="s">
        <v>1748</v>
      </c>
      <c r="H511" s="168" t="s">
        <v>1</v>
      </c>
      <c r="I511" s="170"/>
      <c r="L511" s="166"/>
      <c r="M511" s="171"/>
      <c r="N511" s="172"/>
      <c r="O511" s="172"/>
      <c r="P511" s="172"/>
      <c r="Q511" s="172"/>
      <c r="R511" s="172"/>
      <c r="S511" s="172"/>
      <c r="T511" s="173"/>
      <c r="AT511" s="168" t="s">
        <v>182</v>
      </c>
      <c r="AU511" s="168" t="s">
        <v>87</v>
      </c>
      <c r="AV511" s="13" t="s">
        <v>79</v>
      </c>
      <c r="AW511" s="13" t="s">
        <v>30</v>
      </c>
      <c r="AX511" s="13" t="s">
        <v>75</v>
      </c>
      <c r="AY511" s="168" t="s">
        <v>176</v>
      </c>
    </row>
    <row r="512" spans="1:65" s="15" customFormat="1" ht="12">
      <c r="B512" s="182"/>
      <c r="D512" s="167" t="s">
        <v>182</v>
      </c>
      <c r="E512" s="183" t="s">
        <v>1</v>
      </c>
      <c r="F512" s="184" t="s">
        <v>192</v>
      </c>
      <c r="H512" s="185">
        <v>288.90300000000002</v>
      </c>
      <c r="I512" s="186"/>
      <c r="L512" s="182"/>
      <c r="M512" s="187"/>
      <c r="N512" s="188"/>
      <c r="O512" s="188"/>
      <c r="P512" s="188"/>
      <c r="Q512" s="188"/>
      <c r="R512" s="188"/>
      <c r="S512" s="188"/>
      <c r="T512" s="189"/>
      <c r="AT512" s="183" t="s">
        <v>182</v>
      </c>
      <c r="AU512" s="183" t="s">
        <v>87</v>
      </c>
      <c r="AV512" s="15" t="s">
        <v>97</v>
      </c>
      <c r="AW512" s="15" t="s">
        <v>30</v>
      </c>
      <c r="AX512" s="15" t="s">
        <v>75</v>
      </c>
      <c r="AY512" s="183" t="s">
        <v>176</v>
      </c>
    </row>
    <row r="513" spans="1:65" s="14" customFormat="1" ht="12">
      <c r="B513" s="174"/>
      <c r="D513" s="167" t="s">
        <v>182</v>
      </c>
      <c r="E513" s="175" t="s">
        <v>1</v>
      </c>
      <c r="F513" s="176" t="s">
        <v>1749</v>
      </c>
      <c r="H513" s="177">
        <v>3.99</v>
      </c>
      <c r="I513" s="178"/>
      <c r="L513" s="174"/>
      <c r="M513" s="179"/>
      <c r="N513" s="180"/>
      <c r="O513" s="180"/>
      <c r="P513" s="180"/>
      <c r="Q513" s="180"/>
      <c r="R513" s="180"/>
      <c r="S513" s="180"/>
      <c r="T513" s="181"/>
      <c r="AT513" s="175" t="s">
        <v>182</v>
      </c>
      <c r="AU513" s="175" t="s">
        <v>87</v>
      </c>
      <c r="AV513" s="14" t="s">
        <v>87</v>
      </c>
      <c r="AW513" s="14" t="s">
        <v>30</v>
      </c>
      <c r="AX513" s="14" t="s">
        <v>75</v>
      </c>
      <c r="AY513" s="175" t="s">
        <v>176</v>
      </c>
    </row>
    <row r="514" spans="1:65" s="14" customFormat="1" ht="12">
      <c r="B514" s="174"/>
      <c r="D514" s="167" t="s">
        <v>182</v>
      </c>
      <c r="E514" s="175" t="s">
        <v>1</v>
      </c>
      <c r="F514" s="176" t="s">
        <v>1749</v>
      </c>
      <c r="H514" s="177">
        <v>3.99</v>
      </c>
      <c r="I514" s="178"/>
      <c r="L514" s="174"/>
      <c r="M514" s="179"/>
      <c r="N514" s="180"/>
      <c r="O514" s="180"/>
      <c r="P514" s="180"/>
      <c r="Q514" s="180"/>
      <c r="R514" s="180"/>
      <c r="S514" s="180"/>
      <c r="T514" s="181"/>
      <c r="AT514" s="175" t="s">
        <v>182</v>
      </c>
      <c r="AU514" s="175" t="s">
        <v>87</v>
      </c>
      <c r="AV514" s="14" t="s">
        <v>87</v>
      </c>
      <c r="AW514" s="14" t="s">
        <v>30</v>
      </c>
      <c r="AX514" s="14" t="s">
        <v>75</v>
      </c>
      <c r="AY514" s="175" t="s">
        <v>176</v>
      </c>
    </row>
    <row r="515" spans="1:65" s="14" customFormat="1" ht="12">
      <c r="B515" s="174"/>
      <c r="D515" s="167" t="s">
        <v>182</v>
      </c>
      <c r="E515" s="175" t="s">
        <v>1</v>
      </c>
      <c r="F515" s="176" t="s">
        <v>1564</v>
      </c>
      <c r="H515" s="177">
        <v>150</v>
      </c>
      <c r="I515" s="178"/>
      <c r="L515" s="174"/>
      <c r="M515" s="179"/>
      <c r="N515" s="180"/>
      <c r="O515" s="180"/>
      <c r="P515" s="180"/>
      <c r="Q515" s="180"/>
      <c r="R515" s="180"/>
      <c r="S515" s="180"/>
      <c r="T515" s="181"/>
      <c r="AT515" s="175" t="s">
        <v>182</v>
      </c>
      <c r="AU515" s="175" t="s">
        <v>87</v>
      </c>
      <c r="AV515" s="14" t="s">
        <v>87</v>
      </c>
      <c r="AW515" s="14" t="s">
        <v>30</v>
      </c>
      <c r="AX515" s="14" t="s">
        <v>75</v>
      </c>
      <c r="AY515" s="175" t="s">
        <v>176</v>
      </c>
    </row>
    <row r="516" spans="1:65" s="15" customFormat="1" ht="12">
      <c r="B516" s="182"/>
      <c r="D516" s="167" t="s">
        <v>182</v>
      </c>
      <c r="E516" s="183" t="s">
        <v>1</v>
      </c>
      <c r="F516" s="184" t="s">
        <v>1750</v>
      </c>
      <c r="H516" s="185">
        <v>157.97999999999999</v>
      </c>
      <c r="I516" s="186"/>
      <c r="L516" s="182"/>
      <c r="M516" s="187"/>
      <c r="N516" s="188"/>
      <c r="O516" s="188"/>
      <c r="P516" s="188"/>
      <c r="Q516" s="188"/>
      <c r="R516" s="188"/>
      <c r="S516" s="188"/>
      <c r="T516" s="189"/>
      <c r="AT516" s="183" t="s">
        <v>182</v>
      </c>
      <c r="AU516" s="183" t="s">
        <v>87</v>
      </c>
      <c r="AV516" s="15" t="s">
        <v>97</v>
      </c>
      <c r="AW516" s="15" t="s">
        <v>30</v>
      </c>
      <c r="AX516" s="15" t="s">
        <v>75</v>
      </c>
      <c r="AY516" s="183" t="s">
        <v>176</v>
      </c>
    </row>
    <row r="517" spans="1:65" s="14" customFormat="1" ht="12">
      <c r="B517" s="174"/>
      <c r="D517" s="167" t="s">
        <v>182</v>
      </c>
      <c r="E517" s="175" t="s">
        <v>1</v>
      </c>
      <c r="F517" s="176" t="s">
        <v>1751</v>
      </c>
      <c r="H517" s="177">
        <v>110.023</v>
      </c>
      <c r="I517" s="178"/>
      <c r="L517" s="174"/>
      <c r="M517" s="179"/>
      <c r="N517" s="180"/>
      <c r="O517" s="180"/>
      <c r="P517" s="180"/>
      <c r="Q517" s="180"/>
      <c r="R517" s="180"/>
      <c r="S517" s="180"/>
      <c r="T517" s="181"/>
      <c r="AT517" s="175" t="s">
        <v>182</v>
      </c>
      <c r="AU517" s="175" t="s">
        <v>87</v>
      </c>
      <c r="AV517" s="14" t="s">
        <v>87</v>
      </c>
      <c r="AW517" s="14" t="s">
        <v>30</v>
      </c>
      <c r="AX517" s="14" t="s">
        <v>75</v>
      </c>
      <c r="AY517" s="175" t="s">
        <v>176</v>
      </c>
    </row>
    <row r="518" spans="1:65" s="14" customFormat="1" ht="12">
      <c r="B518" s="174"/>
      <c r="D518" s="167" t="s">
        <v>182</v>
      </c>
      <c r="E518" s="175" t="s">
        <v>1</v>
      </c>
      <c r="F518" s="176" t="s">
        <v>1751</v>
      </c>
      <c r="H518" s="177">
        <v>110.023</v>
      </c>
      <c r="I518" s="178"/>
      <c r="L518" s="174"/>
      <c r="M518" s="179"/>
      <c r="N518" s="180"/>
      <c r="O518" s="180"/>
      <c r="P518" s="180"/>
      <c r="Q518" s="180"/>
      <c r="R518" s="180"/>
      <c r="S518" s="180"/>
      <c r="T518" s="181"/>
      <c r="AT518" s="175" t="s">
        <v>182</v>
      </c>
      <c r="AU518" s="175" t="s">
        <v>87</v>
      </c>
      <c r="AV518" s="14" t="s">
        <v>87</v>
      </c>
      <c r="AW518" s="14" t="s">
        <v>30</v>
      </c>
      <c r="AX518" s="14" t="s">
        <v>75</v>
      </c>
      <c r="AY518" s="175" t="s">
        <v>176</v>
      </c>
    </row>
    <row r="519" spans="1:65" s="14" customFormat="1" ht="12">
      <c r="B519" s="174"/>
      <c r="D519" s="167" t="s">
        <v>182</v>
      </c>
      <c r="E519" s="175" t="s">
        <v>1</v>
      </c>
      <c r="F519" s="176" t="s">
        <v>1540</v>
      </c>
      <c r="H519" s="177">
        <v>35.942999999999998</v>
      </c>
      <c r="I519" s="178"/>
      <c r="L519" s="174"/>
      <c r="M519" s="179"/>
      <c r="N519" s="180"/>
      <c r="O519" s="180"/>
      <c r="P519" s="180"/>
      <c r="Q519" s="180"/>
      <c r="R519" s="180"/>
      <c r="S519" s="180"/>
      <c r="T519" s="181"/>
      <c r="AT519" s="175" t="s">
        <v>182</v>
      </c>
      <c r="AU519" s="175" t="s">
        <v>87</v>
      </c>
      <c r="AV519" s="14" t="s">
        <v>87</v>
      </c>
      <c r="AW519" s="14" t="s">
        <v>30</v>
      </c>
      <c r="AX519" s="14" t="s">
        <v>75</v>
      </c>
      <c r="AY519" s="175" t="s">
        <v>176</v>
      </c>
    </row>
    <row r="520" spans="1:65" s="15" customFormat="1" ht="24">
      <c r="B520" s="182"/>
      <c r="D520" s="167" t="s">
        <v>182</v>
      </c>
      <c r="E520" s="183" t="s">
        <v>1</v>
      </c>
      <c r="F520" s="184" t="s">
        <v>1752</v>
      </c>
      <c r="H520" s="185">
        <v>255.989</v>
      </c>
      <c r="I520" s="186"/>
      <c r="L520" s="182"/>
      <c r="M520" s="187"/>
      <c r="N520" s="188"/>
      <c r="O520" s="188"/>
      <c r="P520" s="188"/>
      <c r="Q520" s="188"/>
      <c r="R520" s="188"/>
      <c r="S520" s="188"/>
      <c r="T520" s="189"/>
      <c r="AT520" s="183" t="s">
        <v>182</v>
      </c>
      <c r="AU520" s="183" t="s">
        <v>87</v>
      </c>
      <c r="AV520" s="15" t="s">
        <v>97</v>
      </c>
      <c r="AW520" s="15" t="s">
        <v>30</v>
      </c>
      <c r="AX520" s="15" t="s">
        <v>75</v>
      </c>
      <c r="AY520" s="183" t="s">
        <v>176</v>
      </c>
    </row>
    <row r="521" spans="1:65" s="16" customFormat="1" ht="12">
      <c r="B521" s="190"/>
      <c r="D521" s="167" t="s">
        <v>182</v>
      </c>
      <c r="E521" s="191" t="s">
        <v>1753</v>
      </c>
      <c r="F521" s="192" t="s">
        <v>193</v>
      </c>
      <c r="H521" s="193">
        <v>702.87199999999996</v>
      </c>
      <c r="I521" s="194"/>
      <c r="L521" s="190"/>
      <c r="M521" s="195"/>
      <c r="N521" s="196"/>
      <c r="O521" s="196"/>
      <c r="P521" s="196"/>
      <c r="Q521" s="196"/>
      <c r="R521" s="196"/>
      <c r="S521" s="196"/>
      <c r="T521" s="197"/>
      <c r="AT521" s="191" t="s">
        <v>182</v>
      </c>
      <c r="AU521" s="191" t="s">
        <v>87</v>
      </c>
      <c r="AV521" s="16" t="s">
        <v>106</v>
      </c>
      <c r="AW521" s="16" t="s">
        <v>30</v>
      </c>
      <c r="AX521" s="16" t="s">
        <v>79</v>
      </c>
      <c r="AY521" s="191" t="s">
        <v>176</v>
      </c>
    </row>
    <row r="522" spans="1:65" s="2" customFormat="1" ht="14.5" customHeight="1">
      <c r="A522" s="33"/>
      <c r="B522" s="151"/>
      <c r="C522" s="152" t="s">
        <v>1754</v>
      </c>
      <c r="D522" s="152" t="s">
        <v>178</v>
      </c>
      <c r="E522" s="153" t="s">
        <v>1755</v>
      </c>
      <c r="F522" s="154" t="s">
        <v>1756</v>
      </c>
      <c r="G522" s="155" t="s">
        <v>138</v>
      </c>
      <c r="H522" s="156">
        <v>702.87199999999996</v>
      </c>
      <c r="I522" s="157"/>
      <c r="J522" s="158">
        <f>ROUND(I522*H522,2)</f>
        <v>0</v>
      </c>
      <c r="K522" s="159"/>
      <c r="L522" s="34"/>
      <c r="M522" s="160" t="s">
        <v>1</v>
      </c>
      <c r="N522" s="161" t="s">
        <v>41</v>
      </c>
      <c r="O522" s="59"/>
      <c r="P522" s="162">
        <f>O522*H522</f>
        <v>0</v>
      </c>
      <c r="Q522" s="162">
        <v>1.08E-5</v>
      </c>
      <c r="R522" s="162">
        <f>Q522*H522</f>
        <v>7.5910175999999996E-3</v>
      </c>
      <c r="S522" s="162">
        <v>0</v>
      </c>
      <c r="T522" s="163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4" t="s">
        <v>332</v>
      </c>
      <c r="AT522" s="164" t="s">
        <v>178</v>
      </c>
      <c r="AU522" s="164" t="s">
        <v>87</v>
      </c>
      <c r="AY522" s="18" t="s">
        <v>176</v>
      </c>
      <c r="BE522" s="165">
        <f>IF(N522="základná",J522,0)</f>
        <v>0</v>
      </c>
      <c r="BF522" s="165">
        <f>IF(N522="znížená",J522,0)</f>
        <v>0</v>
      </c>
      <c r="BG522" s="165">
        <f>IF(N522="zákl. prenesená",J522,0)</f>
        <v>0</v>
      </c>
      <c r="BH522" s="165">
        <f>IF(N522="zníž. prenesená",J522,0)</f>
        <v>0</v>
      </c>
      <c r="BI522" s="165">
        <f>IF(N522="nulová",J522,0)</f>
        <v>0</v>
      </c>
      <c r="BJ522" s="18" t="s">
        <v>87</v>
      </c>
      <c r="BK522" s="165">
        <f>ROUND(I522*H522,2)</f>
        <v>0</v>
      </c>
      <c r="BL522" s="18" t="s">
        <v>332</v>
      </c>
      <c r="BM522" s="164" t="s">
        <v>1757</v>
      </c>
    </row>
    <row r="523" spans="1:65" s="13" customFormat="1" ht="12">
      <c r="B523" s="166"/>
      <c r="D523" s="167" t="s">
        <v>182</v>
      </c>
      <c r="E523" s="168" t="s">
        <v>1</v>
      </c>
      <c r="F523" s="169" t="s">
        <v>1745</v>
      </c>
      <c r="H523" s="168" t="s">
        <v>1</v>
      </c>
      <c r="I523" s="170"/>
      <c r="L523" s="166"/>
      <c r="M523" s="171"/>
      <c r="N523" s="172"/>
      <c r="O523" s="172"/>
      <c r="P523" s="172"/>
      <c r="Q523" s="172"/>
      <c r="R523" s="172"/>
      <c r="S523" s="172"/>
      <c r="T523" s="173"/>
      <c r="AT523" s="168" t="s">
        <v>182</v>
      </c>
      <c r="AU523" s="168" t="s">
        <v>87</v>
      </c>
      <c r="AV523" s="13" t="s">
        <v>79</v>
      </c>
      <c r="AW523" s="13" t="s">
        <v>30</v>
      </c>
      <c r="AX523" s="13" t="s">
        <v>75</v>
      </c>
      <c r="AY523" s="168" t="s">
        <v>176</v>
      </c>
    </row>
    <row r="524" spans="1:65" s="13" customFormat="1" ht="24">
      <c r="B524" s="166"/>
      <c r="D524" s="167" t="s">
        <v>182</v>
      </c>
      <c r="E524" s="168" t="s">
        <v>1</v>
      </c>
      <c r="F524" s="169" t="s">
        <v>1746</v>
      </c>
      <c r="H524" s="168" t="s">
        <v>1</v>
      </c>
      <c r="I524" s="170"/>
      <c r="L524" s="166"/>
      <c r="M524" s="171"/>
      <c r="N524" s="172"/>
      <c r="O524" s="172"/>
      <c r="P524" s="172"/>
      <c r="Q524" s="172"/>
      <c r="R524" s="172"/>
      <c r="S524" s="172"/>
      <c r="T524" s="173"/>
      <c r="AT524" s="168" t="s">
        <v>182</v>
      </c>
      <c r="AU524" s="168" t="s">
        <v>87</v>
      </c>
      <c r="AV524" s="13" t="s">
        <v>79</v>
      </c>
      <c r="AW524" s="13" t="s">
        <v>30</v>
      </c>
      <c r="AX524" s="13" t="s">
        <v>75</v>
      </c>
      <c r="AY524" s="168" t="s">
        <v>176</v>
      </c>
    </row>
    <row r="525" spans="1:65" s="14" customFormat="1" ht="12">
      <c r="B525" s="174"/>
      <c r="D525" s="167" t="s">
        <v>182</v>
      </c>
      <c r="E525" s="175" t="s">
        <v>1</v>
      </c>
      <c r="F525" s="176" t="s">
        <v>1540</v>
      </c>
      <c r="H525" s="177">
        <v>35.942999999999998</v>
      </c>
      <c r="I525" s="178"/>
      <c r="L525" s="174"/>
      <c r="M525" s="179"/>
      <c r="N525" s="180"/>
      <c r="O525" s="180"/>
      <c r="P525" s="180"/>
      <c r="Q525" s="180"/>
      <c r="R525" s="180"/>
      <c r="S525" s="180"/>
      <c r="T525" s="181"/>
      <c r="AT525" s="175" t="s">
        <v>182</v>
      </c>
      <c r="AU525" s="175" t="s">
        <v>87</v>
      </c>
      <c r="AV525" s="14" t="s">
        <v>87</v>
      </c>
      <c r="AW525" s="14" t="s">
        <v>30</v>
      </c>
      <c r="AX525" s="14" t="s">
        <v>75</v>
      </c>
      <c r="AY525" s="175" t="s">
        <v>176</v>
      </c>
    </row>
    <row r="526" spans="1:65" s="14" customFormat="1" ht="12">
      <c r="B526" s="174"/>
      <c r="D526" s="167" t="s">
        <v>182</v>
      </c>
      <c r="E526" s="175" t="s">
        <v>1</v>
      </c>
      <c r="F526" s="176" t="s">
        <v>1747</v>
      </c>
      <c r="H526" s="177">
        <v>126.48</v>
      </c>
      <c r="I526" s="178"/>
      <c r="L526" s="174"/>
      <c r="M526" s="179"/>
      <c r="N526" s="180"/>
      <c r="O526" s="180"/>
      <c r="P526" s="180"/>
      <c r="Q526" s="180"/>
      <c r="R526" s="180"/>
      <c r="S526" s="180"/>
      <c r="T526" s="181"/>
      <c r="AT526" s="175" t="s">
        <v>182</v>
      </c>
      <c r="AU526" s="175" t="s">
        <v>87</v>
      </c>
      <c r="AV526" s="14" t="s">
        <v>87</v>
      </c>
      <c r="AW526" s="14" t="s">
        <v>30</v>
      </c>
      <c r="AX526" s="14" t="s">
        <v>75</v>
      </c>
      <c r="AY526" s="175" t="s">
        <v>176</v>
      </c>
    </row>
    <row r="527" spans="1:65" s="14" customFormat="1" ht="12">
      <c r="B527" s="174"/>
      <c r="D527" s="167" t="s">
        <v>182</v>
      </c>
      <c r="E527" s="175" t="s">
        <v>1</v>
      </c>
      <c r="F527" s="176" t="s">
        <v>1747</v>
      </c>
      <c r="H527" s="177">
        <v>126.48</v>
      </c>
      <c r="I527" s="178"/>
      <c r="L527" s="174"/>
      <c r="M527" s="179"/>
      <c r="N527" s="180"/>
      <c r="O527" s="180"/>
      <c r="P527" s="180"/>
      <c r="Q527" s="180"/>
      <c r="R527" s="180"/>
      <c r="S527" s="180"/>
      <c r="T527" s="181"/>
      <c r="AT527" s="175" t="s">
        <v>182</v>
      </c>
      <c r="AU527" s="175" t="s">
        <v>87</v>
      </c>
      <c r="AV527" s="14" t="s">
        <v>87</v>
      </c>
      <c r="AW527" s="14" t="s">
        <v>30</v>
      </c>
      <c r="AX527" s="14" t="s">
        <v>75</v>
      </c>
      <c r="AY527" s="175" t="s">
        <v>176</v>
      </c>
    </row>
    <row r="528" spans="1:65" s="13" customFormat="1" ht="24">
      <c r="B528" s="166"/>
      <c r="D528" s="167" t="s">
        <v>182</v>
      </c>
      <c r="E528" s="168" t="s">
        <v>1</v>
      </c>
      <c r="F528" s="169" t="s">
        <v>1748</v>
      </c>
      <c r="H528" s="168" t="s">
        <v>1</v>
      </c>
      <c r="I528" s="170"/>
      <c r="L528" s="166"/>
      <c r="M528" s="171"/>
      <c r="N528" s="172"/>
      <c r="O528" s="172"/>
      <c r="P528" s="172"/>
      <c r="Q528" s="172"/>
      <c r="R528" s="172"/>
      <c r="S528" s="172"/>
      <c r="T528" s="173"/>
      <c r="AT528" s="168" t="s">
        <v>182</v>
      </c>
      <c r="AU528" s="168" t="s">
        <v>87</v>
      </c>
      <c r="AV528" s="13" t="s">
        <v>79</v>
      </c>
      <c r="AW528" s="13" t="s">
        <v>30</v>
      </c>
      <c r="AX528" s="13" t="s">
        <v>75</v>
      </c>
      <c r="AY528" s="168" t="s">
        <v>176</v>
      </c>
    </row>
    <row r="529" spans="1:65" s="14" customFormat="1" ht="12">
      <c r="B529" s="174"/>
      <c r="D529" s="167" t="s">
        <v>182</v>
      </c>
      <c r="E529" s="175" t="s">
        <v>1</v>
      </c>
      <c r="F529" s="176" t="s">
        <v>1749</v>
      </c>
      <c r="H529" s="177">
        <v>3.99</v>
      </c>
      <c r="I529" s="178"/>
      <c r="L529" s="174"/>
      <c r="M529" s="179"/>
      <c r="N529" s="180"/>
      <c r="O529" s="180"/>
      <c r="P529" s="180"/>
      <c r="Q529" s="180"/>
      <c r="R529" s="180"/>
      <c r="S529" s="180"/>
      <c r="T529" s="181"/>
      <c r="AT529" s="175" t="s">
        <v>182</v>
      </c>
      <c r="AU529" s="175" t="s">
        <v>87</v>
      </c>
      <c r="AV529" s="14" t="s">
        <v>87</v>
      </c>
      <c r="AW529" s="14" t="s">
        <v>30</v>
      </c>
      <c r="AX529" s="14" t="s">
        <v>75</v>
      </c>
      <c r="AY529" s="175" t="s">
        <v>176</v>
      </c>
    </row>
    <row r="530" spans="1:65" s="14" customFormat="1" ht="12">
      <c r="B530" s="174"/>
      <c r="D530" s="167" t="s">
        <v>182</v>
      </c>
      <c r="E530" s="175" t="s">
        <v>1</v>
      </c>
      <c r="F530" s="176" t="s">
        <v>1749</v>
      </c>
      <c r="H530" s="177">
        <v>3.99</v>
      </c>
      <c r="I530" s="178"/>
      <c r="L530" s="174"/>
      <c r="M530" s="179"/>
      <c r="N530" s="180"/>
      <c r="O530" s="180"/>
      <c r="P530" s="180"/>
      <c r="Q530" s="180"/>
      <c r="R530" s="180"/>
      <c r="S530" s="180"/>
      <c r="T530" s="181"/>
      <c r="AT530" s="175" t="s">
        <v>182</v>
      </c>
      <c r="AU530" s="175" t="s">
        <v>87</v>
      </c>
      <c r="AV530" s="14" t="s">
        <v>87</v>
      </c>
      <c r="AW530" s="14" t="s">
        <v>30</v>
      </c>
      <c r="AX530" s="14" t="s">
        <v>75</v>
      </c>
      <c r="AY530" s="175" t="s">
        <v>176</v>
      </c>
    </row>
    <row r="531" spans="1:65" s="14" customFormat="1" ht="12">
      <c r="B531" s="174"/>
      <c r="D531" s="167" t="s">
        <v>182</v>
      </c>
      <c r="E531" s="175" t="s">
        <v>1</v>
      </c>
      <c r="F531" s="176" t="s">
        <v>1564</v>
      </c>
      <c r="H531" s="177">
        <v>150</v>
      </c>
      <c r="I531" s="178"/>
      <c r="L531" s="174"/>
      <c r="M531" s="179"/>
      <c r="N531" s="180"/>
      <c r="O531" s="180"/>
      <c r="P531" s="180"/>
      <c r="Q531" s="180"/>
      <c r="R531" s="180"/>
      <c r="S531" s="180"/>
      <c r="T531" s="181"/>
      <c r="AT531" s="175" t="s">
        <v>182</v>
      </c>
      <c r="AU531" s="175" t="s">
        <v>87</v>
      </c>
      <c r="AV531" s="14" t="s">
        <v>87</v>
      </c>
      <c r="AW531" s="14" t="s">
        <v>30</v>
      </c>
      <c r="AX531" s="14" t="s">
        <v>75</v>
      </c>
      <c r="AY531" s="175" t="s">
        <v>176</v>
      </c>
    </row>
    <row r="532" spans="1:65" s="15" customFormat="1" ht="12">
      <c r="B532" s="182"/>
      <c r="D532" s="167" t="s">
        <v>182</v>
      </c>
      <c r="E532" s="183" t="s">
        <v>1</v>
      </c>
      <c r="F532" s="184" t="s">
        <v>1750</v>
      </c>
      <c r="H532" s="185">
        <v>446.88299999999998</v>
      </c>
      <c r="I532" s="186"/>
      <c r="L532" s="182"/>
      <c r="M532" s="187"/>
      <c r="N532" s="188"/>
      <c r="O532" s="188"/>
      <c r="P532" s="188"/>
      <c r="Q532" s="188"/>
      <c r="R532" s="188"/>
      <c r="S532" s="188"/>
      <c r="T532" s="189"/>
      <c r="AT532" s="183" t="s">
        <v>182</v>
      </c>
      <c r="AU532" s="183" t="s">
        <v>87</v>
      </c>
      <c r="AV532" s="15" t="s">
        <v>97</v>
      </c>
      <c r="AW532" s="15" t="s">
        <v>30</v>
      </c>
      <c r="AX532" s="15" t="s">
        <v>75</v>
      </c>
      <c r="AY532" s="183" t="s">
        <v>176</v>
      </c>
    </row>
    <row r="533" spans="1:65" s="14" customFormat="1" ht="12">
      <c r="B533" s="174"/>
      <c r="D533" s="167" t="s">
        <v>182</v>
      </c>
      <c r="E533" s="175" t="s">
        <v>1</v>
      </c>
      <c r="F533" s="176" t="s">
        <v>1751</v>
      </c>
      <c r="H533" s="177">
        <v>110.023</v>
      </c>
      <c r="I533" s="178"/>
      <c r="L533" s="174"/>
      <c r="M533" s="179"/>
      <c r="N533" s="180"/>
      <c r="O533" s="180"/>
      <c r="P533" s="180"/>
      <c r="Q533" s="180"/>
      <c r="R533" s="180"/>
      <c r="S533" s="180"/>
      <c r="T533" s="181"/>
      <c r="AT533" s="175" t="s">
        <v>182</v>
      </c>
      <c r="AU533" s="175" t="s">
        <v>87</v>
      </c>
      <c r="AV533" s="14" t="s">
        <v>87</v>
      </c>
      <c r="AW533" s="14" t="s">
        <v>30</v>
      </c>
      <c r="AX533" s="14" t="s">
        <v>75</v>
      </c>
      <c r="AY533" s="175" t="s">
        <v>176</v>
      </c>
    </row>
    <row r="534" spans="1:65" s="14" customFormat="1" ht="12">
      <c r="B534" s="174"/>
      <c r="D534" s="167" t="s">
        <v>182</v>
      </c>
      <c r="E534" s="175" t="s">
        <v>1</v>
      </c>
      <c r="F534" s="176" t="s">
        <v>1751</v>
      </c>
      <c r="H534" s="177">
        <v>110.023</v>
      </c>
      <c r="I534" s="178"/>
      <c r="L534" s="174"/>
      <c r="M534" s="179"/>
      <c r="N534" s="180"/>
      <c r="O534" s="180"/>
      <c r="P534" s="180"/>
      <c r="Q534" s="180"/>
      <c r="R534" s="180"/>
      <c r="S534" s="180"/>
      <c r="T534" s="181"/>
      <c r="AT534" s="175" t="s">
        <v>182</v>
      </c>
      <c r="AU534" s="175" t="s">
        <v>87</v>
      </c>
      <c r="AV534" s="14" t="s">
        <v>87</v>
      </c>
      <c r="AW534" s="14" t="s">
        <v>30</v>
      </c>
      <c r="AX534" s="14" t="s">
        <v>75</v>
      </c>
      <c r="AY534" s="175" t="s">
        <v>176</v>
      </c>
    </row>
    <row r="535" spans="1:65" s="14" customFormat="1" ht="12">
      <c r="B535" s="174"/>
      <c r="D535" s="167" t="s">
        <v>182</v>
      </c>
      <c r="E535" s="175" t="s">
        <v>1</v>
      </c>
      <c r="F535" s="176" t="s">
        <v>1540</v>
      </c>
      <c r="H535" s="177">
        <v>35.942999999999998</v>
      </c>
      <c r="I535" s="178"/>
      <c r="L535" s="174"/>
      <c r="M535" s="179"/>
      <c r="N535" s="180"/>
      <c r="O535" s="180"/>
      <c r="P535" s="180"/>
      <c r="Q535" s="180"/>
      <c r="R535" s="180"/>
      <c r="S535" s="180"/>
      <c r="T535" s="181"/>
      <c r="AT535" s="175" t="s">
        <v>182</v>
      </c>
      <c r="AU535" s="175" t="s">
        <v>87</v>
      </c>
      <c r="AV535" s="14" t="s">
        <v>87</v>
      </c>
      <c r="AW535" s="14" t="s">
        <v>30</v>
      </c>
      <c r="AX535" s="14" t="s">
        <v>75</v>
      </c>
      <c r="AY535" s="175" t="s">
        <v>176</v>
      </c>
    </row>
    <row r="536" spans="1:65" s="15" customFormat="1" ht="24">
      <c r="B536" s="182"/>
      <c r="D536" s="167" t="s">
        <v>182</v>
      </c>
      <c r="E536" s="183" t="s">
        <v>1</v>
      </c>
      <c r="F536" s="184" t="s">
        <v>1752</v>
      </c>
      <c r="H536" s="185">
        <v>255.989</v>
      </c>
      <c r="I536" s="186"/>
      <c r="L536" s="182"/>
      <c r="M536" s="187"/>
      <c r="N536" s="188"/>
      <c r="O536" s="188"/>
      <c r="P536" s="188"/>
      <c r="Q536" s="188"/>
      <c r="R536" s="188"/>
      <c r="S536" s="188"/>
      <c r="T536" s="189"/>
      <c r="AT536" s="183" t="s">
        <v>182</v>
      </c>
      <c r="AU536" s="183" t="s">
        <v>87</v>
      </c>
      <c r="AV536" s="15" t="s">
        <v>97</v>
      </c>
      <c r="AW536" s="15" t="s">
        <v>30</v>
      </c>
      <c r="AX536" s="15" t="s">
        <v>75</v>
      </c>
      <c r="AY536" s="183" t="s">
        <v>176</v>
      </c>
    </row>
    <row r="537" spans="1:65" s="16" customFormat="1" ht="12">
      <c r="B537" s="190"/>
      <c r="D537" s="167" t="s">
        <v>182</v>
      </c>
      <c r="E537" s="191" t="s">
        <v>1</v>
      </c>
      <c r="F537" s="192" t="s">
        <v>193</v>
      </c>
      <c r="H537" s="193">
        <v>702.87199999999996</v>
      </c>
      <c r="I537" s="194"/>
      <c r="L537" s="190"/>
      <c r="M537" s="195"/>
      <c r="N537" s="196"/>
      <c r="O537" s="196"/>
      <c r="P537" s="196"/>
      <c r="Q537" s="196"/>
      <c r="R537" s="196"/>
      <c r="S537" s="196"/>
      <c r="T537" s="197"/>
      <c r="AT537" s="191" t="s">
        <v>182</v>
      </c>
      <c r="AU537" s="191" t="s">
        <v>87</v>
      </c>
      <c r="AV537" s="16" t="s">
        <v>106</v>
      </c>
      <c r="AW537" s="16" t="s">
        <v>30</v>
      </c>
      <c r="AX537" s="16" t="s">
        <v>79</v>
      </c>
      <c r="AY537" s="191" t="s">
        <v>176</v>
      </c>
    </row>
    <row r="538" spans="1:65" s="2" customFormat="1" ht="14.5" customHeight="1">
      <c r="A538" s="33"/>
      <c r="B538" s="151"/>
      <c r="C538" s="203" t="s">
        <v>1758</v>
      </c>
      <c r="D538" s="203" t="s">
        <v>411</v>
      </c>
      <c r="E538" s="204" t="s">
        <v>1759</v>
      </c>
      <c r="F538" s="205" t="s">
        <v>1760</v>
      </c>
      <c r="G538" s="206" t="s">
        <v>138</v>
      </c>
      <c r="H538" s="207">
        <v>773.15899999999999</v>
      </c>
      <c r="I538" s="208"/>
      <c r="J538" s="209">
        <f>ROUND(I538*H538,2)</f>
        <v>0</v>
      </c>
      <c r="K538" s="210"/>
      <c r="L538" s="211"/>
      <c r="M538" s="212" t="s">
        <v>1</v>
      </c>
      <c r="N538" s="213" t="s">
        <v>41</v>
      </c>
      <c r="O538" s="59"/>
      <c r="P538" s="162">
        <f>O538*H538</f>
        <v>0</v>
      </c>
      <c r="Q538" s="162">
        <v>7.1999999999999998E-3</v>
      </c>
      <c r="R538" s="162">
        <f>Q538*H538</f>
        <v>5.5667447999999995</v>
      </c>
      <c r="S538" s="162">
        <v>0</v>
      </c>
      <c r="T538" s="163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64" t="s">
        <v>615</v>
      </c>
      <c r="AT538" s="164" t="s">
        <v>411</v>
      </c>
      <c r="AU538" s="164" t="s">
        <v>87</v>
      </c>
      <c r="AY538" s="18" t="s">
        <v>176</v>
      </c>
      <c r="BE538" s="165">
        <f>IF(N538="základná",J538,0)</f>
        <v>0</v>
      </c>
      <c r="BF538" s="165">
        <f>IF(N538="znížená",J538,0)</f>
        <v>0</v>
      </c>
      <c r="BG538" s="165">
        <f>IF(N538="zákl. prenesená",J538,0)</f>
        <v>0</v>
      </c>
      <c r="BH538" s="165">
        <f>IF(N538="zníž. prenesená",J538,0)</f>
        <v>0</v>
      </c>
      <c r="BI538" s="165">
        <f>IF(N538="nulová",J538,0)</f>
        <v>0</v>
      </c>
      <c r="BJ538" s="18" t="s">
        <v>87</v>
      </c>
      <c r="BK538" s="165">
        <f>ROUND(I538*H538,2)</f>
        <v>0</v>
      </c>
      <c r="BL538" s="18" t="s">
        <v>332</v>
      </c>
      <c r="BM538" s="164" t="s">
        <v>1761</v>
      </c>
    </row>
    <row r="539" spans="1:65" s="13" customFormat="1" ht="12">
      <c r="B539" s="166"/>
      <c r="D539" s="167" t="s">
        <v>182</v>
      </c>
      <c r="E539" s="168" t="s">
        <v>1</v>
      </c>
      <c r="F539" s="169" t="s">
        <v>1762</v>
      </c>
      <c r="H539" s="168" t="s">
        <v>1</v>
      </c>
      <c r="I539" s="170"/>
      <c r="L539" s="166"/>
      <c r="M539" s="171"/>
      <c r="N539" s="172"/>
      <c r="O539" s="172"/>
      <c r="P539" s="172"/>
      <c r="Q539" s="172"/>
      <c r="R539" s="172"/>
      <c r="S539" s="172"/>
      <c r="T539" s="173"/>
      <c r="AT539" s="168" t="s">
        <v>182</v>
      </c>
      <c r="AU539" s="168" t="s">
        <v>87</v>
      </c>
      <c r="AV539" s="13" t="s">
        <v>79</v>
      </c>
      <c r="AW539" s="13" t="s">
        <v>30</v>
      </c>
      <c r="AX539" s="13" t="s">
        <v>75</v>
      </c>
      <c r="AY539" s="168" t="s">
        <v>176</v>
      </c>
    </row>
    <row r="540" spans="1:65" s="13" customFormat="1" ht="12">
      <c r="B540" s="166"/>
      <c r="D540" s="167" t="s">
        <v>182</v>
      </c>
      <c r="E540" s="168" t="s">
        <v>1</v>
      </c>
      <c r="F540" s="169" t="s">
        <v>1763</v>
      </c>
      <c r="H540" s="168" t="s">
        <v>1</v>
      </c>
      <c r="I540" s="170"/>
      <c r="L540" s="166"/>
      <c r="M540" s="171"/>
      <c r="N540" s="172"/>
      <c r="O540" s="172"/>
      <c r="P540" s="172"/>
      <c r="Q540" s="172"/>
      <c r="R540" s="172"/>
      <c r="S540" s="172"/>
      <c r="T540" s="173"/>
      <c r="AT540" s="168" t="s">
        <v>182</v>
      </c>
      <c r="AU540" s="168" t="s">
        <v>87</v>
      </c>
      <c r="AV540" s="13" t="s">
        <v>79</v>
      </c>
      <c r="AW540" s="13" t="s">
        <v>30</v>
      </c>
      <c r="AX540" s="13" t="s">
        <v>75</v>
      </c>
      <c r="AY540" s="168" t="s">
        <v>176</v>
      </c>
    </row>
    <row r="541" spans="1:65" s="14" customFormat="1" ht="12">
      <c r="B541" s="174"/>
      <c r="D541" s="167" t="s">
        <v>182</v>
      </c>
      <c r="E541" s="175" t="s">
        <v>1</v>
      </c>
      <c r="F541" s="176" t="s">
        <v>1764</v>
      </c>
      <c r="H541" s="177">
        <v>773.15899999999999</v>
      </c>
      <c r="I541" s="178"/>
      <c r="L541" s="174"/>
      <c r="M541" s="179"/>
      <c r="N541" s="180"/>
      <c r="O541" s="180"/>
      <c r="P541" s="180"/>
      <c r="Q541" s="180"/>
      <c r="R541" s="180"/>
      <c r="S541" s="180"/>
      <c r="T541" s="181"/>
      <c r="AT541" s="175" t="s">
        <v>182</v>
      </c>
      <c r="AU541" s="175" t="s">
        <v>87</v>
      </c>
      <c r="AV541" s="14" t="s">
        <v>87</v>
      </c>
      <c r="AW541" s="14" t="s">
        <v>30</v>
      </c>
      <c r="AX541" s="14" t="s">
        <v>75</v>
      </c>
      <c r="AY541" s="175" t="s">
        <v>176</v>
      </c>
    </row>
    <row r="542" spans="1:65" s="16" customFormat="1" ht="12">
      <c r="B542" s="190"/>
      <c r="D542" s="167" t="s">
        <v>182</v>
      </c>
      <c r="E542" s="191" t="s">
        <v>1</v>
      </c>
      <c r="F542" s="192" t="s">
        <v>193</v>
      </c>
      <c r="H542" s="193">
        <v>773.15899999999999</v>
      </c>
      <c r="I542" s="194"/>
      <c r="L542" s="190"/>
      <c r="M542" s="195"/>
      <c r="N542" s="196"/>
      <c r="O542" s="196"/>
      <c r="P542" s="196"/>
      <c r="Q542" s="196"/>
      <c r="R542" s="196"/>
      <c r="S542" s="196"/>
      <c r="T542" s="197"/>
      <c r="AT542" s="191" t="s">
        <v>182</v>
      </c>
      <c r="AU542" s="191" t="s">
        <v>87</v>
      </c>
      <c r="AV542" s="16" t="s">
        <v>106</v>
      </c>
      <c r="AW542" s="16" t="s">
        <v>30</v>
      </c>
      <c r="AX542" s="16" t="s">
        <v>79</v>
      </c>
      <c r="AY542" s="191" t="s">
        <v>176</v>
      </c>
    </row>
    <row r="543" spans="1:65" s="2" customFormat="1" ht="14.5" customHeight="1">
      <c r="A543" s="33"/>
      <c r="B543" s="151"/>
      <c r="C543" s="203" t="s">
        <v>387</v>
      </c>
      <c r="D543" s="203" t="s">
        <v>411</v>
      </c>
      <c r="E543" s="204" t="s">
        <v>1765</v>
      </c>
      <c r="F543" s="205" t="s">
        <v>1766</v>
      </c>
      <c r="G543" s="206" t="s">
        <v>362</v>
      </c>
      <c r="H543" s="207">
        <v>1500</v>
      </c>
      <c r="I543" s="208"/>
      <c r="J543" s="209">
        <f>ROUND(I543*H543,2)</f>
        <v>0</v>
      </c>
      <c r="K543" s="210"/>
      <c r="L543" s="211"/>
      <c r="M543" s="212" t="s">
        <v>1</v>
      </c>
      <c r="N543" s="213" t="s">
        <v>41</v>
      </c>
      <c r="O543" s="59"/>
      <c r="P543" s="162">
        <f>O543*H543</f>
        <v>0</v>
      </c>
      <c r="Q543" s="162">
        <v>0</v>
      </c>
      <c r="R543" s="162">
        <f>Q543*H543</f>
        <v>0</v>
      </c>
      <c r="S543" s="162">
        <v>0</v>
      </c>
      <c r="T543" s="163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64" t="s">
        <v>615</v>
      </c>
      <c r="AT543" s="164" t="s">
        <v>411</v>
      </c>
      <c r="AU543" s="164" t="s">
        <v>87</v>
      </c>
      <c r="AY543" s="18" t="s">
        <v>176</v>
      </c>
      <c r="BE543" s="165">
        <f>IF(N543="základná",J543,0)</f>
        <v>0</v>
      </c>
      <c r="BF543" s="165">
        <f>IF(N543="znížená",J543,0)</f>
        <v>0</v>
      </c>
      <c r="BG543" s="165">
        <f>IF(N543="zákl. prenesená",J543,0)</f>
        <v>0</v>
      </c>
      <c r="BH543" s="165">
        <f>IF(N543="zníž. prenesená",J543,0)</f>
        <v>0</v>
      </c>
      <c r="BI543" s="165">
        <f>IF(N543="nulová",J543,0)</f>
        <v>0</v>
      </c>
      <c r="BJ543" s="18" t="s">
        <v>87</v>
      </c>
      <c r="BK543" s="165">
        <f>ROUND(I543*H543,2)</f>
        <v>0</v>
      </c>
      <c r="BL543" s="18" t="s">
        <v>332</v>
      </c>
      <c r="BM543" s="164" t="s">
        <v>1767</v>
      </c>
    </row>
    <row r="544" spans="1:65" s="14" customFormat="1" ht="12">
      <c r="B544" s="174"/>
      <c r="D544" s="167" t="s">
        <v>182</v>
      </c>
      <c r="E544" s="175" t="s">
        <v>1</v>
      </c>
      <c r="F544" s="176" t="s">
        <v>1768</v>
      </c>
      <c r="H544" s="177">
        <v>1500</v>
      </c>
      <c r="I544" s="178"/>
      <c r="L544" s="174"/>
      <c r="M544" s="179"/>
      <c r="N544" s="180"/>
      <c r="O544" s="180"/>
      <c r="P544" s="180"/>
      <c r="Q544" s="180"/>
      <c r="R544" s="180"/>
      <c r="S544" s="180"/>
      <c r="T544" s="181"/>
      <c r="AT544" s="175" t="s">
        <v>182</v>
      </c>
      <c r="AU544" s="175" t="s">
        <v>87</v>
      </c>
      <c r="AV544" s="14" t="s">
        <v>87</v>
      </c>
      <c r="AW544" s="14" t="s">
        <v>30</v>
      </c>
      <c r="AX544" s="14" t="s">
        <v>75</v>
      </c>
      <c r="AY544" s="175" t="s">
        <v>176</v>
      </c>
    </row>
    <row r="545" spans="1:65" s="16" customFormat="1" ht="12">
      <c r="B545" s="190"/>
      <c r="D545" s="167" t="s">
        <v>182</v>
      </c>
      <c r="E545" s="191" t="s">
        <v>1</v>
      </c>
      <c r="F545" s="192" t="s">
        <v>193</v>
      </c>
      <c r="H545" s="193">
        <v>1500</v>
      </c>
      <c r="I545" s="194"/>
      <c r="L545" s="190"/>
      <c r="M545" s="195"/>
      <c r="N545" s="196"/>
      <c r="O545" s="196"/>
      <c r="P545" s="196"/>
      <c r="Q545" s="196"/>
      <c r="R545" s="196"/>
      <c r="S545" s="196"/>
      <c r="T545" s="197"/>
      <c r="AT545" s="191" t="s">
        <v>182</v>
      </c>
      <c r="AU545" s="191" t="s">
        <v>87</v>
      </c>
      <c r="AV545" s="16" t="s">
        <v>106</v>
      </c>
      <c r="AW545" s="16" t="s">
        <v>30</v>
      </c>
      <c r="AX545" s="16" t="s">
        <v>79</v>
      </c>
      <c r="AY545" s="191" t="s">
        <v>176</v>
      </c>
    </row>
    <row r="546" spans="1:65" s="2" customFormat="1" ht="14.5" customHeight="1">
      <c r="A546" s="33"/>
      <c r="B546" s="151"/>
      <c r="C546" s="203" t="s">
        <v>1769</v>
      </c>
      <c r="D546" s="203" t="s">
        <v>411</v>
      </c>
      <c r="E546" s="204" t="s">
        <v>1770</v>
      </c>
      <c r="F546" s="205" t="s">
        <v>1771</v>
      </c>
      <c r="G546" s="206" t="s">
        <v>362</v>
      </c>
      <c r="H546" s="207">
        <v>3000</v>
      </c>
      <c r="I546" s="208"/>
      <c r="J546" s="209">
        <f>ROUND(I546*H546,2)</f>
        <v>0</v>
      </c>
      <c r="K546" s="210"/>
      <c r="L546" s="211"/>
      <c r="M546" s="212" t="s">
        <v>1</v>
      </c>
      <c r="N546" s="213" t="s">
        <v>41</v>
      </c>
      <c r="O546" s="59"/>
      <c r="P546" s="162">
        <f>O546*H546</f>
        <v>0</v>
      </c>
      <c r="Q546" s="162">
        <v>0</v>
      </c>
      <c r="R546" s="162">
        <f>Q546*H546</f>
        <v>0</v>
      </c>
      <c r="S546" s="162">
        <v>0</v>
      </c>
      <c r="T546" s="163">
        <f>S546*H546</f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64" t="s">
        <v>615</v>
      </c>
      <c r="AT546" s="164" t="s">
        <v>411</v>
      </c>
      <c r="AU546" s="164" t="s">
        <v>87</v>
      </c>
      <c r="AY546" s="18" t="s">
        <v>176</v>
      </c>
      <c r="BE546" s="165">
        <f>IF(N546="základná",J546,0)</f>
        <v>0</v>
      </c>
      <c r="BF546" s="165">
        <f>IF(N546="znížená",J546,0)</f>
        <v>0</v>
      </c>
      <c r="BG546" s="165">
        <f>IF(N546="zákl. prenesená",J546,0)</f>
        <v>0</v>
      </c>
      <c r="BH546" s="165">
        <f>IF(N546="zníž. prenesená",J546,0)</f>
        <v>0</v>
      </c>
      <c r="BI546" s="165">
        <f>IF(N546="nulová",J546,0)</f>
        <v>0</v>
      </c>
      <c r="BJ546" s="18" t="s">
        <v>87</v>
      </c>
      <c r="BK546" s="165">
        <f>ROUND(I546*H546,2)</f>
        <v>0</v>
      </c>
      <c r="BL546" s="18" t="s">
        <v>332</v>
      </c>
      <c r="BM546" s="164" t="s">
        <v>1772</v>
      </c>
    </row>
    <row r="547" spans="1:65" s="14" customFormat="1" ht="12">
      <c r="B547" s="174"/>
      <c r="D547" s="167" t="s">
        <v>182</v>
      </c>
      <c r="E547" s="175" t="s">
        <v>1</v>
      </c>
      <c r="F547" s="176" t="s">
        <v>1773</v>
      </c>
      <c r="H547" s="177">
        <v>3000</v>
      </c>
      <c r="I547" s="178"/>
      <c r="L547" s="174"/>
      <c r="M547" s="179"/>
      <c r="N547" s="180"/>
      <c r="O547" s="180"/>
      <c r="P547" s="180"/>
      <c r="Q547" s="180"/>
      <c r="R547" s="180"/>
      <c r="S547" s="180"/>
      <c r="T547" s="181"/>
      <c r="AT547" s="175" t="s">
        <v>182</v>
      </c>
      <c r="AU547" s="175" t="s">
        <v>87</v>
      </c>
      <c r="AV547" s="14" t="s">
        <v>87</v>
      </c>
      <c r="AW547" s="14" t="s">
        <v>30</v>
      </c>
      <c r="AX547" s="14" t="s">
        <v>75</v>
      </c>
      <c r="AY547" s="175" t="s">
        <v>176</v>
      </c>
    </row>
    <row r="548" spans="1:65" s="16" customFormat="1" ht="12">
      <c r="B548" s="190"/>
      <c r="D548" s="167" t="s">
        <v>182</v>
      </c>
      <c r="E548" s="191" t="s">
        <v>1</v>
      </c>
      <c r="F548" s="192" t="s">
        <v>193</v>
      </c>
      <c r="H548" s="193">
        <v>3000</v>
      </c>
      <c r="I548" s="194"/>
      <c r="L548" s="190"/>
      <c r="M548" s="195"/>
      <c r="N548" s="196"/>
      <c r="O548" s="196"/>
      <c r="P548" s="196"/>
      <c r="Q548" s="196"/>
      <c r="R548" s="196"/>
      <c r="S548" s="196"/>
      <c r="T548" s="197"/>
      <c r="AT548" s="191" t="s">
        <v>182</v>
      </c>
      <c r="AU548" s="191" t="s">
        <v>87</v>
      </c>
      <c r="AV548" s="16" t="s">
        <v>106</v>
      </c>
      <c r="AW548" s="16" t="s">
        <v>30</v>
      </c>
      <c r="AX548" s="16" t="s">
        <v>79</v>
      </c>
      <c r="AY548" s="191" t="s">
        <v>176</v>
      </c>
    </row>
    <row r="549" spans="1:65" s="2" customFormat="1" ht="14.5" customHeight="1">
      <c r="A549" s="33"/>
      <c r="B549" s="151"/>
      <c r="C549" s="203" t="s">
        <v>1774</v>
      </c>
      <c r="D549" s="203" t="s">
        <v>411</v>
      </c>
      <c r="E549" s="204" t="s">
        <v>1775</v>
      </c>
      <c r="F549" s="205" t="s">
        <v>1776</v>
      </c>
      <c r="G549" s="206" t="s">
        <v>1777</v>
      </c>
      <c r="H549" s="207">
        <v>120</v>
      </c>
      <c r="I549" s="208"/>
      <c r="J549" s="209">
        <f>ROUND(I549*H549,2)</f>
        <v>0</v>
      </c>
      <c r="K549" s="210"/>
      <c r="L549" s="211"/>
      <c r="M549" s="212" t="s">
        <v>1</v>
      </c>
      <c r="N549" s="213" t="s">
        <v>41</v>
      </c>
      <c r="O549" s="59"/>
      <c r="P549" s="162">
        <f>O549*H549</f>
        <v>0</v>
      </c>
      <c r="Q549" s="162">
        <v>0</v>
      </c>
      <c r="R549" s="162">
        <f>Q549*H549</f>
        <v>0</v>
      </c>
      <c r="S549" s="162">
        <v>0</v>
      </c>
      <c r="T549" s="163">
        <f>S549*H549</f>
        <v>0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64" t="s">
        <v>615</v>
      </c>
      <c r="AT549" s="164" t="s">
        <v>411</v>
      </c>
      <c r="AU549" s="164" t="s">
        <v>87</v>
      </c>
      <c r="AY549" s="18" t="s">
        <v>176</v>
      </c>
      <c r="BE549" s="165">
        <f>IF(N549="základná",J549,0)</f>
        <v>0</v>
      </c>
      <c r="BF549" s="165">
        <f>IF(N549="znížená",J549,0)</f>
        <v>0</v>
      </c>
      <c r="BG549" s="165">
        <f>IF(N549="zákl. prenesená",J549,0)</f>
        <v>0</v>
      </c>
      <c r="BH549" s="165">
        <f>IF(N549="zníž. prenesená",J549,0)</f>
        <v>0</v>
      </c>
      <c r="BI549" s="165">
        <f>IF(N549="nulová",J549,0)</f>
        <v>0</v>
      </c>
      <c r="BJ549" s="18" t="s">
        <v>87</v>
      </c>
      <c r="BK549" s="165">
        <f>ROUND(I549*H549,2)</f>
        <v>0</v>
      </c>
      <c r="BL549" s="18" t="s">
        <v>332</v>
      </c>
      <c r="BM549" s="164" t="s">
        <v>1778</v>
      </c>
    </row>
    <row r="550" spans="1:65" s="14" customFormat="1" ht="12">
      <c r="B550" s="174"/>
      <c r="D550" s="167" t="s">
        <v>182</v>
      </c>
      <c r="E550" s="175" t="s">
        <v>1</v>
      </c>
      <c r="F550" s="176" t="s">
        <v>651</v>
      </c>
      <c r="H550" s="177">
        <v>120</v>
      </c>
      <c r="I550" s="178"/>
      <c r="L550" s="174"/>
      <c r="M550" s="179"/>
      <c r="N550" s="180"/>
      <c r="O550" s="180"/>
      <c r="P550" s="180"/>
      <c r="Q550" s="180"/>
      <c r="R550" s="180"/>
      <c r="S550" s="180"/>
      <c r="T550" s="181"/>
      <c r="AT550" s="175" t="s">
        <v>182</v>
      </c>
      <c r="AU550" s="175" t="s">
        <v>87</v>
      </c>
      <c r="AV550" s="14" t="s">
        <v>87</v>
      </c>
      <c r="AW550" s="14" t="s">
        <v>30</v>
      </c>
      <c r="AX550" s="14" t="s">
        <v>75</v>
      </c>
      <c r="AY550" s="175" t="s">
        <v>176</v>
      </c>
    </row>
    <row r="551" spans="1:65" s="16" customFormat="1" ht="12">
      <c r="B551" s="190"/>
      <c r="D551" s="167" t="s">
        <v>182</v>
      </c>
      <c r="E551" s="191" t="s">
        <v>1</v>
      </c>
      <c r="F551" s="192" t="s">
        <v>193</v>
      </c>
      <c r="H551" s="193">
        <v>120</v>
      </c>
      <c r="I551" s="194"/>
      <c r="L551" s="190"/>
      <c r="M551" s="195"/>
      <c r="N551" s="196"/>
      <c r="O551" s="196"/>
      <c r="P551" s="196"/>
      <c r="Q551" s="196"/>
      <c r="R551" s="196"/>
      <c r="S551" s="196"/>
      <c r="T551" s="197"/>
      <c r="AT551" s="191" t="s">
        <v>182</v>
      </c>
      <c r="AU551" s="191" t="s">
        <v>87</v>
      </c>
      <c r="AV551" s="16" t="s">
        <v>106</v>
      </c>
      <c r="AW551" s="16" t="s">
        <v>30</v>
      </c>
      <c r="AX551" s="16" t="s">
        <v>79</v>
      </c>
      <c r="AY551" s="191" t="s">
        <v>176</v>
      </c>
    </row>
    <row r="552" spans="1:65" s="2" customFormat="1" ht="14.5" customHeight="1">
      <c r="A552" s="33"/>
      <c r="B552" s="151"/>
      <c r="C552" s="203" t="s">
        <v>1779</v>
      </c>
      <c r="D552" s="203" t="s">
        <v>411</v>
      </c>
      <c r="E552" s="204" t="s">
        <v>1780</v>
      </c>
      <c r="F552" s="205" t="s">
        <v>1781</v>
      </c>
      <c r="G552" s="206" t="s">
        <v>138</v>
      </c>
      <c r="H552" s="207">
        <v>825</v>
      </c>
      <c r="I552" s="208"/>
      <c r="J552" s="209">
        <f>ROUND(I552*H552,2)</f>
        <v>0</v>
      </c>
      <c r="K552" s="210"/>
      <c r="L552" s="211"/>
      <c r="M552" s="212" t="s">
        <v>1</v>
      </c>
      <c r="N552" s="213" t="s">
        <v>41</v>
      </c>
      <c r="O552" s="59"/>
      <c r="P552" s="162">
        <f>O552*H552</f>
        <v>0</v>
      </c>
      <c r="Q552" s="162">
        <v>0</v>
      </c>
      <c r="R552" s="162">
        <f>Q552*H552</f>
        <v>0</v>
      </c>
      <c r="S552" s="162">
        <v>0</v>
      </c>
      <c r="T552" s="163">
        <f>S552*H552</f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64" t="s">
        <v>615</v>
      </c>
      <c r="AT552" s="164" t="s">
        <v>411</v>
      </c>
      <c r="AU552" s="164" t="s">
        <v>87</v>
      </c>
      <c r="AY552" s="18" t="s">
        <v>176</v>
      </c>
      <c r="BE552" s="165">
        <f>IF(N552="základná",J552,0)</f>
        <v>0</v>
      </c>
      <c r="BF552" s="165">
        <f>IF(N552="znížená",J552,0)</f>
        <v>0</v>
      </c>
      <c r="BG552" s="165">
        <f>IF(N552="zákl. prenesená",J552,0)</f>
        <v>0</v>
      </c>
      <c r="BH552" s="165">
        <f>IF(N552="zníž. prenesená",J552,0)</f>
        <v>0</v>
      </c>
      <c r="BI552" s="165">
        <f>IF(N552="nulová",J552,0)</f>
        <v>0</v>
      </c>
      <c r="BJ552" s="18" t="s">
        <v>87</v>
      </c>
      <c r="BK552" s="165">
        <f>ROUND(I552*H552,2)</f>
        <v>0</v>
      </c>
      <c r="BL552" s="18" t="s">
        <v>332</v>
      </c>
      <c r="BM552" s="164" t="s">
        <v>1782</v>
      </c>
    </row>
    <row r="553" spans="1:65" s="14" customFormat="1" ht="12">
      <c r="B553" s="174"/>
      <c r="D553" s="167" t="s">
        <v>182</v>
      </c>
      <c r="E553" s="175" t="s">
        <v>1</v>
      </c>
      <c r="F553" s="176" t="s">
        <v>1783</v>
      </c>
      <c r="H553" s="177">
        <v>825</v>
      </c>
      <c r="I553" s="178"/>
      <c r="L553" s="174"/>
      <c r="M553" s="179"/>
      <c r="N553" s="180"/>
      <c r="O553" s="180"/>
      <c r="P553" s="180"/>
      <c r="Q553" s="180"/>
      <c r="R553" s="180"/>
      <c r="S553" s="180"/>
      <c r="T553" s="181"/>
      <c r="AT553" s="175" t="s">
        <v>182</v>
      </c>
      <c r="AU553" s="175" t="s">
        <v>87</v>
      </c>
      <c r="AV553" s="14" t="s">
        <v>87</v>
      </c>
      <c r="AW553" s="14" t="s">
        <v>30</v>
      </c>
      <c r="AX553" s="14" t="s">
        <v>75</v>
      </c>
      <c r="AY553" s="175" t="s">
        <v>176</v>
      </c>
    </row>
    <row r="554" spans="1:65" s="16" customFormat="1" ht="12">
      <c r="B554" s="190"/>
      <c r="D554" s="167" t="s">
        <v>182</v>
      </c>
      <c r="E554" s="191" t="s">
        <v>1</v>
      </c>
      <c r="F554" s="192" t="s">
        <v>193</v>
      </c>
      <c r="H554" s="193">
        <v>825</v>
      </c>
      <c r="I554" s="194"/>
      <c r="L554" s="190"/>
      <c r="M554" s="195"/>
      <c r="N554" s="196"/>
      <c r="O554" s="196"/>
      <c r="P554" s="196"/>
      <c r="Q554" s="196"/>
      <c r="R554" s="196"/>
      <c r="S554" s="196"/>
      <c r="T554" s="197"/>
      <c r="AT554" s="191" t="s">
        <v>182</v>
      </c>
      <c r="AU554" s="191" t="s">
        <v>87</v>
      </c>
      <c r="AV554" s="16" t="s">
        <v>106</v>
      </c>
      <c r="AW554" s="16" t="s">
        <v>30</v>
      </c>
      <c r="AX554" s="16" t="s">
        <v>79</v>
      </c>
      <c r="AY554" s="191" t="s">
        <v>176</v>
      </c>
    </row>
    <row r="555" spans="1:65" s="2" customFormat="1" ht="14.5" customHeight="1">
      <c r="A555" s="33"/>
      <c r="B555" s="151"/>
      <c r="C555" s="203" t="s">
        <v>391</v>
      </c>
      <c r="D555" s="203" t="s">
        <v>411</v>
      </c>
      <c r="E555" s="204" t="s">
        <v>1784</v>
      </c>
      <c r="F555" s="205" t="s">
        <v>1785</v>
      </c>
      <c r="G555" s="206" t="s">
        <v>862</v>
      </c>
      <c r="H555" s="207">
        <v>125</v>
      </c>
      <c r="I555" s="208"/>
      <c r="J555" s="209">
        <f>ROUND(I555*H555,2)</f>
        <v>0</v>
      </c>
      <c r="K555" s="210"/>
      <c r="L555" s="211"/>
      <c r="M555" s="212" t="s">
        <v>1</v>
      </c>
      <c r="N555" s="213" t="s">
        <v>41</v>
      </c>
      <c r="O555" s="59"/>
      <c r="P555" s="162">
        <f>O555*H555</f>
        <v>0</v>
      </c>
      <c r="Q555" s="162">
        <v>0</v>
      </c>
      <c r="R555" s="162">
        <f>Q555*H555</f>
        <v>0</v>
      </c>
      <c r="S555" s="162">
        <v>0</v>
      </c>
      <c r="T555" s="163">
        <f>S555*H555</f>
        <v>0</v>
      </c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R555" s="164" t="s">
        <v>615</v>
      </c>
      <c r="AT555" s="164" t="s">
        <v>411</v>
      </c>
      <c r="AU555" s="164" t="s">
        <v>87</v>
      </c>
      <c r="AY555" s="18" t="s">
        <v>176</v>
      </c>
      <c r="BE555" s="165">
        <f>IF(N555="základná",J555,0)</f>
        <v>0</v>
      </c>
      <c r="BF555" s="165">
        <f>IF(N555="znížená",J555,0)</f>
        <v>0</v>
      </c>
      <c r="BG555" s="165">
        <f>IF(N555="zákl. prenesená",J555,0)</f>
        <v>0</v>
      </c>
      <c r="BH555" s="165">
        <f>IF(N555="zníž. prenesená",J555,0)</f>
        <v>0</v>
      </c>
      <c r="BI555" s="165">
        <f>IF(N555="nulová",J555,0)</f>
        <v>0</v>
      </c>
      <c r="BJ555" s="18" t="s">
        <v>87</v>
      </c>
      <c r="BK555" s="165">
        <f>ROUND(I555*H555,2)</f>
        <v>0</v>
      </c>
      <c r="BL555" s="18" t="s">
        <v>332</v>
      </c>
      <c r="BM555" s="164" t="s">
        <v>1786</v>
      </c>
    </row>
    <row r="556" spans="1:65" s="14" customFormat="1" ht="12">
      <c r="B556" s="174"/>
      <c r="D556" s="167" t="s">
        <v>182</v>
      </c>
      <c r="E556" s="175" t="s">
        <v>1</v>
      </c>
      <c r="F556" s="176" t="s">
        <v>1787</v>
      </c>
      <c r="H556" s="177">
        <v>125</v>
      </c>
      <c r="I556" s="178"/>
      <c r="L556" s="174"/>
      <c r="M556" s="179"/>
      <c r="N556" s="180"/>
      <c r="O556" s="180"/>
      <c r="P556" s="180"/>
      <c r="Q556" s="180"/>
      <c r="R556" s="180"/>
      <c r="S556" s="180"/>
      <c r="T556" s="181"/>
      <c r="AT556" s="175" t="s">
        <v>182</v>
      </c>
      <c r="AU556" s="175" t="s">
        <v>87</v>
      </c>
      <c r="AV556" s="14" t="s">
        <v>87</v>
      </c>
      <c r="AW556" s="14" t="s">
        <v>30</v>
      </c>
      <c r="AX556" s="14" t="s">
        <v>75</v>
      </c>
      <c r="AY556" s="175" t="s">
        <v>176</v>
      </c>
    </row>
    <row r="557" spans="1:65" s="16" customFormat="1" ht="12">
      <c r="B557" s="190"/>
      <c r="D557" s="167" t="s">
        <v>182</v>
      </c>
      <c r="E557" s="191" t="s">
        <v>1</v>
      </c>
      <c r="F557" s="192" t="s">
        <v>193</v>
      </c>
      <c r="H557" s="193">
        <v>125</v>
      </c>
      <c r="I557" s="194"/>
      <c r="L557" s="190"/>
      <c r="M557" s="195"/>
      <c r="N557" s="196"/>
      <c r="O557" s="196"/>
      <c r="P557" s="196"/>
      <c r="Q557" s="196"/>
      <c r="R557" s="196"/>
      <c r="S557" s="196"/>
      <c r="T557" s="197"/>
      <c r="AT557" s="191" t="s">
        <v>182</v>
      </c>
      <c r="AU557" s="191" t="s">
        <v>87</v>
      </c>
      <c r="AV557" s="16" t="s">
        <v>106</v>
      </c>
      <c r="AW557" s="16" t="s">
        <v>30</v>
      </c>
      <c r="AX557" s="16" t="s">
        <v>79</v>
      </c>
      <c r="AY557" s="191" t="s">
        <v>176</v>
      </c>
    </row>
    <row r="558" spans="1:65" s="2" customFormat="1" ht="24.25" customHeight="1">
      <c r="A558" s="33"/>
      <c r="B558" s="151"/>
      <c r="C558" s="203" t="s">
        <v>1788</v>
      </c>
      <c r="D558" s="203" t="s">
        <v>411</v>
      </c>
      <c r="E558" s="204" t="s">
        <v>1789</v>
      </c>
      <c r="F558" s="205" t="s">
        <v>1790</v>
      </c>
      <c r="G558" s="206" t="s">
        <v>362</v>
      </c>
      <c r="H558" s="207">
        <v>65</v>
      </c>
      <c r="I558" s="208"/>
      <c r="J558" s="209">
        <f>ROUND(I558*H558,2)</f>
        <v>0</v>
      </c>
      <c r="K558" s="210"/>
      <c r="L558" s="211"/>
      <c r="M558" s="212" t="s">
        <v>1</v>
      </c>
      <c r="N558" s="213" t="s">
        <v>41</v>
      </c>
      <c r="O558" s="59"/>
      <c r="P558" s="162">
        <f>O558*H558</f>
        <v>0</v>
      </c>
      <c r="Q558" s="162">
        <v>0</v>
      </c>
      <c r="R558" s="162">
        <f>Q558*H558</f>
        <v>0</v>
      </c>
      <c r="S558" s="162">
        <v>0</v>
      </c>
      <c r="T558" s="163">
        <f>S558*H558</f>
        <v>0</v>
      </c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R558" s="164" t="s">
        <v>615</v>
      </c>
      <c r="AT558" s="164" t="s">
        <v>411</v>
      </c>
      <c r="AU558" s="164" t="s">
        <v>87</v>
      </c>
      <c r="AY558" s="18" t="s">
        <v>176</v>
      </c>
      <c r="BE558" s="165">
        <f>IF(N558="základná",J558,0)</f>
        <v>0</v>
      </c>
      <c r="BF558" s="165">
        <f>IF(N558="znížená",J558,0)</f>
        <v>0</v>
      </c>
      <c r="BG558" s="165">
        <f>IF(N558="zákl. prenesená",J558,0)</f>
        <v>0</v>
      </c>
      <c r="BH558" s="165">
        <f>IF(N558="zníž. prenesená",J558,0)</f>
        <v>0</v>
      </c>
      <c r="BI558" s="165">
        <f>IF(N558="nulová",J558,0)</f>
        <v>0</v>
      </c>
      <c r="BJ558" s="18" t="s">
        <v>87</v>
      </c>
      <c r="BK558" s="165">
        <f>ROUND(I558*H558,2)</f>
        <v>0</v>
      </c>
      <c r="BL558" s="18" t="s">
        <v>332</v>
      </c>
      <c r="BM558" s="164" t="s">
        <v>1791</v>
      </c>
    </row>
    <row r="559" spans="1:65" s="14" customFormat="1" ht="12">
      <c r="B559" s="174"/>
      <c r="D559" s="167" t="s">
        <v>182</v>
      </c>
      <c r="E559" s="175" t="s">
        <v>1</v>
      </c>
      <c r="F559" s="176" t="s">
        <v>1769</v>
      </c>
      <c r="H559" s="177">
        <v>65</v>
      </c>
      <c r="I559" s="178"/>
      <c r="L559" s="174"/>
      <c r="M559" s="179"/>
      <c r="N559" s="180"/>
      <c r="O559" s="180"/>
      <c r="P559" s="180"/>
      <c r="Q559" s="180"/>
      <c r="R559" s="180"/>
      <c r="S559" s="180"/>
      <c r="T559" s="181"/>
      <c r="AT559" s="175" t="s">
        <v>182</v>
      </c>
      <c r="AU559" s="175" t="s">
        <v>87</v>
      </c>
      <c r="AV559" s="14" t="s">
        <v>87</v>
      </c>
      <c r="AW559" s="14" t="s">
        <v>30</v>
      </c>
      <c r="AX559" s="14" t="s">
        <v>75</v>
      </c>
      <c r="AY559" s="175" t="s">
        <v>176</v>
      </c>
    </row>
    <row r="560" spans="1:65" s="16" customFormat="1" ht="12">
      <c r="B560" s="190"/>
      <c r="D560" s="167" t="s">
        <v>182</v>
      </c>
      <c r="E560" s="191" t="s">
        <v>1</v>
      </c>
      <c r="F560" s="192" t="s">
        <v>193</v>
      </c>
      <c r="H560" s="193">
        <v>65</v>
      </c>
      <c r="I560" s="194"/>
      <c r="L560" s="190"/>
      <c r="M560" s="195"/>
      <c r="N560" s="196"/>
      <c r="O560" s="196"/>
      <c r="P560" s="196"/>
      <c r="Q560" s="196"/>
      <c r="R560" s="196"/>
      <c r="S560" s="196"/>
      <c r="T560" s="197"/>
      <c r="AT560" s="191" t="s">
        <v>182</v>
      </c>
      <c r="AU560" s="191" t="s">
        <v>87</v>
      </c>
      <c r="AV560" s="16" t="s">
        <v>106</v>
      </c>
      <c r="AW560" s="16" t="s">
        <v>30</v>
      </c>
      <c r="AX560" s="16" t="s">
        <v>79</v>
      </c>
      <c r="AY560" s="191" t="s">
        <v>176</v>
      </c>
    </row>
    <row r="561" spans="1:65" s="2" customFormat="1" ht="14.5" customHeight="1">
      <c r="A561" s="33"/>
      <c r="B561" s="151"/>
      <c r="C561" s="203" t="s">
        <v>1792</v>
      </c>
      <c r="D561" s="203" t="s">
        <v>411</v>
      </c>
      <c r="E561" s="204" t="s">
        <v>1793</v>
      </c>
      <c r="F561" s="205" t="s">
        <v>1794</v>
      </c>
      <c r="G561" s="206" t="s">
        <v>362</v>
      </c>
      <c r="H561" s="207">
        <v>12</v>
      </c>
      <c r="I561" s="208"/>
      <c r="J561" s="209">
        <f>ROUND(I561*H561,2)</f>
        <v>0</v>
      </c>
      <c r="K561" s="210"/>
      <c r="L561" s="211"/>
      <c r="M561" s="212" t="s">
        <v>1</v>
      </c>
      <c r="N561" s="213" t="s">
        <v>41</v>
      </c>
      <c r="O561" s="59"/>
      <c r="P561" s="162">
        <f>O561*H561</f>
        <v>0</v>
      </c>
      <c r="Q561" s="162">
        <v>0</v>
      </c>
      <c r="R561" s="162">
        <f>Q561*H561</f>
        <v>0</v>
      </c>
      <c r="S561" s="162">
        <v>0</v>
      </c>
      <c r="T561" s="163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64" t="s">
        <v>615</v>
      </c>
      <c r="AT561" s="164" t="s">
        <v>411</v>
      </c>
      <c r="AU561" s="164" t="s">
        <v>87</v>
      </c>
      <c r="AY561" s="18" t="s">
        <v>176</v>
      </c>
      <c r="BE561" s="165">
        <f>IF(N561="základná",J561,0)</f>
        <v>0</v>
      </c>
      <c r="BF561" s="165">
        <f>IF(N561="znížená",J561,0)</f>
        <v>0</v>
      </c>
      <c r="BG561" s="165">
        <f>IF(N561="zákl. prenesená",J561,0)</f>
        <v>0</v>
      </c>
      <c r="BH561" s="165">
        <f>IF(N561="zníž. prenesená",J561,0)</f>
        <v>0</v>
      </c>
      <c r="BI561" s="165">
        <f>IF(N561="nulová",J561,0)</f>
        <v>0</v>
      </c>
      <c r="BJ561" s="18" t="s">
        <v>87</v>
      </c>
      <c r="BK561" s="165">
        <f>ROUND(I561*H561,2)</f>
        <v>0</v>
      </c>
      <c r="BL561" s="18" t="s">
        <v>332</v>
      </c>
      <c r="BM561" s="164" t="s">
        <v>1795</v>
      </c>
    </row>
    <row r="562" spans="1:65" s="14" customFormat="1" ht="12">
      <c r="B562" s="174"/>
      <c r="D562" s="167" t="s">
        <v>182</v>
      </c>
      <c r="E562" s="175" t="s">
        <v>1</v>
      </c>
      <c r="F562" s="176" t="s">
        <v>139</v>
      </c>
      <c r="H562" s="177">
        <v>12</v>
      </c>
      <c r="I562" s="178"/>
      <c r="L562" s="174"/>
      <c r="M562" s="179"/>
      <c r="N562" s="180"/>
      <c r="O562" s="180"/>
      <c r="P562" s="180"/>
      <c r="Q562" s="180"/>
      <c r="R562" s="180"/>
      <c r="S562" s="180"/>
      <c r="T562" s="181"/>
      <c r="AT562" s="175" t="s">
        <v>182</v>
      </c>
      <c r="AU562" s="175" t="s">
        <v>87</v>
      </c>
      <c r="AV562" s="14" t="s">
        <v>87</v>
      </c>
      <c r="AW562" s="14" t="s">
        <v>30</v>
      </c>
      <c r="AX562" s="14" t="s">
        <v>75</v>
      </c>
      <c r="AY562" s="175" t="s">
        <v>176</v>
      </c>
    </row>
    <row r="563" spans="1:65" s="16" customFormat="1" ht="12">
      <c r="B563" s="190"/>
      <c r="D563" s="167" t="s">
        <v>182</v>
      </c>
      <c r="E563" s="191" t="s">
        <v>1</v>
      </c>
      <c r="F563" s="192" t="s">
        <v>193</v>
      </c>
      <c r="H563" s="193">
        <v>12</v>
      </c>
      <c r="I563" s="194"/>
      <c r="L563" s="190"/>
      <c r="M563" s="195"/>
      <c r="N563" s="196"/>
      <c r="O563" s="196"/>
      <c r="P563" s="196"/>
      <c r="Q563" s="196"/>
      <c r="R563" s="196"/>
      <c r="S563" s="196"/>
      <c r="T563" s="197"/>
      <c r="AT563" s="191" t="s">
        <v>182</v>
      </c>
      <c r="AU563" s="191" t="s">
        <v>87</v>
      </c>
      <c r="AV563" s="16" t="s">
        <v>106</v>
      </c>
      <c r="AW563" s="16" t="s">
        <v>30</v>
      </c>
      <c r="AX563" s="16" t="s">
        <v>79</v>
      </c>
      <c r="AY563" s="191" t="s">
        <v>176</v>
      </c>
    </row>
    <row r="564" spans="1:65" s="2" customFormat="1" ht="14.5" customHeight="1">
      <c r="A564" s="33"/>
      <c r="B564" s="151"/>
      <c r="C564" s="203" t="s">
        <v>1796</v>
      </c>
      <c r="D564" s="203" t="s">
        <v>411</v>
      </c>
      <c r="E564" s="204" t="s">
        <v>1797</v>
      </c>
      <c r="F564" s="205" t="s">
        <v>1798</v>
      </c>
      <c r="G564" s="206" t="s">
        <v>362</v>
      </c>
      <c r="H564" s="207">
        <v>12</v>
      </c>
      <c r="I564" s="208"/>
      <c r="J564" s="209">
        <f>ROUND(I564*H564,2)</f>
        <v>0</v>
      </c>
      <c r="K564" s="210"/>
      <c r="L564" s="211"/>
      <c r="M564" s="212" t="s">
        <v>1</v>
      </c>
      <c r="N564" s="213" t="s">
        <v>41</v>
      </c>
      <c r="O564" s="59"/>
      <c r="P564" s="162">
        <f>O564*H564</f>
        <v>0</v>
      </c>
      <c r="Q564" s="162">
        <v>0</v>
      </c>
      <c r="R564" s="162">
        <f>Q564*H564</f>
        <v>0</v>
      </c>
      <c r="S564" s="162">
        <v>0</v>
      </c>
      <c r="T564" s="163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64" t="s">
        <v>615</v>
      </c>
      <c r="AT564" s="164" t="s">
        <v>411</v>
      </c>
      <c r="AU564" s="164" t="s">
        <v>87</v>
      </c>
      <c r="AY564" s="18" t="s">
        <v>176</v>
      </c>
      <c r="BE564" s="165">
        <f>IF(N564="základná",J564,0)</f>
        <v>0</v>
      </c>
      <c r="BF564" s="165">
        <f>IF(N564="znížená",J564,0)</f>
        <v>0</v>
      </c>
      <c r="BG564" s="165">
        <f>IF(N564="zákl. prenesená",J564,0)</f>
        <v>0</v>
      </c>
      <c r="BH564" s="165">
        <f>IF(N564="zníž. prenesená",J564,0)</f>
        <v>0</v>
      </c>
      <c r="BI564" s="165">
        <f>IF(N564="nulová",J564,0)</f>
        <v>0</v>
      </c>
      <c r="BJ564" s="18" t="s">
        <v>87</v>
      </c>
      <c r="BK564" s="165">
        <f>ROUND(I564*H564,2)</f>
        <v>0</v>
      </c>
      <c r="BL564" s="18" t="s">
        <v>332</v>
      </c>
      <c r="BM564" s="164" t="s">
        <v>1799</v>
      </c>
    </row>
    <row r="565" spans="1:65" s="14" customFormat="1" ht="12">
      <c r="B565" s="174"/>
      <c r="D565" s="167" t="s">
        <v>182</v>
      </c>
      <c r="E565" s="175" t="s">
        <v>1</v>
      </c>
      <c r="F565" s="176" t="s">
        <v>139</v>
      </c>
      <c r="H565" s="177">
        <v>12</v>
      </c>
      <c r="I565" s="178"/>
      <c r="L565" s="174"/>
      <c r="M565" s="179"/>
      <c r="N565" s="180"/>
      <c r="O565" s="180"/>
      <c r="P565" s="180"/>
      <c r="Q565" s="180"/>
      <c r="R565" s="180"/>
      <c r="S565" s="180"/>
      <c r="T565" s="181"/>
      <c r="AT565" s="175" t="s">
        <v>182</v>
      </c>
      <c r="AU565" s="175" t="s">
        <v>87</v>
      </c>
      <c r="AV565" s="14" t="s">
        <v>87</v>
      </c>
      <c r="AW565" s="14" t="s">
        <v>30</v>
      </c>
      <c r="AX565" s="14" t="s">
        <v>75</v>
      </c>
      <c r="AY565" s="175" t="s">
        <v>176</v>
      </c>
    </row>
    <row r="566" spans="1:65" s="16" customFormat="1" ht="12">
      <c r="B566" s="190"/>
      <c r="D566" s="167" t="s">
        <v>182</v>
      </c>
      <c r="E566" s="191" t="s">
        <v>1</v>
      </c>
      <c r="F566" s="192" t="s">
        <v>193</v>
      </c>
      <c r="H566" s="193">
        <v>12</v>
      </c>
      <c r="I566" s="194"/>
      <c r="L566" s="190"/>
      <c r="M566" s="195"/>
      <c r="N566" s="196"/>
      <c r="O566" s="196"/>
      <c r="P566" s="196"/>
      <c r="Q566" s="196"/>
      <c r="R566" s="196"/>
      <c r="S566" s="196"/>
      <c r="T566" s="197"/>
      <c r="AT566" s="191" t="s">
        <v>182</v>
      </c>
      <c r="AU566" s="191" t="s">
        <v>87</v>
      </c>
      <c r="AV566" s="16" t="s">
        <v>106</v>
      </c>
      <c r="AW566" s="16" t="s">
        <v>30</v>
      </c>
      <c r="AX566" s="16" t="s">
        <v>79</v>
      </c>
      <c r="AY566" s="191" t="s">
        <v>176</v>
      </c>
    </row>
    <row r="567" spans="1:65" s="2" customFormat="1" ht="14.5" customHeight="1">
      <c r="A567" s="33"/>
      <c r="B567" s="151"/>
      <c r="C567" s="203" t="s">
        <v>1800</v>
      </c>
      <c r="D567" s="203" t="s">
        <v>411</v>
      </c>
      <c r="E567" s="204" t="s">
        <v>1801</v>
      </c>
      <c r="F567" s="205" t="s">
        <v>1802</v>
      </c>
      <c r="G567" s="206" t="s">
        <v>862</v>
      </c>
      <c r="H567" s="207">
        <v>80</v>
      </c>
      <c r="I567" s="208"/>
      <c r="J567" s="209">
        <f>ROUND(I567*H567,2)</f>
        <v>0</v>
      </c>
      <c r="K567" s="210"/>
      <c r="L567" s="211"/>
      <c r="M567" s="212" t="s">
        <v>1</v>
      </c>
      <c r="N567" s="213" t="s">
        <v>41</v>
      </c>
      <c r="O567" s="59"/>
      <c r="P567" s="162">
        <f>O567*H567</f>
        <v>0</v>
      </c>
      <c r="Q567" s="162">
        <v>0</v>
      </c>
      <c r="R567" s="162">
        <f>Q567*H567</f>
        <v>0</v>
      </c>
      <c r="S567" s="162">
        <v>0</v>
      </c>
      <c r="T567" s="163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64" t="s">
        <v>615</v>
      </c>
      <c r="AT567" s="164" t="s">
        <v>411</v>
      </c>
      <c r="AU567" s="164" t="s">
        <v>87</v>
      </c>
      <c r="AY567" s="18" t="s">
        <v>176</v>
      </c>
      <c r="BE567" s="165">
        <f>IF(N567="základná",J567,0)</f>
        <v>0</v>
      </c>
      <c r="BF567" s="165">
        <f>IF(N567="znížená",J567,0)</f>
        <v>0</v>
      </c>
      <c r="BG567" s="165">
        <f>IF(N567="zákl. prenesená",J567,0)</f>
        <v>0</v>
      </c>
      <c r="BH567" s="165">
        <f>IF(N567="zníž. prenesená",J567,0)</f>
        <v>0</v>
      </c>
      <c r="BI567" s="165">
        <f>IF(N567="nulová",J567,0)</f>
        <v>0</v>
      </c>
      <c r="BJ567" s="18" t="s">
        <v>87</v>
      </c>
      <c r="BK567" s="165">
        <f>ROUND(I567*H567,2)</f>
        <v>0</v>
      </c>
      <c r="BL567" s="18" t="s">
        <v>332</v>
      </c>
      <c r="BM567" s="164" t="s">
        <v>1803</v>
      </c>
    </row>
    <row r="568" spans="1:65" s="14" customFormat="1" ht="12">
      <c r="B568" s="174"/>
      <c r="D568" s="167" t="s">
        <v>182</v>
      </c>
      <c r="E568" s="175" t="s">
        <v>1</v>
      </c>
      <c r="F568" s="176" t="s">
        <v>1804</v>
      </c>
      <c r="H568" s="177">
        <v>80</v>
      </c>
      <c r="I568" s="178"/>
      <c r="L568" s="174"/>
      <c r="M568" s="179"/>
      <c r="N568" s="180"/>
      <c r="O568" s="180"/>
      <c r="P568" s="180"/>
      <c r="Q568" s="180"/>
      <c r="R568" s="180"/>
      <c r="S568" s="180"/>
      <c r="T568" s="181"/>
      <c r="AT568" s="175" t="s">
        <v>182</v>
      </c>
      <c r="AU568" s="175" t="s">
        <v>87</v>
      </c>
      <c r="AV568" s="14" t="s">
        <v>87</v>
      </c>
      <c r="AW568" s="14" t="s">
        <v>30</v>
      </c>
      <c r="AX568" s="14" t="s">
        <v>75</v>
      </c>
      <c r="AY568" s="175" t="s">
        <v>176</v>
      </c>
    </row>
    <row r="569" spans="1:65" s="16" customFormat="1" ht="12">
      <c r="B569" s="190"/>
      <c r="D569" s="167" t="s">
        <v>182</v>
      </c>
      <c r="E569" s="191" t="s">
        <v>1</v>
      </c>
      <c r="F569" s="192" t="s">
        <v>193</v>
      </c>
      <c r="H569" s="193">
        <v>80</v>
      </c>
      <c r="I569" s="194"/>
      <c r="L569" s="190"/>
      <c r="M569" s="195"/>
      <c r="N569" s="196"/>
      <c r="O569" s="196"/>
      <c r="P569" s="196"/>
      <c r="Q569" s="196"/>
      <c r="R569" s="196"/>
      <c r="S569" s="196"/>
      <c r="T569" s="197"/>
      <c r="AT569" s="191" t="s">
        <v>182</v>
      </c>
      <c r="AU569" s="191" t="s">
        <v>87</v>
      </c>
      <c r="AV569" s="16" t="s">
        <v>106</v>
      </c>
      <c r="AW569" s="16" t="s">
        <v>30</v>
      </c>
      <c r="AX569" s="16" t="s">
        <v>79</v>
      </c>
      <c r="AY569" s="191" t="s">
        <v>176</v>
      </c>
    </row>
    <row r="570" spans="1:65" s="2" customFormat="1" ht="14.5" customHeight="1">
      <c r="A570" s="33"/>
      <c r="B570" s="151"/>
      <c r="C570" s="203" t="s">
        <v>1805</v>
      </c>
      <c r="D570" s="203" t="s">
        <v>411</v>
      </c>
      <c r="E570" s="204" t="s">
        <v>1806</v>
      </c>
      <c r="F570" s="205" t="s">
        <v>1807</v>
      </c>
      <c r="G570" s="206" t="s">
        <v>862</v>
      </c>
      <c r="H570" s="207">
        <v>280</v>
      </c>
      <c r="I570" s="208"/>
      <c r="J570" s="209">
        <f>ROUND(I570*H570,2)</f>
        <v>0</v>
      </c>
      <c r="K570" s="210"/>
      <c r="L570" s="211"/>
      <c r="M570" s="212" t="s">
        <v>1</v>
      </c>
      <c r="N570" s="213" t="s">
        <v>41</v>
      </c>
      <c r="O570" s="59"/>
      <c r="P570" s="162">
        <f>O570*H570</f>
        <v>0</v>
      </c>
      <c r="Q570" s="162">
        <v>0</v>
      </c>
      <c r="R570" s="162">
        <f>Q570*H570</f>
        <v>0</v>
      </c>
      <c r="S570" s="162">
        <v>0</v>
      </c>
      <c r="T570" s="163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64" t="s">
        <v>615</v>
      </c>
      <c r="AT570" s="164" t="s">
        <v>411</v>
      </c>
      <c r="AU570" s="164" t="s">
        <v>87</v>
      </c>
      <c r="AY570" s="18" t="s">
        <v>176</v>
      </c>
      <c r="BE570" s="165">
        <f>IF(N570="základná",J570,0)</f>
        <v>0</v>
      </c>
      <c r="BF570" s="165">
        <f>IF(N570="znížená",J570,0)</f>
        <v>0</v>
      </c>
      <c r="BG570" s="165">
        <f>IF(N570="zákl. prenesená",J570,0)</f>
        <v>0</v>
      </c>
      <c r="BH570" s="165">
        <f>IF(N570="zníž. prenesená",J570,0)</f>
        <v>0</v>
      </c>
      <c r="BI570" s="165">
        <f>IF(N570="nulová",J570,0)</f>
        <v>0</v>
      </c>
      <c r="BJ570" s="18" t="s">
        <v>87</v>
      </c>
      <c r="BK570" s="165">
        <f>ROUND(I570*H570,2)</f>
        <v>0</v>
      </c>
      <c r="BL570" s="18" t="s">
        <v>332</v>
      </c>
      <c r="BM570" s="164" t="s">
        <v>1808</v>
      </c>
    </row>
    <row r="571" spans="1:65" s="14" customFormat="1" ht="12">
      <c r="B571" s="174"/>
      <c r="D571" s="167" t="s">
        <v>182</v>
      </c>
      <c r="E571" s="175" t="s">
        <v>1</v>
      </c>
      <c r="F571" s="176" t="s">
        <v>1809</v>
      </c>
      <c r="H571" s="177">
        <v>280</v>
      </c>
      <c r="I571" s="178"/>
      <c r="L571" s="174"/>
      <c r="M571" s="179"/>
      <c r="N571" s="180"/>
      <c r="O571" s="180"/>
      <c r="P571" s="180"/>
      <c r="Q571" s="180"/>
      <c r="R571" s="180"/>
      <c r="S571" s="180"/>
      <c r="T571" s="181"/>
      <c r="AT571" s="175" t="s">
        <v>182</v>
      </c>
      <c r="AU571" s="175" t="s">
        <v>87</v>
      </c>
      <c r="AV571" s="14" t="s">
        <v>87</v>
      </c>
      <c r="AW571" s="14" t="s">
        <v>30</v>
      </c>
      <c r="AX571" s="14" t="s">
        <v>75</v>
      </c>
      <c r="AY571" s="175" t="s">
        <v>176</v>
      </c>
    </row>
    <row r="572" spans="1:65" s="16" customFormat="1" ht="12">
      <c r="B572" s="190"/>
      <c r="D572" s="167" t="s">
        <v>182</v>
      </c>
      <c r="E572" s="191" t="s">
        <v>1</v>
      </c>
      <c r="F572" s="192" t="s">
        <v>193</v>
      </c>
      <c r="H572" s="193">
        <v>280</v>
      </c>
      <c r="I572" s="194"/>
      <c r="L572" s="190"/>
      <c r="M572" s="195"/>
      <c r="N572" s="196"/>
      <c r="O572" s="196"/>
      <c r="P572" s="196"/>
      <c r="Q572" s="196"/>
      <c r="R572" s="196"/>
      <c r="S572" s="196"/>
      <c r="T572" s="197"/>
      <c r="AT572" s="191" t="s">
        <v>182</v>
      </c>
      <c r="AU572" s="191" t="s">
        <v>87</v>
      </c>
      <c r="AV572" s="16" t="s">
        <v>106</v>
      </c>
      <c r="AW572" s="16" t="s">
        <v>30</v>
      </c>
      <c r="AX572" s="16" t="s">
        <v>79</v>
      </c>
      <c r="AY572" s="191" t="s">
        <v>176</v>
      </c>
    </row>
    <row r="573" spans="1:65" s="2" customFormat="1" ht="14.5" customHeight="1">
      <c r="A573" s="33"/>
      <c r="B573" s="151"/>
      <c r="C573" s="203" t="s">
        <v>1810</v>
      </c>
      <c r="D573" s="203" t="s">
        <v>411</v>
      </c>
      <c r="E573" s="204" t="s">
        <v>1811</v>
      </c>
      <c r="F573" s="205" t="s">
        <v>1812</v>
      </c>
      <c r="G573" s="206" t="s">
        <v>362</v>
      </c>
      <c r="H573" s="207">
        <v>43</v>
      </c>
      <c r="I573" s="208"/>
      <c r="J573" s="209">
        <f>ROUND(I573*H573,2)</f>
        <v>0</v>
      </c>
      <c r="K573" s="210"/>
      <c r="L573" s="211"/>
      <c r="M573" s="212" t="s">
        <v>1</v>
      </c>
      <c r="N573" s="213" t="s">
        <v>41</v>
      </c>
      <c r="O573" s="59"/>
      <c r="P573" s="162">
        <f>O573*H573</f>
        <v>0</v>
      </c>
      <c r="Q573" s="162">
        <v>0</v>
      </c>
      <c r="R573" s="162">
        <f>Q573*H573</f>
        <v>0</v>
      </c>
      <c r="S573" s="162">
        <v>0</v>
      </c>
      <c r="T573" s="163">
        <f>S573*H573</f>
        <v>0</v>
      </c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R573" s="164" t="s">
        <v>615</v>
      </c>
      <c r="AT573" s="164" t="s">
        <v>411</v>
      </c>
      <c r="AU573" s="164" t="s">
        <v>87</v>
      </c>
      <c r="AY573" s="18" t="s">
        <v>176</v>
      </c>
      <c r="BE573" s="165">
        <f>IF(N573="základná",J573,0)</f>
        <v>0</v>
      </c>
      <c r="BF573" s="165">
        <f>IF(N573="znížená",J573,0)</f>
        <v>0</v>
      </c>
      <c r="BG573" s="165">
        <f>IF(N573="zákl. prenesená",J573,0)</f>
        <v>0</v>
      </c>
      <c r="BH573" s="165">
        <f>IF(N573="zníž. prenesená",J573,0)</f>
        <v>0</v>
      </c>
      <c r="BI573" s="165">
        <f>IF(N573="nulová",J573,0)</f>
        <v>0</v>
      </c>
      <c r="BJ573" s="18" t="s">
        <v>87</v>
      </c>
      <c r="BK573" s="165">
        <f>ROUND(I573*H573,2)</f>
        <v>0</v>
      </c>
      <c r="BL573" s="18" t="s">
        <v>332</v>
      </c>
      <c r="BM573" s="164" t="s">
        <v>1813</v>
      </c>
    </row>
    <row r="574" spans="1:65" s="14" customFormat="1" ht="12">
      <c r="B574" s="174"/>
      <c r="D574" s="167" t="s">
        <v>182</v>
      </c>
      <c r="E574" s="175" t="s">
        <v>1</v>
      </c>
      <c r="F574" s="176" t="s">
        <v>1325</v>
      </c>
      <c r="H574" s="177">
        <v>43</v>
      </c>
      <c r="I574" s="178"/>
      <c r="L574" s="174"/>
      <c r="M574" s="179"/>
      <c r="N574" s="180"/>
      <c r="O574" s="180"/>
      <c r="P574" s="180"/>
      <c r="Q574" s="180"/>
      <c r="R574" s="180"/>
      <c r="S574" s="180"/>
      <c r="T574" s="181"/>
      <c r="AT574" s="175" t="s">
        <v>182</v>
      </c>
      <c r="AU574" s="175" t="s">
        <v>87</v>
      </c>
      <c r="AV574" s="14" t="s">
        <v>87</v>
      </c>
      <c r="AW574" s="14" t="s">
        <v>30</v>
      </c>
      <c r="AX574" s="14" t="s">
        <v>75</v>
      </c>
      <c r="AY574" s="175" t="s">
        <v>176</v>
      </c>
    </row>
    <row r="575" spans="1:65" s="16" customFormat="1" ht="12">
      <c r="B575" s="190"/>
      <c r="D575" s="167" t="s">
        <v>182</v>
      </c>
      <c r="E575" s="191" t="s">
        <v>1</v>
      </c>
      <c r="F575" s="192" t="s">
        <v>193</v>
      </c>
      <c r="H575" s="193">
        <v>43</v>
      </c>
      <c r="I575" s="194"/>
      <c r="L575" s="190"/>
      <c r="M575" s="195"/>
      <c r="N575" s="196"/>
      <c r="O575" s="196"/>
      <c r="P575" s="196"/>
      <c r="Q575" s="196"/>
      <c r="R575" s="196"/>
      <c r="S575" s="196"/>
      <c r="T575" s="197"/>
      <c r="AT575" s="191" t="s">
        <v>182</v>
      </c>
      <c r="AU575" s="191" t="s">
        <v>87</v>
      </c>
      <c r="AV575" s="16" t="s">
        <v>106</v>
      </c>
      <c r="AW575" s="16" t="s">
        <v>30</v>
      </c>
      <c r="AX575" s="16" t="s">
        <v>79</v>
      </c>
      <c r="AY575" s="191" t="s">
        <v>176</v>
      </c>
    </row>
    <row r="576" spans="1:65" s="2" customFormat="1" ht="14.5" customHeight="1">
      <c r="A576" s="33"/>
      <c r="B576" s="151"/>
      <c r="C576" s="203" t="s">
        <v>1814</v>
      </c>
      <c r="D576" s="203" t="s">
        <v>411</v>
      </c>
      <c r="E576" s="204" t="s">
        <v>1815</v>
      </c>
      <c r="F576" s="205" t="s">
        <v>1816</v>
      </c>
      <c r="G576" s="206" t="s">
        <v>362</v>
      </c>
      <c r="H576" s="207">
        <v>7</v>
      </c>
      <c r="I576" s="208"/>
      <c r="J576" s="209">
        <f>ROUND(I576*H576,2)</f>
        <v>0</v>
      </c>
      <c r="K576" s="210"/>
      <c r="L576" s="211"/>
      <c r="M576" s="212" t="s">
        <v>1</v>
      </c>
      <c r="N576" s="213" t="s">
        <v>41</v>
      </c>
      <c r="O576" s="59"/>
      <c r="P576" s="162">
        <f>O576*H576</f>
        <v>0</v>
      </c>
      <c r="Q576" s="162">
        <v>0</v>
      </c>
      <c r="R576" s="162">
        <f>Q576*H576</f>
        <v>0</v>
      </c>
      <c r="S576" s="162">
        <v>0</v>
      </c>
      <c r="T576" s="163">
        <f>S576*H576</f>
        <v>0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64" t="s">
        <v>615</v>
      </c>
      <c r="AT576" s="164" t="s">
        <v>411</v>
      </c>
      <c r="AU576" s="164" t="s">
        <v>87</v>
      </c>
      <c r="AY576" s="18" t="s">
        <v>176</v>
      </c>
      <c r="BE576" s="165">
        <f>IF(N576="základná",J576,0)</f>
        <v>0</v>
      </c>
      <c r="BF576" s="165">
        <f>IF(N576="znížená",J576,0)</f>
        <v>0</v>
      </c>
      <c r="BG576" s="165">
        <f>IF(N576="zákl. prenesená",J576,0)</f>
        <v>0</v>
      </c>
      <c r="BH576" s="165">
        <f>IF(N576="zníž. prenesená",J576,0)</f>
        <v>0</v>
      </c>
      <c r="BI576" s="165">
        <f>IF(N576="nulová",J576,0)</f>
        <v>0</v>
      </c>
      <c r="BJ576" s="18" t="s">
        <v>87</v>
      </c>
      <c r="BK576" s="165">
        <f>ROUND(I576*H576,2)</f>
        <v>0</v>
      </c>
      <c r="BL576" s="18" t="s">
        <v>332</v>
      </c>
      <c r="BM576" s="164" t="s">
        <v>1817</v>
      </c>
    </row>
    <row r="577" spans="1:65" s="14" customFormat="1" ht="12">
      <c r="B577" s="174"/>
      <c r="D577" s="167" t="s">
        <v>182</v>
      </c>
      <c r="E577" s="175" t="s">
        <v>1</v>
      </c>
      <c r="F577" s="176" t="s">
        <v>276</v>
      </c>
      <c r="H577" s="177">
        <v>7</v>
      </c>
      <c r="I577" s="178"/>
      <c r="L577" s="174"/>
      <c r="M577" s="179"/>
      <c r="N577" s="180"/>
      <c r="O577" s="180"/>
      <c r="P577" s="180"/>
      <c r="Q577" s="180"/>
      <c r="R577" s="180"/>
      <c r="S577" s="180"/>
      <c r="T577" s="181"/>
      <c r="AT577" s="175" t="s">
        <v>182</v>
      </c>
      <c r="AU577" s="175" t="s">
        <v>87</v>
      </c>
      <c r="AV577" s="14" t="s">
        <v>87</v>
      </c>
      <c r="AW577" s="14" t="s">
        <v>30</v>
      </c>
      <c r="AX577" s="14" t="s">
        <v>75</v>
      </c>
      <c r="AY577" s="175" t="s">
        <v>176</v>
      </c>
    </row>
    <row r="578" spans="1:65" s="16" customFormat="1" ht="12">
      <c r="B578" s="190"/>
      <c r="D578" s="167" t="s">
        <v>182</v>
      </c>
      <c r="E578" s="191" t="s">
        <v>1</v>
      </c>
      <c r="F578" s="192" t="s">
        <v>193</v>
      </c>
      <c r="H578" s="193">
        <v>7</v>
      </c>
      <c r="I578" s="194"/>
      <c r="L578" s="190"/>
      <c r="M578" s="195"/>
      <c r="N578" s="196"/>
      <c r="O578" s="196"/>
      <c r="P578" s="196"/>
      <c r="Q578" s="196"/>
      <c r="R578" s="196"/>
      <c r="S578" s="196"/>
      <c r="T578" s="197"/>
      <c r="AT578" s="191" t="s">
        <v>182</v>
      </c>
      <c r="AU578" s="191" t="s">
        <v>87</v>
      </c>
      <c r="AV578" s="16" t="s">
        <v>106</v>
      </c>
      <c r="AW578" s="16" t="s">
        <v>30</v>
      </c>
      <c r="AX578" s="16" t="s">
        <v>79</v>
      </c>
      <c r="AY578" s="191" t="s">
        <v>176</v>
      </c>
    </row>
    <row r="579" spans="1:65" s="2" customFormat="1" ht="24.25" customHeight="1">
      <c r="A579" s="33"/>
      <c r="B579" s="151"/>
      <c r="C579" s="203" t="s">
        <v>1818</v>
      </c>
      <c r="D579" s="203" t="s">
        <v>411</v>
      </c>
      <c r="E579" s="204" t="s">
        <v>1819</v>
      </c>
      <c r="F579" s="205" t="s">
        <v>1820</v>
      </c>
      <c r="G579" s="206" t="s">
        <v>362</v>
      </c>
      <c r="H579" s="207">
        <v>22</v>
      </c>
      <c r="I579" s="208"/>
      <c r="J579" s="209">
        <f>ROUND(I579*H579,2)</f>
        <v>0</v>
      </c>
      <c r="K579" s="210"/>
      <c r="L579" s="211"/>
      <c r="M579" s="212" t="s">
        <v>1</v>
      </c>
      <c r="N579" s="213" t="s">
        <v>41</v>
      </c>
      <c r="O579" s="59"/>
      <c r="P579" s="162">
        <f>O579*H579</f>
        <v>0</v>
      </c>
      <c r="Q579" s="162">
        <v>0</v>
      </c>
      <c r="R579" s="162">
        <f>Q579*H579</f>
        <v>0</v>
      </c>
      <c r="S579" s="162">
        <v>0</v>
      </c>
      <c r="T579" s="163">
        <f>S579*H579</f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64" t="s">
        <v>615</v>
      </c>
      <c r="AT579" s="164" t="s">
        <v>411</v>
      </c>
      <c r="AU579" s="164" t="s">
        <v>87</v>
      </c>
      <c r="AY579" s="18" t="s">
        <v>176</v>
      </c>
      <c r="BE579" s="165">
        <f>IF(N579="základná",J579,0)</f>
        <v>0</v>
      </c>
      <c r="BF579" s="165">
        <f>IF(N579="znížená",J579,0)</f>
        <v>0</v>
      </c>
      <c r="BG579" s="165">
        <f>IF(N579="zákl. prenesená",J579,0)</f>
        <v>0</v>
      </c>
      <c r="BH579" s="165">
        <f>IF(N579="zníž. prenesená",J579,0)</f>
        <v>0</v>
      </c>
      <c r="BI579" s="165">
        <f>IF(N579="nulová",J579,0)</f>
        <v>0</v>
      </c>
      <c r="BJ579" s="18" t="s">
        <v>87</v>
      </c>
      <c r="BK579" s="165">
        <f>ROUND(I579*H579,2)</f>
        <v>0</v>
      </c>
      <c r="BL579" s="18" t="s">
        <v>332</v>
      </c>
      <c r="BM579" s="164" t="s">
        <v>1821</v>
      </c>
    </row>
    <row r="580" spans="1:65" s="14" customFormat="1" ht="12">
      <c r="B580" s="174"/>
      <c r="D580" s="167" t="s">
        <v>182</v>
      </c>
      <c r="E580" s="175" t="s">
        <v>1</v>
      </c>
      <c r="F580" s="176" t="s">
        <v>365</v>
      </c>
      <c r="H580" s="177">
        <v>22</v>
      </c>
      <c r="I580" s="178"/>
      <c r="L580" s="174"/>
      <c r="M580" s="179"/>
      <c r="N580" s="180"/>
      <c r="O580" s="180"/>
      <c r="P580" s="180"/>
      <c r="Q580" s="180"/>
      <c r="R580" s="180"/>
      <c r="S580" s="180"/>
      <c r="T580" s="181"/>
      <c r="AT580" s="175" t="s">
        <v>182</v>
      </c>
      <c r="AU580" s="175" t="s">
        <v>87</v>
      </c>
      <c r="AV580" s="14" t="s">
        <v>87</v>
      </c>
      <c r="AW580" s="14" t="s">
        <v>30</v>
      </c>
      <c r="AX580" s="14" t="s">
        <v>75</v>
      </c>
      <c r="AY580" s="175" t="s">
        <v>176</v>
      </c>
    </row>
    <row r="581" spans="1:65" s="16" customFormat="1" ht="12">
      <c r="B581" s="190"/>
      <c r="D581" s="167" t="s">
        <v>182</v>
      </c>
      <c r="E581" s="191" t="s">
        <v>1</v>
      </c>
      <c r="F581" s="192" t="s">
        <v>193</v>
      </c>
      <c r="H581" s="193">
        <v>22</v>
      </c>
      <c r="I581" s="194"/>
      <c r="L581" s="190"/>
      <c r="M581" s="195"/>
      <c r="N581" s="196"/>
      <c r="O581" s="196"/>
      <c r="P581" s="196"/>
      <c r="Q581" s="196"/>
      <c r="R581" s="196"/>
      <c r="S581" s="196"/>
      <c r="T581" s="197"/>
      <c r="AT581" s="191" t="s">
        <v>182</v>
      </c>
      <c r="AU581" s="191" t="s">
        <v>87</v>
      </c>
      <c r="AV581" s="16" t="s">
        <v>106</v>
      </c>
      <c r="AW581" s="16" t="s">
        <v>30</v>
      </c>
      <c r="AX581" s="16" t="s">
        <v>79</v>
      </c>
      <c r="AY581" s="191" t="s">
        <v>176</v>
      </c>
    </row>
    <row r="582" spans="1:65" s="2" customFormat="1" ht="14.5" customHeight="1">
      <c r="A582" s="33"/>
      <c r="B582" s="151"/>
      <c r="C582" s="203" t="s">
        <v>1822</v>
      </c>
      <c r="D582" s="203" t="s">
        <v>411</v>
      </c>
      <c r="E582" s="204" t="s">
        <v>1823</v>
      </c>
      <c r="F582" s="205" t="s">
        <v>1824</v>
      </c>
      <c r="G582" s="206" t="s">
        <v>138</v>
      </c>
      <c r="H582" s="207">
        <v>18.75</v>
      </c>
      <c r="I582" s="208"/>
      <c r="J582" s="209">
        <f>ROUND(I582*H582,2)</f>
        <v>0</v>
      </c>
      <c r="K582" s="210"/>
      <c r="L582" s="211"/>
      <c r="M582" s="212" t="s">
        <v>1</v>
      </c>
      <c r="N582" s="213" t="s">
        <v>41</v>
      </c>
      <c r="O582" s="59"/>
      <c r="P582" s="162">
        <f>O582*H582</f>
        <v>0</v>
      </c>
      <c r="Q582" s="162">
        <v>0</v>
      </c>
      <c r="R582" s="162">
        <f>Q582*H582</f>
        <v>0</v>
      </c>
      <c r="S582" s="162">
        <v>0</v>
      </c>
      <c r="T582" s="163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64" t="s">
        <v>615</v>
      </c>
      <c r="AT582" s="164" t="s">
        <v>411</v>
      </c>
      <c r="AU582" s="164" t="s">
        <v>87</v>
      </c>
      <c r="AY582" s="18" t="s">
        <v>176</v>
      </c>
      <c r="BE582" s="165">
        <f>IF(N582="základná",J582,0)</f>
        <v>0</v>
      </c>
      <c r="BF582" s="165">
        <f>IF(N582="znížená",J582,0)</f>
        <v>0</v>
      </c>
      <c r="BG582" s="165">
        <f>IF(N582="zákl. prenesená",J582,0)</f>
        <v>0</v>
      </c>
      <c r="BH582" s="165">
        <f>IF(N582="zníž. prenesená",J582,0)</f>
        <v>0</v>
      </c>
      <c r="BI582" s="165">
        <f>IF(N582="nulová",J582,0)</f>
        <v>0</v>
      </c>
      <c r="BJ582" s="18" t="s">
        <v>87</v>
      </c>
      <c r="BK582" s="165">
        <f>ROUND(I582*H582,2)</f>
        <v>0</v>
      </c>
      <c r="BL582" s="18" t="s">
        <v>332</v>
      </c>
      <c r="BM582" s="164" t="s">
        <v>1825</v>
      </c>
    </row>
    <row r="583" spans="1:65" s="14" customFormat="1" ht="12">
      <c r="B583" s="174"/>
      <c r="D583" s="167" t="s">
        <v>182</v>
      </c>
      <c r="E583" s="175" t="s">
        <v>1</v>
      </c>
      <c r="F583" s="176" t="s">
        <v>1826</v>
      </c>
      <c r="H583" s="177">
        <v>18.75</v>
      </c>
      <c r="I583" s="178"/>
      <c r="L583" s="174"/>
      <c r="M583" s="179"/>
      <c r="N583" s="180"/>
      <c r="O583" s="180"/>
      <c r="P583" s="180"/>
      <c r="Q583" s="180"/>
      <c r="R583" s="180"/>
      <c r="S583" s="180"/>
      <c r="T583" s="181"/>
      <c r="AT583" s="175" t="s">
        <v>182</v>
      </c>
      <c r="AU583" s="175" t="s">
        <v>87</v>
      </c>
      <c r="AV583" s="14" t="s">
        <v>87</v>
      </c>
      <c r="AW583" s="14" t="s">
        <v>30</v>
      </c>
      <c r="AX583" s="14" t="s">
        <v>75</v>
      </c>
      <c r="AY583" s="175" t="s">
        <v>176</v>
      </c>
    </row>
    <row r="584" spans="1:65" s="16" customFormat="1" ht="12">
      <c r="B584" s="190"/>
      <c r="D584" s="167" t="s">
        <v>182</v>
      </c>
      <c r="E584" s="191" t="s">
        <v>1</v>
      </c>
      <c r="F584" s="192" t="s">
        <v>193</v>
      </c>
      <c r="H584" s="193">
        <v>18.75</v>
      </c>
      <c r="I584" s="194"/>
      <c r="L584" s="190"/>
      <c r="M584" s="195"/>
      <c r="N584" s="196"/>
      <c r="O584" s="196"/>
      <c r="P584" s="196"/>
      <c r="Q584" s="196"/>
      <c r="R584" s="196"/>
      <c r="S584" s="196"/>
      <c r="T584" s="197"/>
      <c r="AT584" s="191" t="s">
        <v>182</v>
      </c>
      <c r="AU584" s="191" t="s">
        <v>87</v>
      </c>
      <c r="AV584" s="16" t="s">
        <v>106</v>
      </c>
      <c r="AW584" s="16" t="s">
        <v>30</v>
      </c>
      <c r="AX584" s="16" t="s">
        <v>79</v>
      </c>
      <c r="AY584" s="191" t="s">
        <v>176</v>
      </c>
    </row>
    <row r="585" spans="1:65" s="2" customFormat="1" ht="14.5" customHeight="1">
      <c r="A585" s="33"/>
      <c r="B585" s="151"/>
      <c r="C585" s="203" t="s">
        <v>1827</v>
      </c>
      <c r="D585" s="203" t="s">
        <v>411</v>
      </c>
      <c r="E585" s="204" t="s">
        <v>1828</v>
      </c>
      <c r="F585" s="205" t="s">
        <v>1829</v>
      </c>
      <c r="G585" s="206" t="s">
        <v>138</v>
      </c>
      <c r="H585" s="207">
        <v>4</v>
      </c>
      <c r="I585" s="208"/>
      <c r="J585" s="209">
        <f>ROUND(I585*H585,2)</f>
        <v>0</v>
      </c>
      <c r="K585" s="210"/>
      <c r="L585" s="211"/>
      <c r="M585" s="212" t="s">
        <v>1</v>
      </c>
      <c r="N585" s="213" t="s">
        <v>41</v>
      </c>
      <c r="O585" s="59"/>
      <c r="P585" s="162">
        <f>O585*H585</f>
        <v>0</v>
      </c>
      <c r="Q585" s="162">
        <v>0</v>
      </c>
      <c r="R585" s="162">
        <f>Q585*H585</f>
        <v>0</v>
      </c>
      <c r="S585" s="162">
        <v>0</v>
      </c>
      <c r="T585" s="163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64" t="s">
        <v>615</v>
      </c>
      <c r="AT585" s="164" t="s">
        <v>411</v>
      </c>
      <c r="AU585" s="164" t="s">
        <v>87</v>
      </c>
      <c r="AY585" s="18" t="s">
        <v>176</v>
      </c>
      <c r="BE585" s="165">
        <f>IF(N585="základná",J585,0)</f>
        <v>0</v>
      </c>
      <c r="BF585" s="165">
        <f>IF(N585="znížená",J585,0)</f>
        <v>0</v>
      </c>
      <c r="BG585" s="165">
        <f>IF(N585="zákl. prenesená",J585,0)</f>
        <v>0</v>
      </c>
      <c r="BH585" s="165">
        <f>IF(N585="zníž. prenesená",J585,0)</f>
        <v>0</v>
      </c>
      <c r="BI585" s="165">
        <f>IF(N585="nulová",J585,0)</f>
        <v>0</v>
      </c>
      <c r="BJ585" s="18" t="s">
        <v>87</v>
      </c>
      <c r="BK585" s="165">
        <f>ROUND(I585*H585,2)</f>
        <v>0</v>
      </c>
      <c r="BL585" s="18" t="s">
        <v>332</v>
      </c>
      <c r="BM585" s="164" t="s">
        <v>1830</v>
      </c>
    </row>
    <row r="586" spans="1:65" s="14" customFormat="1" ht="12">
      <c r="B586" s="174"/>
      <c r="D586" s="167" t="s">
        <v>182</v>
      </c>
      <c r="E586" s="175" t="s">
        <v>1</v>
      </c>
      <c r="F586" s="176" t="s">
        <v>106</v>
      </c>
      <c r="H586" s="177">
        <v>4</v>
      </c>
      <c r="I586" s="178"/>
      <c r="L586" s="174"/>
      <c r="M586" s="179"/>
      <c r="N586" s="180"/>
      <c r="O586" s="180"/>
      <c r="P586" s="180"/>
      <c r="Q586" s="180"/>
      <c r="R586" s="180"/>
      <c r="S586" s="180"/>
      <c r="T586" s="181"/>
      <c r="AT586" s="175" t="s">
        <v>182</v>
      </c>
      <c r="AU586" s="175" t="s">
        <v>87</v>
      </c>
      <c r="AV586" s="14" t="s">
        <v>87</v>
      </c>
      <c r="AW586" s="14" t="s">
        <v>30</v>
      </c>
      <c r="AX586" s="14" t="s">
        <v>75</v>
      </c>
      <c r="AY586" s="175" t="s">
        <v>176</v>
      </c>
    </row>
    <row r="587" spans="1:65" s="16" customFormat="1" ht="12">
      <c r="B587" s="190"/>
      <c r="D587" s="167" t="s">
        <v>182</v>
      </c>
      <c r="E587" s="191" t="s">
        <v>1</v>
      </c>
      <c r="F587" s="192" t="s">
        <v>193</v>
      </c>
      <c r="H587" s="193">
        <v>4</v>
      </c>
      <c r="I587" s="194"/>
      <c r="L587" s="190"/>
      <c r="M587" s="195"/>
      <c r="N587" s="196"/>
      <c r="O587" s="196"/>
      <c r="P587" s="196"/>
      <c r="Q587" s="196"/>
      <c r="R587" s="196"/>
      <c r="S587" s="196"/>
      <c r="T587" s="197"/>
      <c r="AT587" s="191" t="s">
        <v>182</v>
      </c>
      <c r="AU587" s="191" t="s">
        <v>87</v>
      </c>
      <c r="AV587" s="16" t="s">
        <v>106</v>
      </c>
      <c r="AW587" s="16" t="s">
        <v>30</v>
      </c>
      <c r="AX587" s="16" t="s">
        <v>79</v>
      </c>
      <c r="AY587" s="191" t="s">
        <v>176</v>
      </c>
    </row>
    <row r="588" spans="1:65" s="2" customFormat="1" ht="14.5" customHeight="1">
      <c r="A588" s="33"/>
      <c r="B588" s="151"/>
      <c r="C588" s="203" t="s">
        <v>1831</v>
      </c>
      <c r="D588" s="203" t="s">
        <v>411</v>
      </c>
      <c r="E588" s="204" t="s">
        <v>1832</v>
      </c>
      <c r="F588" s="205" t="s">
        <v>1833</v>
      </c>
      <c r="G588" s="206" t="s">
        <v>362</v>
      </c>
      <c r="H588" s="207">
        <v>210</v>
      </c>
      <c r="I588" s="208"/>
      <c r="J588" s="209">
        <f>ROUND(I588*H588,2)</f>
        <v>0</v>
      </c>
      <c r="K588" s="210"/>
      <c r="L588" s="211"/>
      <c r="M588" s="212" t="s">
        <v>1</v>
      </c>
      <c r="N588" s="213" t="s">
        <v>41</v>
      </c>
      <c r="O588" s="59"/>
      <c r="P588" s="162">
        <f>O588*H588</f>
        <v>0</v>
      </c>
      <c r="Q588" s="162">
        <v>0</v>
      </c>
      <c r="R588" s="162">
        <f>Q588*H588</f>
        <v>0</v>
      </c>
      <c r="S588" s="162">
        <v>0</v>
      </c>
      <c r="T588" s="163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64" t="s">
        <v>615</v>
      </c>
      <c r="AT588" s="164" t="s">
        <v>411</v>
      </c>
      <c r="AU588" s="164" t="s">
        <v>87</v>
      </c>
      <c r="AY588" s="18" t="s">
        <v>176</v>
      </c>
      <c r="BE588" s="165">
        <f>IF(N588="základná",J588,0)</f>
        <v>0</v>
      </c>
      <c r="BF588" s="165">
        <f>IF(N588="znížená",J588,0)</f>
        <v>0</v>
      </c>
      <c r="BG588" s="165">
        <f>IF(N588="zákl. prenesená",J588,0)</f>
        <v>0</v>
      </c>
      <c r="BH588" s="165">
        <f>IF(N588="zníž. prenesená",J588,0)</f>
        <v>0</v>
      </c>
      <c r="BI588" s="165">
        <f>IF(N588="nulová",J588,0)</f>
        <v>0</v>
      </c>
      <c r="BJ588" s="18" t="s">
        <v>87</v>
      </c>
      <c r="BK588" s="165">
        <f>ROUND(I588*H588,2)</f>
        <v>0</v>
      </c>
      <c r="BL588" s="18" t="s">
        <v>332</v>
      </c>
      <c r="BM588" s="164" t="s">
        <v>1834</v>
      </c>
    </row>
    <row r="589" spans="1:65" s="14" customFormat="1" ht="12">
      <c r="B589" s="174"/>
      <c r="D589" s="167" t="s">
        <v>182</v>
      </c>
      <c r="E589" s="175" t="s">
        <v>1</v>
      </c>
      <c r="F589" s="176" t="s">
        <v>1835</v>
      </c>
      <c r="H589" s="177">
        <v>210</v>
      </c>
      <c r="I589" s="178"/>
      <c r="L589" s="174"/>
      <c r="M589" s="179"/>
      <c r="N589" s="180"/>
      <c r="O589" s="180"/>
      <c r="P589" s="180"/>
      <c r="Q589" s="180"/>
      <c r="R589" s="180"/>
      <c r="S589" s="180"/>
      <c r="T589" s="181"/>
      <c r="AT589" s="175" t="s">
        <v>182</v>
      </c>
      <c r="AU589" s="175" t="s">
        <v>87</v>
      </c>
      <c r="AV589" s="14" t="s">
        <v>87</v>
      </c>
      <c r="AW589" s="14" t="s">
        <v>30</v>
      </c>
      <c r="AX589" s="14" t="s">
        <v>75</v>
      </c>
      <c r="AY589" s="175" t="s">
        <v>176</v>
      </c>
    </row>
    <row r="590" spans="1:65" s="16" customFormat="1" ht="12">
      <c r="B590" s="190"/>
      <c r="D590" s="167" t="s">
        <v>182</v>
      </c>
      <c r="E590" s="191" t="s">
        <v>1</v>
      </c>
      <c r="F590" s="192" t="s">
        <v>193</v>
      </c>
      <c r="H590" s="193">
        <v>210</v>
      </c>
      <c r="I590" s="194"/>
      <c r="L590" s="190"/>
      <c r="M590" s="195"/>
      <c r="N590" s="196"/>
      <c r="O590" s="196"/>
      <c r="P590" s="196"/>
      <c r="Q590" s="196"/>
      <c r="R590" s="196"/>
      <c r="S590" s="196"/>
      <c r="T590" s="197"/>
      <c r="AT590" s="191" t="s">
        <v>182</v>
      </c>
      <c r="AU590" s="191" t="s">
        <v>87</v>
      </c>
      <c r="AV590" s="16" t="s">
        <v>106</v>
      </c>
      <c r="AW590" s="16" t="s">
        <v>30</v>
      </c>
      <c r="AX590" s="16" t="s">
        <v>79</v>
      </c>
      <c r="AY590" s="191" t="s">
        <v>176</v>
      </c>
    </row>
    <row r="591" spans="1:65" s="2" customFormat="1" ht="14.5" customHeight="1">
      <c r="A591" s="33"/>
      <c r="B591" s="151"/>
      <c r="C591" s="203" t="s">
        <v>1804</v>
      </c>
      <c r="D591" s="203" t="s">
        <v>411</v>
      </c>
      <c r="E591" s="204" t="s">
        <v>1836</v>
      </c>
      <c r="F591" s="205" t="s">
        <v>1837</v>
      </c>
      <c r="G591" s="206" t="s">
        <v>362</v>
      </c>
      <c r="H591" s="207">
        <v>19</v>
      </c>
      <c r="I591" s="208"/>
      <c r="J591" s="209">
        <f>ROUND(I591*H591,2)</f>
        <v>0</v>
      </c>
      <c r="K591" s="210"/>
      <c r="L591" s="211"/>
      <c r="M591" s="212" t="s">
        <v>1</v>
      </c>
      <c r="N591" s="213" t="s">
        <v>41</v>
      </c>
      <c r="O591" s="59"/>
      <c r="P591" s="162">
        <f>O591*H591</f>
        <v>0</v>
      </c>
      <c r="Q591" s="162">
        <v>0</v>
      </c>
      <c r="R591" s="162">
        <f>Q591*H591</f>
        <v>0</v>
      </c>
      <c r="S591" s="162">
        <v>0</v>
      </c>
      <c r="T591" s="163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64" t="s">
        <v>615</v>
      </c>
      <c r="AT591" s="164" t="s">
        <v>411</v>
      </c>
      <c r="AU591" s="164" t="s">
        <v>87</v>
      </c>
      <c r="AY591" s="18" t="s">
        <v>176</v>
      </c>
      <c r="BE591" s="165">
        <f>IF(N591="základná",J591,0)</f>
        <v>0</v>
      </c>
      <c r="BF591" s="165">
        <f>IF(N591="znížená",J591,0)</f>
        <v>0</v>
      </c>
      <c r="BG591" s="165">
        <f>IF(N591="zákl. prenesená",J591,0)</f>
        <v>0</v>
      </c>
      <c r="BH591" s="165">
        <f>IF(N591="zníž. prenesená",J591,0)</f>
        <v>0</v>
      </c>
      <c r="BI591" s="165">
        <f>IF(N591="nulová",J591,0)</f>
        <v>0</v>
      </c>
      <c r="BJ591" s="18" t="s">
        <v>87</v>
      </c>
      <c r="BK591" s="165">
        <f>ROUND(I591*H591,2)</f>
        <v>0</v>
      </c>
      <c r="BL591" s="18" t="s">
        <v>332</v>
      </c>
      <c r="BM591" s="164" t="s">
        <v>1838</v>
      </c>
    </row>
    <row r="592" spans="1:65" s="14" customFormat="1" ht="12">
      <c r="B592" s="174"/>
      <c r="D592" s="167" t="s">
        <v>182</v>
      </c>
      <c r="E592" s="175" t="s">
        <v>1</v>
      </c>
      <c r="F592" s="176" t="s">
        <v>346</v>
      </c>
      <c r="H592" s="177">
        <v>19</v>
      </c>
      <c r="I592" s="178"/>
      <c r="L592" s="174"/>
      <c r="M592" s="179"/>
      <c r="N592" s="180"/>
      <c r="O592" s="180"/>
      <c r="P592" s="180"/>
      <c r="Q592" s="180"/>
      <c r="R592" s="180"/>
      <c r="S592" s="180"/>
      <c r="T592" s="181"/>
      <c r="AT592" s="175" t="s">
        <v>182</v>
      </c>
      <c r="AU592" s="175" t="s">
        <v>87</v>
      </c>
      <c r="AV592" s="14" t="s">
        <v>87</v>
      </c>
      <c r="AW592" s="14" t="s">
        <v>30</v>
      </c>
      <c r="AX592" s="14" t="s">
        <v>75</v>
      </c>
      <c r="AY592" s="175" t="s">
        <v>176</v>
      </c>
    </row>
    <row r="593" spans="1:65" s="16" customFormat="1" ht="12">
      <c r="B593" s="190"/>
      <c r="D593" s="167" t="s">
        <v>182</v>
      </c>
      <c r="E593" s="191" t="s">
        <v>1</v>
      </c>
      <c r="F593" s="192" t="s">
        <v>193</v>
      </c>
      <c r="H593" s="193">
        <v>19</v>
      </c>
      <c r="I593" s="194"/>
      <c r="L593" s="190"/>
      <c r="M593" s="195"/>
      <c r="N593" s="196"/>
      <c r="O593" s="196"/>
      <c r="P593" s="196"/>
      <c r="Q593" s="196"/>
      <c r="R593" s="196"/>
      <c r="S593" s="196"/>
      <c r="T593" s="197"/>
      <c r="AT593" s="191" t="s">
        <v>182</v>
      </c>
      <c r="AU593" s="191" t="s">
        <v>87</v>
      </c>
      <c r="AV593" s="16" t="s">
        <v>106</v>
      </c>
      <c r="AW593" s="16" t="s">
        <v>30</v>
      </c>
      <c r="AX593" s="16" t="s">
        <v>79</v>
      </c>
      <c r="AY593" s="191" t="s">
        <v>176</v>
      </c>
    </row>
    <row r="594" spans="1:65" s="2" customFormat="1" ht="14.5" customHeight="1">
      <c r="A594" s="33"/>
      <c r="B594" s="151"/>
      <c r="C594" s="203" t="s">
        <v>1839</v>
      </c>
      <c r="D594" s="203" t="s">
        <v>411</v>
      </c>
      <c r="E594" s="204" t="s">
        <v>1840</v>
      </c>
      <c r="F594" s="205" t="s">
        <v>1841</v>
      </c>
      <c r="G594" s="206" t="s">
        <v>362</v>
      </c>
      <c r="H594" s="207">
        <v>10</v>
      </c>
      <c r="I594" s="208"/>
      <c r="J594" s="209">
        <f>ROUND(I594*H594,2)</f>
        <v>0</v>
      </c>
      <c r="K594" s="210"/>
      <c r="L594" s="211"/>
      <c r="M594" s="212" t="s">
        <v>1</v>
      </c>
      <c r="N594" s="213" t="s">
        <v>41</v>
      </c>
      <c r="O594" s="59"/>
      <c r="P594" s="162">
        <f>O594*H594</f>
        <v>0</v>
      </c>
      <c r="Q594" s="162">
        <v>0</v>
      </c>
      <c r="R594" s="162">
        <f>Q594*H594</f>
        <v>0</v>
      </c>
      <c r="S594" s="162">
        <v>0</v>
      </c>
      <c r="T594" s="163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64" t="s">
        <v>615</v>
      </c>
      <c r="AT594" s="164" t="s">
        <v>411</v>
      </c>
      <c r="AU594" s="164" t="s">
        <v>87</v>
      </c>
      <c r="AY594" s="18" t="s">
        <v>176</v>
      </c>
      <c r="BE594" s="165">
        <f>IF(N594="základná",J594,0)</f>
        <v>0</v>
      </c>
      <c r="BF594" s="165">
        <f>IF(N594="znížená",J594,0)</f>
        <v>0</v>
      </c>
      <c r="BG594" s="165">
        <f>IF(N594="zákl. prenesená",J594,0)</f>
        <v>0</v>
      </c>
      <c r="BH594" s="165">
        <f>IF(N594="zníž. prenesená",J594,0)</f>
        <v>0</v>
      </c>
      <c r="BI594" s="165">
        <f>IF(N594="nulová",J594,0)</f>
        <v>0</v>
      </c>
      <c r="BJ594" s="18" t="s">
        <v>87</v>
      </c>
      <c r="BK594" s="165">
        <f>ROUND(I594*H594,2)</f>
        <v>0</v>
      </c>
      <c r="BL594" s="18" t="s">
        <v>332</v>
      </c>
      <c r="BM594" s="164" t="s">
        <v>1842</v>
      </c>
    </row>
    <row r="595" spans="1:65" s="14" customFormat="1" ht="12">
      <c r="B595" s="174"/>
      <c r="D595" s="167" t="s">
        <v>182</v>
      </c>
      <c r="E595" s="175" t="s">
        <v>1</v>
      </c>
      <c r="F595" s="176" t="s">
        <v>308</v>
      </c>
      <c r="H595" s="177">
        <v>10</v>
      </c>
      <c r="I595" s="178"/>
      <c r="L595" s="174"/>
      <c r="M595" s="179"/>
      <c r="N595" s="180"/>
      <c r="O595" s="180"/>
      <c r="P595" s="180"/>
      <c r="Q595" s="180"/>
      <c r="R595" s="180"/>
      <c r="S595" s="180"/>
      <c r="T595" s="181"/>
      <c r="AT595" s="175" t="s">
        <v>182</v>
      </c>
      <c r="AU595" s="175" t="s">
        <v>87</v>
      </c>
      <c r="AV595" s="14" t="s">
        <v>87</v>
      </c>
      <c r="AW595" s="14" t="s">
        <v>30</v>
      </c>
      <c r="AX595" s="14" t="s">
        <v>75</v>
      </c>
      <c r="AY595" s="175" t="s">
        <v>176</v>
      </c>
    </row>
    <row r="596" spans="1:65" s="16" customFormat="1" ht="12">
      <c r="B596" s="190"/>
      <c r="D596" s="167" t="s">
        <v>182</v>
      </c>
      <c r="E596" s="191" t="s">
        <v>1</v>
      </c>
      <c r="F596" s="192" t="s">
        <v>193</v>
      </c>
      <c r="H596" s="193">
        <v>10</v>
      </c>
      <c r="I596" s="194"/>
      <c r="L596" s="190"/>
      <c r="M596" s="195"/>
      <c r="N596" s="196"/>
      <c r="O596" s="196"/>
      <c r="P596" s="196"/>
      <c r="Q596" s="196"/>
      <c r="R596" s="196"/>
      <c r="S596" s="196"/>
      <c r="T596" s="197"/>
      <c r="AT596" s="191" t="s">
        <v>182</v>
      </c>
      <c r="AU596" s="191" t="s">
        <v>87</v>
      </c>
      <c r="AV596" s="16" t="s">
        <v>106</v>
      </c>
      <c r="AW596" s="16" t="s">
        <v>30</v>
      </c>
      <c r="AX596" s="16" t="s">
        <v>79</v>
      </c>
      <c r="AY596" s="191" t="s">
        <v>176</v>
      </c>
    </row>
    <row r="597" spans="1:65" s="2" customFormat="1" ht="14.5" customHeight="1">
      <c r="A597" s="33"/>
      <c r="B597" s="151"/>
      <c r="C597" s="203" t="s">
        <v>1843</v>
      </c>
      <c r="D597" s="203" t="s">
        <v>411</v>
      </c>
      <c r="E597" s="204" t="s">
        <v>1844</v>
      </c>
      <c r="F597" s="205" t="s">
        <v>1845</v>
      </c>
      <c r="G597" s="206" t="s">
        <v>362</v>
      </c>
      <c r="H597" s="207">
        <v>20</v>
      </c>
      <c r="I597" s="208"/>
      <c r="J597" s="209">
        <f>ROUND(I597*H597,2)</f>
        <v>0</v>
      </c>
      <c r="K597" s="210"/>
      <c r="L597" s="211"/>
      <c r="M597" s="212" t="s">
        <v>1</v>
      </c>
      <c r="N597" s="213" t="s">
        <v>41</v>
      </c>
      <c r="O597" s="59"/>
      <c r="P597" s="162">
        <f>O597*H597</f>
        <v>0</v>
      </c>
      <c r="Q597" s="162">
        <v>0</v>
      </c>
      <c r="R597" s="162">
        <f>Q597*H597</f>
        <v>0</v>
      </c>
      <c r="S597" s="162">
        <v>0</v>
      </c>
      <c r="T597" s="163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64" t="s">
        <v>615</v>
      </c>
      <c r="AT597" s="164" t="s">
        <v>411</v>
      </c>
      <c r="AU597" s="164" t="s">
        <v>87</v>
      </c>
      <c r="AY597" s="18" t="s">
        <v>176</v>
      </c>
      <c r="BE597" s="165">
        <f>IF(N597="základná",J597,0)</f>
        <v>0</v>
      </c>
      <c r="BF597" s="165">
        <f>IF(N597="znížená",J597,0)</f>
        <v>0</v>
      </c>
      <c r="BG597" s="165">
        <f>IF(N597="zákl. prenesená",J597,0)</f>
        <v>0</v>
      </c>
      <c r="BH597" s="165">
        <f>IF(N597="zníž. prenesená",J597,0)</f>
        <v>0</v>
      </c>
      <c r="BI597" s="165">
        <f>IF(N597="nulová",J597,0)</f>
        <v>0</v>
      </c>
      <c r="BJ597" s="18" t="s">
        <v>87</v>
      </c>
      <c r="BK597" s="165">
        <f>ROUND(I597*H597,2)</f>
        <v>0</v>
      </c>
      <c r="BL597" s="18" t="s">
        <v>332</v>
      </c>
      <c r="BM597" s="164" t="s">
        <v>1846</v>
      </c>
    </row>
    <row r="598" spans="1:65" s="14" customFormat="1" ht="12">
      <c r="B598" s="174"/>
      <c r="D598" s="167" t="s">
        <v>182</v>
      </c>
      <c r="E598" s="175" t="s">
        <v>1</v>
      </c>
      <c r="F598" s="176" t="s">
        <v>7</v>
      </c>
      <c r="H598" s="177">
        <v>20</v>
      </c>
      <c r="I598" s="178"/>
      <c r="L598" s="174"/>
      <c r="M598" s="179"/>
      <c r="N598" s="180"/>
      <c r="O598" s="180"/>
      <c r="P598" s="180"/>
      <c r="Q598" s="180"/>
      <c r="R598" s="180"/>
      <c r="S598" s="180"/>
      <c r="T598" s="181"/>
      <c r="AT598" s="175" t="s">
        <v>182</v>
      </c>
      <c r="AU598" s="175" t="s">
        <v>87</v>
      </c>
      <c r="AV598" s="14" t="s">
        <v>87</v>
      </c>
      <c r="AW598" s="14" t="s">
        <v>30</v>
      </c>
      <c r="AX598" s="14" t="s">
        <v>75</v>
      </c>
      <c r="AY598" s="175" t="s">
        <v>176</v>
      </c>
    </row>
    <row r="599" spans="1:65" s="16" customFormat="1" ht="12">
      <c r="B599" s="190"/>
      <c r="D599" s="167" t="s">
        <v>182</v>
      </c>
      <c r="E599" s="191" t="s">
        <v>1</v>
      </c>
      <c r="F599" s="192" t="s">
        <v>193</v>
      </c>
      <c r="H599" s="193">
        <v>20</v>
      </c>
      <c r="I599" s="194"/>
      <c r="L599" s="190"/>
      <c r="M599" s="195"/>
      <c r="N599" s="196"/>
      <c r="O599" s="196"/>
      <c r="P599" s="196"/>
      <c r="Q599" s="196"/>
      <c r="R599" s="196"/>
      <c r="S599" s="196"/>
      <c r="T599" s="197"/>
      <c r="AT599" s="191" t="s">
        <v>182</v>
      </c>
      <c r="AU599" s="191" t="s">
        <v>87</v>
      </c>
      <c r="AV599" s="16" t="s">
        <v>106</v>
      </c>
      <c r="AW599" s="16" t="s">
        <v>30</v>
      </c>
      <c r="AX599" s="16" t="s">
        <v>79</v>
      </c>
      <c r="AY599" s="191" t="s">
        <v>176</v>
      </c>
    </row>
    <row r="600" spans="1:65" s="2" customFormat="1" ht="14.5" customHeight="1">
      <c r="A600" s="33"/>
      <c r="B600" s="151"/>
      <c r="C600" s="203" t="s">
        <v>1847</v>
      </c>
      <c r="D600" s="203" t="s">
        <v>411</v>
      </c>
      <c r="E600" s="204" t="s">
        <v>1848</v>
      </c>
      <c r="F600" s="205" t="s">
        <v>1849</v>
      </c>
      <c r="G600" s="206" t="s">
        <v>362</v>
      </c>
      <c r="H600" s="207">
        <v>26</v>
      </c>
      <c r="I600" s="208"/>
      <c r="J600" s="209">
        <f>ROUND(I600*H600,2)</f>
        <v>0</v>
      </c>
      <c r="K600" s="210"/>
      <c r="L600" s="211"/>
      <c r="M600" s="212" t="s">
        <v>1</v>
      </c>
      <c r="N600" s="213" t="s">
        <v>41</v>
      </c>
      <c r="O600" s="59"/>
      <c r="P600" s="162">
        <f>O600*H600</f>
        <v>0</v>
      </c>
      <c r="Q600" s="162">
        <v>0</v>
      </c>
      <c r="R600" s="162">
        <f>Q600*H600</f>
        <v>0</v>
      </c>
      <c r="S600" s="162">
        <v>0</v>
      </c>
      <c r="T600" s="163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64" t="s">
        <v>615</v>
      </c>
      <c r="AT600" s="164" t="s">
        <v>411</v>
      </c>
      <c r="AU600" s="164" t="s">
        <v>87</v>
      </c>
      <c r="AY600" s="18" t="s">
        <v>176</v>
      </c>
      <c r="BE600" s="165">
        <f>IF(N600="základná",J600,0)</f>
        <v>0</v>
      </c>
      <c r="BF600" s="165">
        <f>IF(N600="znížená",J600,0)</f>
        <v>0</v>
      </c>
      <c r="BG600" s="165">
        <f>IF(N600="zákl. prenesená",J600,0)</f>
        <v>0</v>
      </c>
      <c r="BH600" s="165">
        <f>IF(N600="zníž. prenesená",J600,0)</f>
        <v>0</v>
      </c>
      <c r="BI600" s="165">
        <f>IF(N600="nulová",J600,0)</f>
        <v>0</v>
      </c>
      <c r="BJ600" s="18" t="s">
        <v>87</v>
      </c>
      <c r="BK600" s="165">
        <f>ROUND(I600*H600,2)</f>
        <v>0</v>
      </c>
      <c r="BL600" s="18" t="s">
        <v>332</v>
      </c>
      <c r="BM600" s="164" t="s">
        <v>1850</v>
      </c>
    </row>
    <row r="601" spans="1:65" s="14" customFormat="1" ht="12">
      <c r="B601" s="174"/>
      <c r="D601" s="167" t="s">
        <v>182</v>
      </c>
      <c r="E601" s="175" t="s">
        <v>1</v>
      </c>
      <c r="F601" s="176" t="s">
        <v>612</v>
      </c>
      <c r="H601" s="177">
        <v>26</v>
      </c>
      <c r="I601" s="178"/>
      <c r="L601" s="174"/>
      <c r="M601" s="179"/>
      <c r="N601" s="180"/>
      <c r="O601" s="180"/>
      <c r="P601" s="180"/>
      <c r="Q601" s="180"/>
      <c r="R601" s="180"/>
      <c r="S601" s="180"/>
      <c r="T601" s="181"/>
      <c r="AT601" s="175" t="s">
        <v>182</v>
      </c>
      <c r="AU601" s="175" t="s">
        <v>87</v>
      </c>
      <c r="AV601" s="14" t="s">
        <v>87</v>
      </c>
      <c r="AW601" s="14" t="s">
        <v>30</v>
      </c>
      <c r="AX601" s="14" t="s">
        <v>75</v>
      </c>
      <c r="AY601" s="175" t="s">
        <v>176</v>
      </c>
    </row>
    <row r="602" spans="1:65" s="16" customFormat="1" ht="12">
      <c r="B602" s="190"/>
      <c r="D602" s="167" t="s">
        <v>182</v>
      </c>
      <c r="E602" s="191" t="s">
        <v>1</v>
      </c>
      <c r="F602" s="192" t="s">
        <v>193</v>
      </c>
      <c r="H602" s="193">
        <v>26</v>
      </c>
      <c r="I602" s="194"/>
      <c r="L602" s="190"/>
      <c r="M602" s="195"/>
      <c r="N602" s="196"/>
      <c r="O602" s="196"/>
      <c r="P602" s="196"/>
      <c r="Q602" s="196"/>
      <c r="R602" s="196"/>
      <c r="S602" s="196"/>
      <c r="T602" s="197"/>
      <c r="AT602" s="191" t="s">
        <v>182</v>
      </c>
      <c r="AU602" s="191" t="s">
        <v>87</v>
      </c>
      <c r="AV602" s="16" t="s">
        <v>106</v>
      </c>
      <c r="AW602" s="16" t="s">
        <v>30</v>
      </c>
      <c r="AX602" s="16" t="s">
        <v>79</v>
      </c>
      <c r="AY602" s="191" t="s">
        <v>176</v>
      </c>
    </row>
    <row r="603" spans="1:65" s="2" customFormat="1" ht="14.5" customHeight="1">
      <c r="A603" s="33"/>
      <c r="B603" s="151"/>
      <c r="C603" s="203" t="s">
        <v>1851</v>
      </c>
      <c r="D603" s="203" t="s">
        <v>411</v>
      </c>
      <c r="E603" s="204" t="s">
        <v>1852</v>
      </c>
      <c r="F603" s="205" t="s">
        <v>1853</v>
      </c>
      <c r="G603" s="206" t="s">
        <v>362</v>
      </c>
      <c r="H603" s="207">
        <v>10</v>
      </c>
      <c r="I603" s="208"/>
      <c r="J603" s="209">
        <f>ROUND(I603*H603,2)</f>
        <v>0</v>
      </c>
      <c r="K603" s="210"/>
      <c r="L603" s="211"/>
      <c r="M603" s="212" t="s">
        <v>1</v>
      </c>
      <c r="N603" s="213" t="s">
        <v>41</v>
      </c>
      <c r="O603" s="59"/>
      <c r="P603" s="162">
        <f>O603*H603</f>
        <v>0</v>
      </c>
      <c r="Q603" s="162">
        <v>0</v>
      </c>
      <c r="R603" s="162">
        <f>Q603*H603</f>
        <v>0</v>
      </c>
      <c r="S603" s="162">
        <v>0</v>
      </c>
      <c r="T603" s="163">
        <f>S603*H603</f>
        <v>0</v>
      </c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R603" s="164" t="s">
        <v>615</v>
      </c>
      <c r="AT603" s="164" t="s">
        <v>411</v>
      </c>
      <c r="AU603" s="164" t="s">
        <v>87</v>
      </c>
      <c r="AY603" s="18" t="s">
        <v>176</v>
      </c>
      <c r="BE603" s="165">
        <f>IF(N603="základná",J603,0)</f>
        <v>0</v>
      </c>
      <c r="BF603" s="165">
        <f>IF(N603="znížená",J603,0)</f>
        <v>0</v>
      </c>
      <c r="BG603" s="165">
        <f>IF(N603="zákl. prenesená",J603,0)</f>
        <v>0</v>
      </c>
      <c r="BH603" s="165">
        <f>IF(N603="zníž. prenesená",J603,0)</f>
        <v>0</v>
      </c>
      <c r="BI603" s="165">
        <f>IF(N603="nulová",J603,0)</f>
        <v>0</v>
      </c>
      <c r="BJ603" s="18" t="s">
        <v>87</v>
      </c>
      <c r="BK603" s="165">
        <f>ROUND(I603*H603,2)</f>
        <v>0</v>
      </c>
      <c r="BL603" s="18" t="s">
        <v>332</v>
      </c>
      <c r="BM603" s="164" t="s">
        <v>1854</v>
      </c>
    </row>
    <row r="604" spans="1:65" s="14" customFormat="1" ht="12">
      <c r="B604" s="174"/>
      <c r="D604" s="167" t="s">
        <v>182</v>
      </c>
      <c r="E604" s="175" t="s">
        <v>1</v>
      </c>
      <c r="F604" s="176" t="s">
        <v>308</v>
      </c>
      <c r="H604" s="177">
        <v>10</v>
      </c>
      <c r="I604" s="178"/>
      <c r="L604" s="174"/>
      <c r="M604" s="179"/>
      <c r="N604" s="180"/>
      <c r="O604" s="180"/>
      <c r="P604" s="180"/>
      <c r="Q604" s="180"/>
      <c r="R604" s="180"/>
      <c r="S604" s="180"/>
      <c r="T604" s="181"/>
      <c r="AT604" s="175" t="s">
        <v>182</v>
      </c>
      <c r="AU604" s="175" t="s">
        <v>87</v>
      </c>
      <c r="AV604" s="14" t="s">
        <v>87</v>
      </c>
      <c r="AW604" s="14" t="s">
        <v>30</v>
      </c>
      <c r="AX604" s="14" t="s">
        <v>75</v>
      </c>
      <c r="AY604" s="175" t="s">
        <v>176</v>
      </c>
    </row>
    <row r="605" spans="1:65" s="16" customFormat="1" ht="12">
      <c r="B605" s="190"/>
      <c r="D605" s="167" t="s">
        <v>182</v>
      </c>
      <c r="E605" s="191" t="s">
        <v>1</v>
      </c>
      <c r="F605" s="192" t="s">
        <v>193</v>
      </c>
      <c r="H605" s="193">
        <v>10</v>
      </c>
      <c r="I605" s="194"/>
      <c r="L605" s="190"/>
      <c r="M605" s="195"/>
      <c r="N605" s="196"/>
      <c r="O605" s="196"/>
      <c r="P605" s="196"/>
      <c r="Q605" s="196"/>
      <c r="R605" s="196"/>
      <c r="S605" s="196"/>
      <c r="T605" s="197"/>
      <c r="AT605" s="191" t="s">
        <v>182</v>
      </c>
      <c r="AU605" s="191" t="s">
        <v>87</v>
      </c>
      <c r="AV605" s="16" t="s">
        <v>106</v>
      </c>
      <c r="AW605" s="16" t="s">
        <v>30</v>
      </c>
      <c r="AX605" s="16" t="s">
        <v>79</v>
      </c>
      <c r="AY605" s="191" t="s">
        <v>176</v>
      </c>
    </row>
    <row r="606" spans="1:65" s="2" customFormat="1" ht="14.5" customHeight="1">
      <c r="A606" s="33"/>
      <c r="B606" s="151"/>
      <c r="C606" s="203" t="s">
        <v>1855</v>
      </c>
      <c r="D606" s="203" t="s">
        <v>411</v>
      </c>
      <c r="E606" s="204" t="s">
        <v>1856</v>
      </c>
      <c r="F606" s="205" t="s">
        <v>1857</v>
      </c>
      <c r="G606" s="206" t="s">
        <v>362</v>
      </c>
      <c r="H606" s="207">
        <v>4</v>
      </c>
      <c r="I606" s="208"/>
      <c r="J606" s="209">
        <f>ROUND(I606*H606,2)</f>
        <v>0</v>
      </c>
      <c r="K606" s="210"/>
      <c r="L606" s="211"/>
      <c r="M606" s="212" t="s">
        <v>1</v>
      </c>
      <c r="N606" s="213" t="s">
        <v>41</v>
      </c>
      <c r="O606" s="59"/>
      <c r="P606" s="162">
        <f>O606*H606</f>
        <v>0</v>
      </c>
      <c r="Q606" s="162">
        <v>0</v>
      </c>
      <c r="R606" s="162">
        <f>Q606*H606</f>
        <v>0</v>
      </c>
      <c r="S606" s="162">
        <v>0</v>
      </c>
      <c r="T606" s="163">
        <f>S606*H606</f>
        <v>0</v>
      </c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R606" s="164" t="s">
        <v>615</v>
      </c>
      <c r="AT606" s="164" t="s">
        <v>411</v>
      </c>
      <c r="AU606" s="164" t="s">
        <v>87</v>
      </c>
      <c r="AY606" s="18" t="s">
        <v>176</v>
      </c>
      <c r="BE606" s="165">
        <f>IF(N606="základná",J606,0)</f>
        <v>0</v>
      </c>
      <c r="BF606" s="165">
        <f>IF(N606="znížená",J606,0)</f>
        <v>0</v>
      </c>
      <c r="BG606" s="165">
        <f>IF(N606="zákl. prenesená",J606,0)</f>
        <v>0</v>
      </c>
      <c r="BH606" s="165">
        <f>IF(N606="zníž. prenesená",J606,0)</f>
        <v>0</v>
      </c>
      <c r="BI606" s="165">
        <f>IF(N606="nulová",J606,0)</f>
        <v>0</v>
      </c>
      <c r="BJ606" s="18" t="s">
        <v>87</v>
      </c>
      <c r="BK606" s="165">
        <f>ROUND(I606*H606,2)</f>
        <v>0</v>
      </c>
      <c r="BL606" s="18" t="s">
        <v>332</v>
      </c>
      <c r="BM606" s="164" t="s">
        <v>1858</v>
      </c>
    </row>
    <row r="607" spans="1:65" s="14" customFormat="1" ht="12">
      <c r="B607" s="174"/>
      <c r="D607" s="167" t="s">
        <v>182</v>
      </c>
      <c r="E607" s="175" t="s">
        <v>1</v>
      </c>
      <c r="F607" s="176" t="s">
        <v>106</v>
      </c>
      <c r="H607" s="177">
        <v>4</v>
      </c>
      <c r="I607" s="178"/>
      <c r="L607" s="174"/>
      <c r="M607" s="179"/>
      <c r="N607" s="180"/>
      <c r="O607" s="180"/>
      <c r="P607" s="180"/>
      <c r="Q607" s="180"/>
      <c r="R607" s="180"/>
      <c r="S607" s="180"/>
      <c r="T607" s="181"/>
      <c r="AT607" s="175" t="s">
        <v>182</v>
      </c>
      <c r="AU607" s="175" t="s">
        <v>87</v>
      </c>
      <c r="AV607" s="14" t="s">
        <v>87</v>
      </c>
      <c r="AW607" s="14" t="s">
        <v>30</v>
      </c>
      <c r="AX607" s="14" t="s">
        <v>75</v>
      </c>
      <c r="AY607" s="175" t="s">
        <v>176</v>
      </c>
    </row>
    <row r="608" spans="1:65" s="16" customFormat="1" ht="12">
      <c r="B608" s="190"/>
      <c r="D608" s="167" t="s">
        <v>182</v>
      </c>
      <c r="E608" s="191" t="s">
        <v>1</v>
      </c>
      <c r="F608" s="192" t="s">
        <v>193</v>
      </c>
      <c r="H608" s="193">
        <v>4</v>
      </c>
      <c r="I608" s="194"/>
      <c r="L608" s="190"/>
      <c r="M608" s="195"/>
      <c r="N608" s="196"/>
      <c r="O608" s="196"/>
      <c r="P608" s="196"/>
      <c r="Q608" s="196"/>
      <c r="R608" s="196"/>
      <c r="S608" s="196"/>
      <c r="T608" s="197"/>
      <c r="AT608" s="191" t="s">
        <v>182</v>
      </c>
      <c r="AU608" s="191" t="s">
        <v>87</v>
      </c>
      <c r="AV608" s="16" t="s">
        <v>106</v>
      </c>
      <c r="AW608" s="16" t="s">
        <v>30</v>
      </c>
      <c r="AX608" s="16" t="s">
        <v>79</v>
      </c>
      <c r="AY608" s="191" t="s">
        <v>176</v>
      </c>
    </row>
    <row r="609" spans="1:65" s="2" customFormat="1" ht="14.5" customHeight="1">
      <c r="A609" s="33"/>
      <c r="B609" s="151"/>
      <c r="C609" s="203" t="s">
        <v>1859</v>
      </c>
      <c r="D609" s="203" t="s">
        <v>411</v>
      </c>
      <c r="E609" s="204" t="s">
        <v>1860</v>
      </c>
      <c r="F609" s="205" t="s">
        <v>1861</v>
      </c>
      <c r="G609" s="206" t="s">
        <v>362</v>
      </c>
      <c r="H609" s="207">
        <v>12</v>
      </c>
      <c r="I609" s="208"/>
      <c r="J609" s="209">
        <f>ROUND(I609*H609,2)</f>
        <v>0</v>
      </c>
      <c r="K609" s="210"/>
      <c r="L609" s="211"/>
      <c r="M609" s="212" t="s">
        <v>1</v>
      </c>
      <c r="N609" s="213" t="s">
        <v>41</v>
      </c>
      <c r="O609" s="59"/>
      <c r="P609" s="162">
        <f>O609*H609</f>
        <v>0</v>
      </c>
      <c r="Q609" s="162">
        <v>0</v>
      </c>
      <c r="R609" s="162">
        <f>Q609*H609</f>
        <v>0</v>
      </c>
      <c r="S609" s="162">
        <v>0</v>
      </c>
      <c r="T609" s="163">
        <f>S609*H609</f>
        <v>0</v>
      </c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R609" s="164" t="s">
        <v>615</v>
      </c>
      <c r="AT609" s="164" t="s">
        <v>411</v>
      </c>
      <c r="AU609" s="164" t="s">
        <v>87</v>
      </c>
      <c r="AY609" s="18" t="s">
        <v>176</v>
      </c>
      <c r="BE609" s="165">
        <f>IF(N609="základná",J609,0)</f>
        <v>0</v>
      </c>
      <c r="BF609" s="165">
        <f>IF(N609="znížená",J609,0)</f>
        <v>0</v>
      </c>
      <c r="BG609" s="165">
        <f>IF(N609="zákl. prenesená",J609,0)</f>
        <v>0</v>
      </c>
      <c r="BH609" s="165">
        <f>IF(N609="zníž. prenesená",J609,0)</f>
        <v>0</v>
      </c>
      <c r="BI609" s="165">
        <f>IF(N609="nulová",J609,0)</f>
        <v>0</v>
      </c>
      <c r="BJ609" s="18" t="s">
        <v>87</v>
      </c>
      <c r="BK609" s="165">
        <f>ROUND(I609*H609,2)</f>
        <v>0</v>
      </c>
      <c r="BL609" s="18" t="s">
        <v>332</v>
      </c>
      <c r="BM609" s="164" t="s">
        <v>1862</v>
      </c>
    </row>
    <row r="610" spans="1:65" s="14" customFormat="1" ht="12">
      <c r="B610" s="174"/>
      <c r="D610" s="167" t="s">
        <v>182</v>
      </c>
      <c r="E610" s="175" t="s">
        <v>1</v>
      </c>
      <c r="F610" s="176" t="s">
        <v>139</v>
      </c>
      <c r="H610" s="177">
        <v>12</v>
      </c>
      <c r="I610" s="178"/>
      <c r="L610" s="174"/>
      <c r="M610" s="179"/>
      <c r="N610" s="180"/>
      <c r="O610" s="180"/>
      <c r="P610" s="180"/>
      <c r="Q610" s="180"/>
      <c r="R610" s="180"/>
      <c r="S610" s="180"/>
      <c r="T610" s="181"/>
      <c r="AT610" s="175" t="s">
        <v>182</v>
      </c>
      <c r="AU610" s="175" t="s">
        <v>87</v>
      </c>
      <c r="AV610" s="14" t="s">
        <v>87</v>
      </c>
      <c r="AW610" s="14" t="s">
        <v>30</v>
      </c>
      <c r="AX610" s="14" t="s">
        <v>75</v>
      </c>
      <c r="AY610" s="175" t="s">
        <v>176</v>
      </c>
    </row>
    <row r="611" spans="1:65" s="16" customFormat="1" ht="12">
      <c r="B611" s="190"/>
      <c r="D611" s="167" t="s">
        <v>182</v>
      </c>
      <c r="E611" s="191" t="s">
        <v>1</v>
      </c>
      <c r="F611" s="192" t="s">
        <v>193</v>
      </c>
      <c r="H611" s="193">
        <v>12</v>
      </c>
      <c r="I611" s="194"/>
      <c r="L611" s="190"/>
      <c r="M611" s="195"/>
      <c r="N611" s="196"/>
      <c r="O611" s="196"/>
      <c r="P611" s="196"/>
      <c r="Q611" s="196"/>
      <c r="R611" s="196"/>
      <c r="S611" s="196"/>
      <c r="T611" s="197"/>
      <c r="AT611" s="191" t="s">
        <v>182</v>
      </c>
      <c r="AU611" s="191" t="s">
        <v>87</v>
      </c>
      <c r="AV611" s="16" t="s">
        <v>106</v>
      </c>
      <c r="AW611" s="16" t="s">
        <v>30</v>
      </c>
      <c r="AX611" s="16" t="s">
        <v>79</v>
      </c>
      <c r="AY611" s="191" t="s">
        <v>176</v>
      </c>
    </row>
    <row r="612" spans="1:65" s="2" customFormat="1" ht="14.5" customHeight="1">
      <c r="A612" s="33"/>
      <c r="B612" s="151"/>
      <c r="C612" s="203" t="s">
        <v>1863</v>
      </c>
      <c r="D612" s="203" t="s">
        <v>411</v>
      </c>
      <c r="E612" s="204" t="s">
        <v>1864</v>
      </c>
      <c r="F612" s="205" t="s">
        <v>1865</v>
      </c>
      <c r="G612" s="206" t="s">
        <v>362</v>
      </c>
      <c r="H612" s="207">
        <v>140</v>
      </c>
      <c r="I612" s="208"/>
      <c r="J612" s="209">
        <f>ROUND(I612*H612,2)</f>
        <v>0</v>
      </c>
      <c r="K612" s="210"/>
      <c r="L612" s="211"/>
      <c r="M612" s="212" t="s">
        <v>1</v>
      </c>
      <c r="N612" s="213" t="s">
        <v>41</v>
      </c>
      <c r="O612" s="59"/>
      <c r="P612" s="162">
        <f>O612*H612</f>
        <v>0</v>
      </c>
      <c r="Q612" s="162">
        <v>0</v>
      </c>
      <c r="R612" s="162">
        <f>Q612*H612</f>
        <v>0</v>
      </c>
      <c r="S612" s="162">
        <v>0</v>
      </c>
      <c r="T612" s="163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64" t="s">
        <v>615</v>
      </c>
      <c r="AT612" s="164" t="s">
        <v>411</v>
      </c>
      <c r="AU612" s="164" t="s">
        <v>87</v>
      </c>
      <c r="AY612" s="18" t="s">
        <v>176</v>
      </c>
      <c r="BE612" s="165">
        <f>IF(N612="základná",J612,0)</f>
        <v>0</v>
      </c>
      <c r="BF612" s="165">
        <f>IF(N612="znížená",J612,0)</f>
        <v>0</v>
      </c>
      <c r="BG612" s="165">
        <f>IF(N612="zákl. prenesená",J612,0)</f>
        <v>0</v>
      </c>
      <c r="BH612" s="165">
        <f>IF(N612="zníž. prenesená",J612,0)</f>
        <v>0</v>
      </c>
      <c r="BI612" s="165">
        <f>IF(N612="nulová",J612,0)</f>
        <v>0</v>
      </c>
      <c r="BJ612" s="18" t="s">
        <v>87</v>
      </c>
      <c r="BK612" s="165">
        <f>ROUND(I612*H612,2)</f>
        <v>0</v>
      </c>
      <c r="BL612" s="18" t="s">
        <v>332</v>
      </c>
      <c r="BM612" s="164" t="s">
        <v>1866</v>
      </c>
    </row>
    <row r="613" spans="1:65" s="14" customFormat="1" ht="12">
      <c r="B613" s="174"/>
      <c r="D613" s="167" t="s">
        <v>182</v>
      </c>
      <c r="E613" s="175" t="s">
        <v>1</v>
      </c>
      <c r="F613" s="176" t="s">
        <v>1867</v>
      </c>
      <c r="H613" s="177">
        <v>140</v>
      </c>
      <c r="I613" s="178"/>
      <c r="L613" s="174"/>
      <c r="M613" s="179"/>
      <c r="N613" s="180"/>
      <c r="O613" s="180"/>
      <c r="P613" s="180"/>
      <c r="Q613" s="180"/>
      <c r="R613" s="180"/>
      <c r="S613" s="180"/>
      <c r="T613" s="181"/>
      <c r="AT613" s="175" t="s">
        <v>182</v>
      </c>
      <c r="AU613" s="175" t="s">
        <v>87</v>
      </c>
      <c r="AV613" s="14" t="s">
        <v>87</v>
      </c>
      <c r="AW613" s="14" t="s">
        <v>30</v>
      </c>
      <c r="AX613" s="14" t="s">
        <v>75</v>
      </c>
      <c r="AY613" s="175" t="s">
        <v>176</v>
      </c>
    </row>
    <row r="614" spans="1:65" s="16" customFormat="1" ht="12">
      <c r="B614" s="190"/>
      <c r="D614" s="167" t="s">
        <v>182</v>
      </c>
      <c r="E614" s="191" t="s">
        <v>1</v>
      </c>
      <c r="F614" s="192" t="s">
        <v>193</v>
      </c>
      <c r="H614" s="193">
        <v>140</v>
      </c>
      <c r="I614" s="194"/>
      <c r="L614" s="190"/>
      <c r="M614" s="195"/>
      <c r="N614" s="196"/>
      <c r="O614" s="196"/>
      <c r="P614" s="196"/>
      <c r="Q614" s="196"/>
      <c r="R614" s="196"/>
      <c r="S614" s="196"/>
      <c r="T614" s="197"/>
      <c r="AT614" s="191" t="s">
        <v>182</v>
      </c>
      <c r="AU614" s="191" t="s">
        <v>87</v>
      </c>
      <c r="AV614" s="16" t="s">
        <v>106</v>
      </c>
      <c r="AW614" s="16" t="s">
        <v>30</v>
      </c>
      <c r="AX614" s="16" t="s">
        <v>79</v>
      </c>
      <c r="AY614" s="191" t="s">
        <v>176</v>
      </c>
    </row>
    <row r="615" spans="1:65" s="2" customFormat="1" ht="14.5" customHeight="1">
      <c r="A615" s="33"/>
      <c r="B615" s="151"/>
      <c r="C615" s="203" t="s">
        <v>1868</v>
      </c>
      <c r="D615" s="203" t="s">
        <v>411</v>
      </c>
      <c r="E615" s="204" t="s">
        <v>1869</v>
      </c>
      <c r="F615" s="205" t="s">
        <v>1870</v>
      </c>
      <c r="G615" s="206" t="s">
        <v>362</v>
      </c>
      <c r="H615" s="207">
        <v>12</v>
      </c>
      <c r="I615" s="208"/>
      <c r="J615" s="209">
        <f>ROUND(I615*H615,2)</f>
        <v>0</v>
      </c>
      <c r="K615" s="210"/>
      <c r="L615" s="211"/>
      <c r="M615" s="212" t="s">
        <v>1</v>
      </c>
      <c r="N615" s="213" t="s">
        <v>41</v>
      </c>
      <c r="O615" s="59"/>
      <c r="P615" s="162">
        <f>O615*H615</f>
        <v>0</v>
      </c>
      <c r="Q615" s="162">
        <v>0</v>
      </c>
      <c r="R615" s="162">
        <f>Q615*H615</f>
        <v>0</v>
      </c>
      <c r="S615" s="162">
        <v>0</v>
      </c>
      <c r="T615" s="163">
        <f>S615*H615</f>
        <v>0</v>
      </c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R615" s="164" t="s">
        <v>615</v>
      </c>
      <c r="AT615" s="164" t="s">
        <v>411</v>
      </c>
      <c r="AU615" s="164" t="s">
        <v>87</v>
      </c>
      <c r="AY615" s="18" t="s">
        <v>176</v>
      </c>
      <c r="BE615" s="165">
        <f>IF(N615="základná",J615,0)</f>
        <v>0</v>
      </c>
      <c r="BF615" s="165">
        <f>IF(N615="znížená",J615,0)</f>
        <v>0</v>
      </c>
      <c r="BG615" s="165">
        <f>IF(N615="zákl. prenesená",J615,0)</f>
        <v>0</v>
      </c>
      <c r="BH615" s="165">
        <f>IF(N615="zníž. prenesená",J615,0)</f>
        <v>0</v>
      </c>
      <c r="BI615" s="165">
        <f>IF(N615="nulová",J615,0)</f>
        <v>0</v>
      </c>
      <c r="BJ615" s="18" t="s">
        <v>87</v>
      </c>
      <c r="BK615" s="165">
        <f>ROUND(I615*H615,2)</f>
        <v>0</v>
      </c>
      <c r="BL615" s="18" t="s">
        <v>332</v>
      </c>
      <c r="BM615" s="164" t="s">
        <v>1871</v>
      </c>
    </row>
    <row r="616" spans="1:65" s="14" customFormat="1" ht="12">
      <c r="B616" s="174"/>
      <c r="D616" s="167" t="s">
        <v>182</v>
      </c>
      <c r="E616" s="175" t="s">
        <v>1</v>
      </c>
      <c r="F616" s="176" t="s">
        <v>139</v>
      </c>
      <c r="H616" s="177">
        <v>12</v>
      </c>
      <c r="I616" s="178"/>
      <c r="L616" s="174"/>
      <c r="M616" s="179"/>
      <c r="N616" s="180"/>
      <c r="O616" s="180"/>
      <c r="P616" s="180"/>
      <c r="Q616" s="180"/>
      <c r="R616" s="180"/>
      <c r="S616" s="180"/>
      <c r="T616" s="181"/>
      <c r="AT616" s="175" t="s">
        <v>182</v>
      </c>
      <c r="AU616" s="175" t="s">
        <v>87</v>
      </c>
      <c r="AV616" s="14" t="s">
        <v>87</v>
      </c>
      <c r="AW616" s="14" t="s">
        <v>30</v>
      </c>
      <c r="AX616" s="14" t="s">
        <v>75</v>
      </c>
      <c r="AY616" s="175" t="s">
        <v>176</v>
      </c>
    </row>
    <row r="617" spans="1:65" s="16" customFormat="1" ht="12">
      <c r="B617" s="190"/>
      <c r="D617" s="167" t="s">
        <v>182</v>
      </c>
      <c r="E617" s="191" t="s">
        <v>1</v>
      </c>
      <c r="F617" s="192" t="s">
        <v>193</v>
      </c>
      <c r="H617" s="193">
        <v>12</v>
      </c>
      <c r="I617" s="194"/>
      <c r="L617" s="190"/>
      <c r="M617" s="195"/>
      <c r="N617" s="196"/>
      <c r="O617" s="196"/>
      <c r="P617" s="196"/>
      <c r="Q617" s="196"/>
      <c r="R617" s="196"/>
      <c r="S617" s="196"/>
      <c r="T617" s="197"/>
      <c r="AT617" s="191" t="s">
        <v>182</v>
      </c>
      <c r="AU617" s="191" t="s">
        <v>87</v>
      </c>
      <c r="AV617" s="16" t="s">
        <v>106</v>
      </c>
      <c r="AW617" s="16" t="s">
        <v>30</v>
      </c>
      <c r="AX617" s="16" t="s">
        <v>79</v>
      </c>
      <c r="AY617" s="191" t="s">
        <v>176</v>
      </c>
    </row>
    <row r="618" spans="1:65" s="2" customFormat="1" ht="14.5" customHeight="1">
      <c r="A618" s="33"/>
      <c r="B618" s="151"/>
      <c r="C618" s="203" t="s">
        <v>1872</v>
      </c>
      <c r="D618" s="203" t="s">
        <v>411</v>
      </c>
      <c r="E618" s="204" t="s">
        <v>1873</v>
      </c>
      <c r="F618" s="205" t="s">
        <v>1874</v>
      </c>
      <c r="G618" s="206" t="s">
        <v>362</v>
      </c>
      <c r="H618" s="207">
        <v>16</v>
      </c>
      <c r="I618" s="208"/>
      <c r="J618" s="209">
        <f>ROUND(I618*H618,2)</f>
        <v>0</v>
      </c>
      <c r="K618" s="210"/>
      <c r="L618" s="211"/>
      <c r="M618" s="212" t="s">
        <v>1</v>
      </c>
      <c r="N618" s="213" t="s">
        <v>41</v>
      </c>
      <c r="O618" s="59"/>
      <c r="P618" s="162">
        <f>O618*H618</f>
        <v>0</v>
      </c>
      <c r="Q618" s="162">
        <v>0</v>
      </c>
      <c r="R618" s="162">
        <f>Q618*H618</f>
        <v>0</v>
      </c>
      <c r="S618" s="162">
        <v>0</v>
      </c>
      <c r="T618" s="163">
        <f>S618*H618</f>
        <v>0</v>
      </c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R618" s="164" t="s">
        <v>615</v>
      </c>
      <c r="AT618" s="164" t="s">
        <v>411</v>
      </c>
      <c r="AU618" s="164" t="s">
        <v>87</v>
      </c>
      <c r="AY618" s="18" t="s">
        <v>176</v>
      </c>
      <c r="BE618" s="165">
        <f>IF(N618="základná",J618,0)</f>
        <v>0</v>
      </c>
      <c r="BF618" s="165">
        <f>IF(N618="znížená",J618,0)</f>
        <v>0</v>
      </c>
      <c r="BG618" s="165">
        <f>IF(N618="zákl. prenesená",J618,0)</f>
        <v>0</v>
      </c>
      <c r="BH618" s="165">
        <f>IF(N618="zníž. prenesená",J618,0)</f>
        <v>0</v>
      </c>
      <c r="BI618" s="165">
        <f>IF(N618="nulová",J618,0)</f>
        <v>0</v>
      </c>
      <c r="BJ618" s="18" t="s">
        <v>87</v>
      </c>
      <c r="BK618" s="165">
        <f>ROUND(I618*H618,2)</f>
        <v>0</v>
      </c>
      <c r="BL618" s="18" t="s">
        <v>332</v>
      </c>
      <c r="BM618" s="164" t="s">
        <v>1875</v>
      </c>
    </row>
    <row r="619" spans="1:65" s="14" customFormat="1" ht="12">
      <c r="B619" s="174"/>
      <c r="D619" s="167" t="s">
        <v>182</v>
      </c>
      <c r="E619" s="175" t="s">
        <v>1</v>
      </c>
      <c r="F619" s="176" t="s">
        <v>332</v>
      </c>
      <c r="H619" s="177">
        <v>16</v>
      </c>
      <c r="I619" s="178"/>
      <c r="L619" s="174"/>
      <c r="M619" s="179"/>
      <c r="N619" s="180"/>
      <c r="O619" s="180"/>
      <c r="P619" s="180"/>
      <c r="Q619" s="180"/>
      <c r="R619" s="180"/>
      <c r="S619" s="180"/>
      <c r="T619" s="181"/>
      <c r="AT619" s="175" t="s">
        <v>182</v>
      </c>
      <c r="AU619" s="175" t="s">
        <v>87</v>
      </c>
      <c r="AV619" s="14" t="s">
        <v>87</v>
      </c>
      <c r="AW619" s="14" t="s">
        <v>30</v>
      </c>
      <c r="AX619" s="14" t="s">
        <v>75</v>
      </c>
      <c r="AY619" s="175" t="s">
        <v>176</v>
      </c>
    </row>
    <row r="620" spans="1:65" s="16" customFormat="1" ht="12">
      <c r="B620" s="190"/>
      <c r="D620" s="167" t="s">
        <v>182</v>
      </c>
      <c r="E620" s="191" t="s">
        <v>1</v>
      </c>
      <c r="F620" s="192" t="s">
        <v>193</v>
      </c>
      <c r="H620" s="193">
        <v>16</v>
      </c>
      <c r="I620" s="194"/>
      <c r="L620" s="190"/>
      <c r="M620" s="195"/>
      <c r="N620" s="196"/>
      <c r="O620" s="196"/>
      <c r="P620" s="196"/>
      <c r="Q620" s="196"/>
      <c r="R620" s="196"/>
      <c r="S620" s="196"/>
      <c r="T620" s="197"/>
      <c r="AT620" s="191" t="s">
        <v>182</v>
      </c>
      <c r="AU620" s="191" t="s">
        <v>87</v>
      </c>
      <c r="AV620" s="16" t="s">
        <v>106</v>
      </c>
      <c r="AW620" s="16" t="s">
        <v>30</v>
      </c>
      <c r="AX620" s="16" t="s">
        <v>79</v>
      </c>
      <c r="AY620" s="191" t="s">
        <v>176</v>
      </c>
    </row>
    <row r="621" spans="1:65" s="2" customFormat="1" ht="14.5" customHeight="1">
      <c r="A621" s="33"/>
      <c r="B621" s="151"/>
      <c r="C621" s="203" t="s">
        <v>1876</v>
      </c>
      <c r="D621" s="203" t="s">
        <v>411</v>
      </c>
      <c r="E621" s="204" t="s">
        <v>1877</v>
      </c>
      <c r="F621" s="205" t="s">
        <v>1878</v>
      </c>
      <c r="G621" s="206" t="s">
        <v>362</v>
      </c>
      <c r="H621" s="207">
        <v>24</v>
      </c>
      <c r="I621" s="208"/>
      <c r="J621" s="209">
        <f>ROUND(I621*H621,2)</f>
        <v>0</v>
      </c>
      <c r="K621" s="210"/>
      <c r="L621" s="211"/>
      <c r="M621" s="212" t="s">
        <v>1</v>
      </c>
      <c r="N621" s="213" t="s">
        <v>41</v>
      </c>
      <c r="O621" s="59"/>
      <c r="P621" s="162">
        <f>O621*H621</f>
        <v>0</v>
      </c>
      <c r="Q621" s="162">
        <v>0</v>
      </c>
      <c r="R621" s="162">
        <f>Q621*H621</f>
        <v>0</v>
      </c>
      <c r="S621" s="162">
        <v>0</v>
      </c>
      <c r="T621" s="163">
        <f>S621*H621</f>
        <v>0</v>
      </c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R621" s="164" t="s">
        <v>615</v>
      </c>
      <c r="AT621" s="164" t="s">
        <v>411</v>
      </c>
      <c r="AU621" s="164" t="s">
        <v>87</v>
      </c>
      <c r="AY621" s="18" t="s">
        <v>176</v>
      </c>
      <c r="BE621" s="165">
        <f>IF(N621="základná",J621,0)</f>
        <v>0</v>
      </c>
      <c r="BF621" s="165">
        <f>IF(N621="znížená",J621,0)</f>
        <v>0</v>
      </c>
      <c r="BG621" s="165">
        <f>IF(N621="zákl. prenesená",J621,0)</f>
        <v>0</v>
      </c>
      <c r="BH621" s="165">
        <f>IF(N621="zníž. prenesená",J621,0)</f>
        <v>0</v>
      </c>
      <c r="BI621" s="165">
        <f>IF(N621="nulová",J621,0)</f>
        <v>0</v>
      </c>
      <c r="BJ621" s="18" t="s">
        <v>87</v>
      </c>
      <c r="BK621" s="165">
        <f>ROUND(I621*H621,2)</f>
        <v>0</v>
      </c>
      <c r="BL621" s="18" t="s">
        <v>332</v>
      </c>
      <c r="BM621" s="164" t="s">
        <v>1879</v>
      </c>
    </row>
    <row r="622" spans="1:65" s="14" customFormat="1" ht="12">
      <c r="B622" s="174"/>
      <c r="D622" s="167" t="s">
        <v>182</v>
      </c>
      <c r="E622" s="175" t="s">
        <v>1</v>
      </c>
      <c r="F622" s="176" t="s">
        <v>383</v>
      </c>
      <c r="H622" s="177">
        <v>24</v>
      </c>
      <c r="I622" s="178"/>
      <c r="L622" s="174"/>
      <c r="M622" s="179"/>
      <c r="N622" s="180"/>
      <c r="O622" s="180"/>
      <c r="P622" s="180"/>
      <c r="Q622" s="180"/>
      <c r="R622" s="180"/>
      <c r="S622" s="180"/>
      <c r="T622" s="181"/>
      <c r="AT622" s="175" t="s">
        <v>182</v>
      </c>
      <c r="AU622" s="175" t="s">
        <v>87</v>
      </c>
      <c r="AV622" s="14" t="s">
        <v>87</v>
      </c>
      <c r="AW622" s="14" t="s">
        <v>30</v>
      </c>
      <c r="AX622" s="14" t="s">
        <v>75</v>
      </c>
      <c r="AY622" s="175" t="s">
        <v>176</v>
      </c>
    </row>
    <row r="623" spans="1:65" s="16" customFormat="1" ht="12">
      <c r="B623" s="190"/>
      <c r="D623" s="167" t="s">
        <v>182</v>
      </c>
      <c r="E623" s="191" t="s">
        <v>1</v>
      </c>
      <c r="F623" s="192" t="s">
        <v>193</v>
      </c>
      <c r="H623" s="193">
        <v>24</v>
      </c>
      <c r="I623" s="194"/>
      <c r="L623" s="190"/>
      <c r="M623" s="195"/>
      <c r="N623" s="196"/>
      <c r="O623" s="196"/>
      <c r="P623" s="196"/>
      <c r="Q623" s="196"/>
      <c r="R623" s="196"/>
      <c r="S623" s="196"/>
      <c r="T623" s="197"/>
      <c r="AT623" s="191" t="s">
        <v>182</v>
      </c>
      <c r="AU623" s="191" t="s">
        <v>87</v>
      </c>
      <c r="AV623" s="16" t="s">
        <v>106</v>
      </c>
      <c r="AW623" s="16" t="s">
        <v>30</v>
      </c>
      <c r="AX623" s="16" t="s">
        <v>79</v>
      </c>
      <c r="AY623" s="191" t="s">
        <v>176</v>
      </c>
    </row>
    <row r="624" spans="1:65" s="2" customFormat="1" ht="14.5" customHeight="1">
      <c r="A624" s="33"/>
      <c r="B624" s="151"/>
      <c r="C624" s="203" t="s">
        <v>1880</v>
      </c>
      <c r="D624" s="203" t="s">
        <v>411</v>
      </c>
      <c r="E624" s="204" t="s">
        <v>1881</v>
      </c>
      <c r="F624" s="205" t="s">
        <v>1882</v>
      </c>
      <c r="G624" s="206" t="s">
        <v>362</v>
      </c>
      <c r="H624" s="207">
        <v>24</v>
      </c>
      <c r="I624" s="208"/>
      <c r="J624" s="209">
        <f>ROUND(I624*H624,2)</f>
        <v>0</v>
      </c>
      <c r="K624" s="210"/>
      <c r="L624" s="211"/>
      <c r="M624" s="212" t="s">
        <v>1</v>
      </c>
      <c r="N624" s="213" t="s">
        <v>41</v>
      </c>
      <c r="O624" s="59"/>
      <c r="P624" s="162">
        <f>O624*H624</f>
        <v>0</v>
      </c>
      <c r="Q624" s="162">
        <v>0</v>
      </c>
      <c r="R624" s="162">
        <f>Q624*H624</f>
        <v>0</v>
      </c>
      <c r="S624" s="162">
        <v>0</v>
      </c>
      <c r="T624" s="163">
        <f>S624*H624</f>
        <v>0</v>
      </c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R624" s="164" t="s">
        <v>615</v>
      </c>
      <c r="AT624" s="164" t="s">
        <v>411</v>
      </c>
      <c r="AU624" s="164" t="s">
        <v>87</v>
      </c>
      <c r="AY624" s="18" t="s">
        <v>176</v>
      </c>
      <c r="BE624" s="165">
        <f>IF(N624="základná",J624,0)</f>
        <v>0</v>
      </c>
      <c r="BF624" s="165">
        <f>IF(N624="znížená",J624,0)</f>
        <v>0</v>
      </c>
      <c r="BG624" s="165">
        <f>IF(N624="zákl. prenesená",J624,0)</f>
        <v>0</v>
      </c>
      <c r="BH624" s="165">
        <f>IF(N624="zníž. prenesená",J624,0)</f>
        <v>0</v>
      </c>
      <c r="BI624" s="165">
        <f>IF(N624="nulová",J624,0)</f>
        <v>0</v>
      </c>
      <c r="BJ624" s="18" t="s">
        <v>87</v>
      </c>
      <c r="BK624" s="165">
        <f>ROUND(I624*H624,2)</f>
        <v>0</v>
      </c>
      <c r="BL624" s="18" t="s">
        <v>332</v>
      </c>
      <c r="BM624" s="164" t="s">
        <v>1883</v>
      </c>
    </row>
    <row r="625" spans="1:65" s="14" customFormat="1" ht="12">
      <c r="B625" s="174"/>
      <c r="D625" s="167" t="s">
        <v>182</v>
      </c>
      <c r="E625" s="175" t="s">
        <v>1</v>
      </c>
      <c r="F625" s="176" t="s">
        <v>383</v>
      </c>
      <c r="H625" s="177">
        <v>24</v>
      </c>
      <c r="I625" s="178"/>
      <c r="L625" s="174"/>
      <c r="M625" s="179"/>
      <c r="N625" s="180"/>
      <c r="O625" s="180"/>
      <c r="P625" s="180"/>
      <c r="Q625" s="180"/>
      <c r="R625" s="180"/>
      <c r="S625" s="180"/>
      <c r="T625" s="181"/>
      <c r="AT625" s="175" t="s">
        <v>182</v>
      </c>
      <c r="AU625" s="175" t="s">
        <v>87</v>
      </c>
      <c r="AV625" s="14" t="s">
        <v>87</v>
      </c>
      <c r="AW625" s="14" t="s">
        <v>30</v>
      </c>
      <c r="AX625" s="14" t="s">
        <v>75</v>
      </c>
      <c r="AY625" s="175" t="s">
        <v>176</v>
      </c>
    </row>
    <row r="626" spans="1:65" s="16" customFormat="1" ht="12">
      <c r="B626" s="190"/>
      <c r="D626" s="167" t="s">
        <v>182</v>
      </c>
      <c r="E626" s="191" t="s">
        <v>1</v>
      </c>
      <c r="F626" s="192" t="s">
        <v>193</v>
      </c>
      <c r="H626" s="193">
        <v>24</v>
      </c>
      <c r="I626" s="194"/>
      <c r="L626" s="190"/>
      <c r="M626" s="195"/>
      <c r="N626" s="196"/>
      <c r="O626" s="196"/>
      <c r="P626" s="196"/>
      <c r="Q626" s="196"/>
      <c r="R626" s="196"/>
      <c r="S626" s="196"/>
      <c r="T626" s="197"/>
      <c r="AT626" s="191" t="s">
        <v>182</v>
      </c>
      <c r="AU626" s="191" t="s">
        <v>87</v>
      </c>
      <c r="AV626" s="16" t="s">
        <v>106</v>
      </c>
      <c r="AW626" s="16" t="s">
        <v>30</v>
      </c>
      <c r="AX626" s="16" t="s">
        <v>79</v>
      </c>
      <c r="AY626" s="191" t="s">
        <v>176</v>
      </c>
    </row>
    <row r="627" spans="1:65" s="2" customFormat="1" ht="14.5" customHeight="1">
      <c r="A627" s="33"/>
      <c r="B627" s="151"/>
      <c r="C627" s="203" t="s">
        <v>1884</v>
      </c>
      <c r="D627" s="203" t="s">
        <v>411</v>
      </c>
      <c r="E627" s="204" t="s">
        <v>1885</v>
      </c>
      <c r="F627" s="205" t="s">
        <v>1886</v>
      </c>
      <c r="G627" s="206" t="s">
        <v>362</v>
      </c>
      <c r="H627" s="207">
        <v>40</v>
      </c>
      <c r="I627" s="208"/>
      <c r="J627" s="209">
        <f>ROUND(I627*H627,2)</f>
        <v>0</v>
      </c>
      <c r="K627" s="210"/>
      <c r="L627" s="211"/>
      <c r="M627" s="212" t="s">
        <v>1</v>
      </c>
      <c r="N627" s="213" t="s">
        <v>41</v>
      </c>
      <c r="O627" s="59"/>
      <c r="P627" s="162">
        <f>O627*H627</f>
        <v>0</v>
      </c>
      <c r="Q627" s="162">
        <v>0</v>
      </c>
      <c r="R627" s="162">
        <f>Q627*H627</f>
        <v>0</v>
      </c>
      <c r="S627" s="162">
        <v>0</v>
      </c>
      <c r="T627" s="163">
        <f>S627*H627</f>
        <v>0</v>
      </c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R627" s="164" t="s">
        <v>615</v>
      </c>
      <c r="AT627" s="164" t="s">
        <v>411</v>
      </c>
      <c r="AU627" s="164" t="s">
        <v>87</v>
      </c>
      <c r="AY627" s="18" t="s">
        <v>176</v>
      </c>
      <c r="BE627" s="165">
        <f>IF(N627="základná",J627,0)</f>
        <v>0</v>
      </c>
      <c r="BF627" s="165">
        <f>IF(N627="znížená",J627,0)</f>
        <v>0</v>
      </c>
      <c r="BG627" s="165">
        <f>IF(N627="zákl. prenesená",J627,0)</f>
        <v>0</v>
      </c>
      <c r="BH627" s="165">
        <f>IF(N627="zníž. prenesená",J627,0)</f>
        <v>0</v>
      </c>
      <c r="BI627" s="165">
        <f>IF(N627="nulová",J627,0)</f>
        <v>0</v>
      </c>
      <c r="BJ627" s="18" t="s">
        <v>87</v>
      </c>
      <c r="BK627" s="165">
        <f>ROUND(I627*H627,2)</f>
        <v>0</v>
      </c>
      <c r="BL627" s="18" t="s">
        <v>332</v>
      </c>
      <c r="BM627" s="164" t="s">
        <v>1887</v>
      </c>
    </row>
    <row r="628" spans="1:65" s="14" customFormat="1" ht="12">
      <c r="B628" s="174"/>
      <c r="D628" s="167" t="s">
        <v>182</v>
      </c>
      <c r="E628" s="175" t="s">
        <v>1</v>
      </c>
      <c r="F628" s="176" t="s">
        <v>143</v>
      </c>
      <c r="H628" s="177">
        <v>40</v>
      </c>
      <c r="I628" s="178"/>
      <c r="L628" s="174"/>
      <c r="M628" s="179"/>
      <c r="N628" s="180"/>
      <c r="O628" s="180"/>
      <c r="P628" s="180"/>
      <c r="Q628" s="180"/>
      <c r="R628" s="180"/>
      <c r="S628" s="180"/>
      <c r="T628" s="181"/>
      <c r="AT628" s="175" t="s">
        <v>182</v>
      </c>
      <c r="AU628" s="175" t="s">
        <v>87</v>
      </c>
      <c r="AV628" s="14" t="s">
        <v>87</v>
      </c>
      <c r="AW628" s="14" t="s">
        <v>30</v>
      </c>
      <c r="AX628" s="14" t="s">
        <v>75</v>
      </c>
      <c r="AY628" s="175" t="s">
        <v>176</v>
      </c>
    </row>
    <row r="629" spans="1:65" s="16" customFormat="1" ht="12">
      <c r="B629" s="190"/>
      <c r="D629" s="167" t="s">
        <v>182</v>
      </c>
      <c r="E629" s="191" t="s">
        <v>1</v>
      </c>
      <c r="F629" s="192" t="s">
        <v>193</v>
      </c>
      <c r="H629" s="193">
        <v>40</v>
      </c>
      <c r="I629" s="194"/>
      <c r="L629" s="190"/>
      <c r="M629" s="195"/>
      <c r="N629" s="196"/>
      <c r="O629" s="196"/>
      <c r="P629" s="196"/>
      <c r="Q629" s="196"/>
      <c r="R629" s="196"/>
      <c r="S629" s="196"/>
      <c r="T629" s="197"/>
      <c r="AT629" s="191" t="s">
        <v>182</v>
      </c>
      <c r="AU629" s="191" t="s">
        <v>87</v>
      </c>
      <c r="AV629" s="16" t="s">
        <v>106</v>
      </c>
      <c r="AW629" s="16" t="s">
        <v>30</v>
      </c>
      <c r="AX629" s="16" t="s">
        <v>79</v>
      </c>
      <c r="AY629" s="191" t="s">
        <v>176</v>
      </c>
    </row>
    <row r="630" spans="1:65" s="2" customFormat="1" ht="14.5" customHeight="1">
      <c r="A630" s="33"/>
      <c r="B630" s="151"/>
      <c r="C630" s="203" t="s">
        <v>1888</v>
      </c>
      <c r="D630" s="203" t="s">
        <v>411</v>
      </c>
      <c r="E630" s="204" t="s">
        <v>1889</v>
      </c>
      <c r="F630" s="205" t="s">
        <v>1890</v>
      </c>
      <c r="G630" s="206" t="s">
        <v>362</v>
      </c>
      <c r="H630" s="207">
        <v>40</v>
      </c>
      <c r="I630" s="208"/>
      <c r="J630" s="209">
        <f>ROUND(I630*H630,2)</f>
        <v>0</v>
      </c>
      <c r="K630" s="210"/>
      <c r="L630" s="211"/>
      <c r="M630" s="212" t="s">
        <v>1</v>
      </c>
      <c r="N630" s="213" t="s">
        <v>41</v>
      </c>
      <c r="O630" s="59"/>
      <c r="P630" s="162">
        <f>O630*H630</f>
        <v>0</v>
      </c>
      <c r="Q630" s="162">
        <v>0</v>
      </c>
      <c r="R630" s="162">
        <f>Q630*H630</f>
        <v>0</v>
      </c>
      <c r="S630" s="162">
        <v>0</v>
      </c>
      <c r="T630" s="163">
        <f>S630*H630</f>
        <v>0</v>
      </c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R630" s="164" t="s">
        <v>615</v>
      </c>
      <c r="AT630" s="164" t="s">
        <v>411</v>
      </c>
      <c r="AU630" s="164" t="s">
        <v>87</v>
      </c>
      <c r="AY630" s="18" t="s">
        <v>176</v>
      </c>
      <c r="BE630" s="165">
        <f>IF(N630="základná",J630,0)</f>
        <v>0</v>
      </c>
      <c r="BF630" s="165">
        <f>IF(N630="znížená",J630,0)</f>
        <v>0</v>
      </c>
      <c r="BG630" s="165">
        <f>IF(N630="zákl. prenesená",J630,0)</f>
        <v>0</v>
      </c>
      <c r="BH630" s="165">
        <f>IF(N630="zníž. prenesená",J630,0)</f>
        <v>0</v>
      </c>
      <c r="BI630" s="165">
        <f>IF(N630="nulová",J630,0)</f>
        <v>0</v>
      </c>
      <c r="BJ630" s="18" t="s">
        <v>87</v>
      </c>
      <c r="BK630" s="165">
        <f>ROUND(I630*H630,2)</f>
        <v>0</v>
      </c>
      <c r="BL630" s="18" t="s">
        <v>332</v>
      </c>
      <c r="BM630" s="164" t="s">
        <v>1891</v>
      </c>
    </row>
    <row r="631" spans="1:65" s="14" customFormat="1" ht="12">
      <c r="B631" s="174"/>
      <c r="D631" s="167" t="s">
        <v>182</v>
      </c>
      <c r="E631" s="175" t="s">
        <v>1</v>
      </c>
      <c r="F631" s="176" t="s">
        <v>143</v>
      </c>
      <c r="H631" s="177">
        <v>40</v>
      </c>
      <c r="I631" s="178"/>
      <c r="L631" s="174"/>
      <c r="M631" s="179"/>
      <c r="N631" s="180"/>
      <c r="O631" s="180"/>
      <c r="P631" s="180"/>
      <c r="Q631" s="180"/>
      <c r="R631" s="180"/>
      <c r="S631" s="180"/>
      <c r="T631" s="181"/>
      <c r="AT631" s="175" t="s">
        <v>182</v>
      </c>
      <c r="AU631" s="175" t="s">
        <v>87</v>
      </c>
      <c r="AV631" s="14" t="s">
        <v>87</v>
      </c>
      <c r="AW631" s="14" t="s">
        <v>30</v>
      </c>
      <c r="AX631" s="14" t="s">
        <v>75</v>
      </c>
      <c r="AY631" s="175" t="s">
        <v>176</v>
      </c>
    </row>
    <row r="632" spans="1:65" s="16" customFormat="1" ht="12">
      <c r="B632" s="190"/>
      <c r="D632" s="167" t="s">
        <v>182</v>
      </c>
      <c r="E632" s="191" t="s">
        <v>1</v>
      </c>
      <c r="F632" s="192" t="s">
        <v>193</v>
      </c>
      <c r="H632" s="193">
        <v>40</v>
      </c>
      <c r="I632" s="194"/>
      <c r="L632" s="190"/>
      <c r="M632" s="195"/>
      <c r="N632" s="196"/>
      <c r="O632" s="196"/>
      <c r="P632" s="196"/>
      <c r="Q632" s="196"/>
      <c r="R632" s="196"/>
      <c r="S632" s="196"/>
      <c r="T632" s="197"/>
      <c r="AT632" s="191" t="s">
        <v>182</v>
      </c>
      <c r="AU632" s="191" t="s">
        <v>87</v>
      </c>
      <c r="AV632" s="16" t="s">
        <v>106</v>
      </c>
      <c r="AW632" s="16" t="s">
        <v>30</v>
      </c>
      <c r="AX632" s="16" t="s">
        <v>79</v>
      </c>
      <c r="AY632" s="191" t="s">
        <v>176</v>
      </c>
    </row>
    <row r="633" spans="1:65" s="2" customFormat="1" ht="14.5" customHeight="1">
      <c r="A633" s="33"/>
      <c r="B633" s="151"/>
      <c r="C633" s="203" t="s">
        <v>566</v>
      </c>
      <c r="D633" s="203" t="s">
        <v>411</v>
      </c>
      <c r="E633" s="204" t="s">
        <v>1892</v>
      </c>
      <c r="F633" s="205" t="s">
        <v>1893</v>
      </c>
      <c r="G633" s="206" t="s">
        <v>362</v>
      </c>
      <c r="H633" s="207">
        <v>150</v>
      </c>
      <c r="I633" s="208"/>
      <c r="J633" s="209">
        <f>ROUND(I633*H633,2)</f>
        <v>0</v>
      </c>
      <c r="K633" s="210"/>
      <c r="L633" s="211"/>
      <c r="M633" s="212" t="s">
        <v>1</v>
      </c>
      <c r="N633" s="213" t="s">
        <v>41</v>
      </c>
      <c r="O633" s="59"/>
      <c r="P633" s="162">
        <f>O633*H633</f>
        <v>0</v>
      </c>
      <c r="Q633" s="162">
        <v>0</v>
      </c>
      <c r="R633" s="162">
        <f>Q633*H633</f>
        <v>0</v>
      </c>
      <c r="S633" s="162">
        <v>0</v>
      </c>
      <c r="T633" s="163">
        <f>S633*H633</f>
        <v>0</v>
      </c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R633" s="164" t="s">
        <v>615</v>
      </c>
      <c r="AT633" s="164" t="s">
        <v>411</v>
      </c>
      <c r="AU633" s="164" t="s">
        <v>87</v>
      </c>
      <c r="AY633" s="18" t="s">
        <v>176</v>
      </c>
      <c r="BE633" s="165">
        <f>IF(N633="základná",J633,0)</f>
        <v>0</v>
      </c>
      <c r="BF633" s="165">
        <f>IF(N633="znížená",J633,0)</f>
        <v>0</v>
      </c>
      <c r="BG633" s="165">
        <f>IF(N633="zákl. prenesená",J633,0)</f>
        <v>0</v>
      </c>
      <c r="BH633" s="165">
        <f>IF(N633="zníž. prenesená",J633,0)</f>
        <v>0</v>
      </c>
      <c r="BI633" s="165">
        <f>IF(N633="nulová",J633,0)</f>
        <v>0</v>
      </c>
      <c r="BJ633" s="18" t="s">
        <v>87</v>
      </c>
      <c r="BK633" s="165">
        <f>ROUND(I633*H633,2)</f>
        <v>0</v>
      </c>
      <c r="BL633" s="18" t="s">
        <v>332</v>
      </c>
      <c r="BM633" s="164" t="s">
        <v>1894</v>
      </c>
    </row>
    <row r="634" spans="1:65" s="14" customFormat="1" ht="12">
      <c r="B634" s="174"/>
      <c r="D634" s="167" t="s">
        <v>182</v>
      </c>
      <c r="E634" s="175" t="s">
        <v>1</v>
      </c>
      <c r="F634" s="176" t="s">
        <v>1340</v>
      </c>
      <c r="H634" s="177">
        <v>150</v>
      </c>
      <c r="I634" s="178"/>
      <c r="L634" s="174"/>
      <c r="M634" s="179"/>
      <c r="N634" s="180"/>
      <c r="O634" s="180"/>
      <c r="P634" s="180"/>
      <c r="Q634" s="180"/>
      <c r="R634" s="180"/>
      <c r="S634" s="180"/>
      <c r="T634" s="181"/>
      <c r="AT634" s="175" t="s">
        <v>182</v>
      </c>
      <c r="AU634" s="175" t="s">
        <v>87</v>
      </c>
      <c r="AV634" s="14" t="s">
        <v>87</v>
      </c>
      <c r="AW634" s="14" t="s">
        <v>30</v>
      </c>
      <c r="AX634" s="14" t="s">
        <v>75</v>
      </c>
      <c r="AY634" s="175" t="s">
        <v>176</v>
      </c>
    </row>
    <row r="635" spans="1:65" s="16" customFormat="1" ht="12">
      <c r="B635" s="190"/>
      <c r="D635" s="167" t="s">
        <v>182</v>
      </c>
      <c r="E635" s="191" t="s">
        <v>1</v>
      </c>
      <c r="F635" s="192" t="s">
        <v>193</v>
      </c>
      <c r="H635" s="193">
        <v>150</v>
      </c>
      <c r="I635" s="194"/>
      <c r="L635" s="190"/>
      <c r="M635" s="195"/>
      <c r="N635" s="196"/>
      <c r="O635" s="196"/>
      <c r="P635" s="196"/>
      <c r="Q635" s="196"/>
      <c r="R635" s="196"/>
      <c r="S635" s="196"/>
      <c r="T635" s="197"/>
      <c r="AT635" s="191" t="s">
        <v>182</v>
      </c>
      <c r="AU635" s="191" t="s">
        <v>87</v>
      </c>
      <c r="AV635" s="16" t="s">
        <v>106</v>
      </c>
      <c r="AW635" s="16" t="s">
        <v>30</v>
      </c>
      <c r="AX635" s="16" t="s">
        <v>79</v>
      </c>
      <c r="AY635" s="191" t="s">
        <v>176</v>
      </c>
    </row>
    <row r="636" spans="1:65" s="2" customFormat="1" ht="14.5" customHeight="1">
      <c r="A636" s="33"/>
      <c r="B636" s="151"/>
      <c r="C636" s="203" t="s">
        <v>1895</v>
      </c>
      <c r="D636" s="203" t="s">
        <v>411</v>
      </c>
      <c r="E636" s="204" t="s">
        <v>1896</v>
      </c>
      <c r="F636" s="205" t="s">
        <v>1897</v>
      </c>
      <c r="G636" s="206" t="s">
        <v>362</v>
      </c>
      <c r="H636" s="207">
        <v>4</v>
      </c>
      <c r="I636" s="208"/>
      <c r="J636" s="209">
        <f>ROUND(I636*H636,2)</f>
        <v>0</v>
      </c>
      <c r="K636" s="210"/>
      <c r="L636" s="211"/>
      <c r="M636" s="212" t="s">
        <v>1</v>
      </c>
      <c r="N636" s="213" t="s">
        <v>41</v>
      </c>
      <c r="O636" s="59"/>
      <c r="P636" s="162">
        <f>O636*H636</f>
        <v>0</v>
      </c>
      <c r="Q636" s="162">
        <v>0</v>
      </c>
      <c r="R636" s="162">
        <f>Q636*H636</f>
        <v>0</v>
      </c>
      <c r="S636" s="162">
        <v>0</v>
      </c>
      <c r="T636" s="163">
        <f>S636*H636</f>
        <v>0</v>
      </c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R636" s="164" t="s">
        <v>615</v>
      </c>
      <c r="AT636" s="164" t="s">
        <v>411</v>
      </c>
      <c r="AU636" s="164" t="s">
        <v>87</v>
      </c>
      <c r="AY636" s="18" t="s">
        <v>176</v>
      </c>
      <c r="BE636" s="165">
        <f>IF(N636="základná",J636,0)</f>
        <v>0</v>
      </c>
      <c r="BF636" s="165">
        <f>IF(N636="znížená",J636,0)</f>
        <v>0</v>
      </c>
      <c r="BG636" s="165">
        <f>IF(N636="zákl. prenesená",J636,0)</f>
        <v>0</v>
      </c>
      <c r="BH636" s="165">
        <f>IF(N636="zníž. prenesená",J636,0)</f>
        <v>0</v>
      </c>
      <c r="BI636" s="165">
        <f>IF(N636="nulová",J636,0)</f>
        <v>0</v>
      </c>
      <c r="BJ636" s="18" t="s">
        <v>87</v>
      </c>
      <c r="BK636" s="165">
        <f>ROUND(I636*H636,2)</f>
        <v>0</v>
      </c>
      <c r="BL636" s="18" t="s">
        <v>332</v>
      </c>
      <c r="BM636" s="164" t="s">
        <v>1898</v>
      </c>
    </row>
    <row r="637" spans="1:65" s="14" customFormat="1" ht="12">
      <c r="B637" s="174"/>
      <c r="D637" s="167" t="s">
        <v>182</v>
      </c>
      <c r="E637" s="175" t="s">
        <v>1</v>
      </c>
      <c r="F637" s="176" t="s">
        <v>106</v>
      </c>
      <c r="H637" s="177">
        <v>4</v>
      </c>
      <c r="I637" s="178"/>
      <c r="L637" s="174"/>
      <c r="M637" s="179"/>
      <c r="N637" s="180"/>
      <c r="O637" s="180"/>
      <c r="P637" s="180"/>
      <c r="Q637" s="180"/>
      <c r="R637" s="180"/>
      <c r="S637" s="180"/>
      <c r="T637" s="181"/>
      <c r="AT637" s="175" t="s">
        <v>182</v>
      </c>
      <c r="AU637" s="175" t="s">
        <v>87</v>
      </c>
      <c r="AV637" s="14" t="s">
        <v>87</v>
      </c>
      <c r="AW637" s="14" t="s">
        <v>30</v>
      </c>
      <c r="AX637" s="14" t="s">
        <v>75</v>
      </c>
      <c r="AY637" s="175" t="s">
        <v>176</v>
      </c>
    </row>
    <row r="638" spans="1:65" s="16" customFormat="1" ht="12">
      <c r="B638" s="190"/>
      <c r="D638" s="167" t="s">
        <v>182</v>
      </c>
      <c r="E638" s="191" t="s">
        <v>1</v>
      </c>
      <c r="F638" s="192" t="s">
        <v>193</v>
      </c>
      <c r="H638" s="193">
        <v>4</v>
      </c>
      <c r="I638" s="194"/>
      <c r="L638" s="190"/>
      <c r="M638" s="195"/>
      <c r="N638" s="196"/>
      <c r="O638" s="196"/>
      <c r="P638" s="196"/>
      <c r="Q638" s="196"/>
      <c r="R638" s="196"/>
      <c r="S638" s="196"/>
      <c r="T638" s="197"/>
      <c r="AT638" s="191" t="s">
        <v>182</v>
      </c>
      <c r="AU638" s="191" t="s">
        <v>87</v>
      </c>
      <c r="AV638" s="16" t="s">
        <v>106</v>
      </c>
      <c r="AW638" s="16" t="s">
        <v>30</v>
      </c>
      <c r="AX638" s="16" t="s">
        <v>79</v>
      </c>
      <c r="AY638" s="191" t="s">
        <v>176</v>
      </c>
    </row>
    <row r="639" spans="1:65" s="2" customFormat="1" ht="14.5" customHeight="1">
      <c r="A639" s="33"/>
      <c r="B639" s="151"/>
      <c r="C639" s="152" t="s">
        <v>1899</v>
      </c>
      <c r="D639" s="152" t="s">
        <v>178</v>
      </c>
      <c r="E639" s="153" t="s">
        <v>1900</v>
      </c>
      <c r="F639" s="154" t="s">
        <v>1901</v>
      </c>
      <c r="G639" s="155" t="s">
        <v>219</v>
      </c>
      <c r="H639" s="156">
        <v>104</v>
      </c>
      <c r="I639" s="157"/>
      <c r="J639" s="158">
        <f>ROUND(I639*H639,2)</f>
        <v>0</v>
      </c>
      <c r="K639" s="159"/>
      <c r="L639" s="34"/>
      <c r="M639" s="160" t="s">
        <v>1</v>
      </c>
      <c r="N639" s="161" t="s">
        <v>41</v>
      </c>
      <c r="O639" s="59"/>
      <c r="P639" s="162">
        <f>O639*H639</f>
        <v>0</v>
      </c>
      <c r="Q639" s="162">
        <v>2.9E-4</v>
      </c>
      <c r="R639" s="162">
        <f>Q639*H639</f>
        <v>3.0159999999999999E-2</v>
      </c>
      <c r="S639" s="162">
        <v>0</v>
      </c>
      <c r="T639" s="163">
        <f>S639*H639</f>
        <v>0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64" t="s">
        <v>332</v>
      </c>
      <c r="AT639" s="164" t="s">
        <v>178</v>
      </c>
      <c r="AU639" s="164" t="s">
        <v>87</v>
      </c>
      <c r="AY639" s="18" t="s">
        <v>176</v>
      </c>
      <c r="BE639" s="165">
        <f>IF(N639="základná",J639,0)</f>
        <v>0</v>
      </c>
      <c r="BF639" s="165">
        <f>IF(N639="znížená",J639,0)</f>
        <v>0</v>
      </c>
      <c r="BG639" s="165">
        <f>IF(N639="zákl. prenesená",J639,0)</f>
        <v>0</v>
      </c>
      <c r="BH639" s="165">
        <f>IF(N639="zníž. prenesená",J639,0)</f>
        <v>0</v>
      </c>
      <c r="BI639" s="165">
        <f>IF(N639="nulová",J639,0)</f>
        <v>0</v>
      </c>
      <c r="BJ639" s="18" t="s">
        <v>87</v>
      </c>
      <c r="BK639" s="165">
        <f>ROUND(I639*H639,2)</f>
        <v>0</v>
      </c>
      <c r="BL639" s="18" t="s">
        <v>332</v>
      </c>
      <c r="BM639" s="164" t="s">
        <v>1902</v>
      </c>
    </row>
    <row r="640" spans="1:65" s="14" customFormat="1" ht="12">
      <c r="B640" s="174"/>
      <c r="D640" s="167" t="s">
        <v>182</v>
      </c>
      <c r="E640" s="175" t="s">
        <v>1</v>
      </c>
      <c r="F640" s="176" t="s">
        <v>1903</v>
      </c>
      <c r="H640" s="177">
        <v>52</v>
      </c>
      <c r="I640" s="178"/>
      <c r="L640" s="174"/>
      <c r="M640" s="179"/>
      <c r="N640" s="180"/>
      <c r="O640" s="180"/>
      <c r="P640" s="180"/>
      <c r="Q640" s="180"/>
      <c r="R640" s="180"/>
      <c r="S640" s="180"/>
      <c r="T640" s="181"/>
      <c r="AT640" s="175" t="s">
        <v>182</v>
      </c>
      <c r="AU640" s="175" t="s">
        <v>87</v>
      </c>
      <c r="AV640" s="14" t="s">
        <v>87</v>
      </c>
      <c r="AW640" s="14" t="s">
        <v>30</v>
      </c>
      <c r="AX640" s="14" t="s">
        <v>75</v>
      </c>
      <c r="AY640" s="175" t="s">
        <v>176</v>
      </c>
    </row>
    <row r="641" spans="1:65" s="14" customFormat="1" ht="12">
      <c r="B641" s="174"/>
      <c r="D641" s="167" t="s">
        <v>182</v>
      </c>
      <c r="E641" s="175" t="s">
        <v>1</v>
      </c>
      <c r="F641" s="176" t="s">
        <v>1903</v>
      </c>
      <c r="H641" s="177">
        <v>52</v>
      </c>
      <c r="I641" s="178"/>
      <c r="L641" s="174"/>
      <c r="M641" s="179"/>
      <c r="N641" s="180"/>
      <c r="O641" s="180"/>
      <c r="P641" s="180"/>
      <c r="Q641" s="180"/>
      <c r="R641" s="180"/>
      <c r="S641" s="180"/>
      <c r="T641" s="181"/>
      <c r="AT641" s="175" t="s">
        <v>182</v>
      </c>
      <c r="AU641" s="175" t="s">
        <v>87</v>
      </c>
      <c r="AV641" s="14" t="s">
        <v>87</v>
      </c>
      <c r="AW641" s="14" t="s">
        <v>30</v>
      </c>
      <c r="AX641" s="14" t="s">
        <v>75</v>
      </c>
      <c r="AY641" s="175" t="s">
        <v>176</v>
      </c>
    </row>
    <row r="642" spans="1:65" s="16" customFormat="1" ht="12">
      <c r="B642" s="190"/>
      <c r="D642" s="167" t="s">
        <v>182</v>
      </c>
      <c r="E642" s="191" t="s">
        <v>1</v>
      </c>
      <c r="F642" s="192" t="s">
        <v>193</v>
      </c>
      <c r="H642" s="193">
        <v>104</v>
      </c>
      <c r="I642" s="194"/>
      <c r="L642" s="190"/>
      <c r="M642" s="195"/>
      <c r="N642" s="196"/>
      <c r="O642" s="196"/>
      <c r="P642" s="196"/>
      <c r="Q642" s="196"/>
      <c r="R642" s="196"/>
      <c r="S642" s="196"/>
      <c r="T642" s="197"/>
      <c r="AT642" s="191" t="s">
        <v>182</v>
      </c>
      <c r="AU642" s="191" t="s">
        <v>87</v>
      </c>
      <c r="AV642" s="16" t="s">
        <v>106</v>
      </c>
      <c r="AW642" s="16" t="s">
        <v>30</v>
      </c>
      <c r="AX642" s="16" t="s">
        <v>79</v>
      </c>
      <c r="AY642" s="191" t="s">
        <v>176</v>
      </c>
    </row>
    <row r="643" spans="1:65" s="2" customFormat="1" ht="38" customHeight="1">
      <c r="A643" s="33"/>
      <c r="B643" s="151"/>
      <c r="C643" s="152" t="s">
        <v>301</v>
      </c>
      <c r="D643" s="152" t="s">
        <v>178</v>
      </c>
      <c r="E643" s="153" t="s">
        <v>1904</v>
      </c>
      <c r="F643" s="154" t="s">
        <v>1905</v>
      </c>
      <c r="G643" s="155" t="s">
        <v>219</v>
      </c>
      <c r="H643" s="156">
        <v>33</v>
      </c>
      <c r="I643" s="157"/>
      <c r="J643" s="158">
        <f>ROUND(I643*H643,2)</f>
        <v>0</v>
      </c>
      <c r="K643" s="159"/>
      <c r="L643" s="34"/>
      <c r="M643" s="160" t="s">
        <v>1</v>
      </c>
      <c r="N643" s="161" t="s">
        <v>41</v>
      </c>
      <c r="O643" s="59"/>
      <c r="P643" s="162">
        <f>O643*H643</f>
        <v>0</v>
      </c>
      <c r="Q643" s="162">
        <v>4.4799999999999998E-5</v>
      </c>
      <c r="R643" s="162">
        <f>Q643*H643</f>
        <v>1.4783999999999999E-3</v>
      </c>
      <c r="S643" s="162">
        <v>0</v>
      </c>
      <c r="T643" s="163">
        <f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64" t="s">
        <v>332</v>
      </c>
      <c r="AT643" s="164" t="s">
        <v>178</v>
      </c>
      <c r="AU643" s="164" t="s">
        <v>87</v>
      </c>
      <c r="AY643" s="18" t="s">
        <v>176</v>
      </c>
      <c r="BE643" s="165">
        <f>IF(N643="základná",J643,0)</f>
        <v>0</v>
      </c>
      <c r="BF643" s="165">
        <f>IF(N643="znížená",J643,0)</f>
        <v>0</v>
      </c>
      <c r="BG643" s="165">
        <f>IF(N643="zákl. prenesená",J643,0)</f>
        <v>0</v>
      </c>
      <c r="BH643" s="165">
        <f>IF(N643="zníž. prenesená",J643,0)</f>
        <v>0</v>
      </c>
      <c r="BI643" s="165">
        <f>IF(N643="nulová",J643,0)</f>
        <v>0</v>
      </c>
      <c r="BJ643" s="18" t="s">
        <v>87</v>
      </c>
      <c r="BK643" s="165">
        <f>ROUND(I643*H643,2)</f>
        <v>0</v>
      </c>
      <c r="BL643" s="18" t="s">
        <v>332</v>
      </c>
      <c r="BM643" s="164" t="s">
        <v>1906</v>
      </c>
    </row>
    <row r="644" spans="1:65" s="13" customFormat="1" ht="12">
      <c r="B644" s="166"/>
      <c r="D644" s="167" t="s">
        <v>182</v>
      </c>
      <c r="E644" s="168" t="s">
        <v>1</v>
      </c>
      <c r="F644" s="169" t="s">
        <v>1907</v>
      </c>
      <c r="H644" s="168" t="s">
        <v>1</v>
      </c>
      <c r="I644" s="170"/>
      <c r="L644" s="166"/>
      <c r="M644" s="171"/>
      <c r="N644" s="172"/>
      <c r="O644" s="172"/>
      <c r="P644" s="172"/>
      <c r="Q644" s="172"/>
      <c r="R644" s="172"/>
      <c r="S644" s="172"/>
      <c r="T644" s="173"/>
      <c r="AT644" s="168" t="s">
        <v>182</v>
      </c>
      <c r="AU644" s="168" t="s">
        <v>87</v>
      </c>
      <c r="AV644" s="13" t="s">
        <v>79</v>
      </c>
      <c r="AW644" s="13" t="s">
        <v>30</v>
      </c>
      <c r="AX644" s="13" t="s">
        <v>75</v>
      </c>
      <c r="AY644" s="168" t="s">
        <v>176</v>
      </c>
    </row>
    <row r="645" spans="1:65" s="14" customFormat="1" ht="12">
      <c r="B645" s="174"/>
      <c r="D645" s="167" t="s">
        <v>182</v>
      </c>
      <c r="E645" s="175" t="s">
        <v>1</v>
      </c>
      <c r="F645" s="176" t="s">
        <v>1908</v>
      </c>
      <c r="H645" s="177">
        <v>32.564999999999998</v>
      </c>
      <c r="I645" s="178"/>
      <c r="L645" s="174"/>
      <c r="M645" s="179"/>
      <c r="N645" s="180"/>
      <c r="O645" s="180"/>
      <c r="P645" s="180"/>
      <c r="Q645" s="180"/>
      <c r="R645" s="180"/>
      <c r="S645" s="180"/>
      <c r="T645" s="181"/>
      <c r="AT645" s="175" t="s">
        <v>182</v>
      </c>
      <c r="AU645" s="175" t="s">
        <v>87</v>
      </c>
      <c r="AV645" s="14" t="s">
        <v>87</v>
      </c>
      <c r="AW645" s="14" t="s">
        <v>30</v>
      </c>
      <c r="AX645" s="14" t="s">
        <v>75</v>
      </c>
      <c r="AY645" s="175" t="s">
        <v>176</v>
      </c>
    </row>
    <row r="646" spans="1:65" s="14" customFormat="1" ht="12">
      <c r="B646" s="174"/>
      <c r="D646" s="167" t="s">
        <v>182</v>
      </c>
      <c r="E646" s="175" t="s">
        <v>1</v>
      </c>
      <c r="F646" s="176" t="s">
        <v>1909</v>
      </c>
      <c r="H646" s="177">
        <v>0.435</v>
      </c>
      <c r="I646" s="178"/>
      <c r="L646" s="174"/>
      <c r="M646" s="179"/>
      <c r="N646" s="180"/>
      <c r="O646" s="180"/>
      <c r="P646" s="180"/>
      <c r="Q646" s="180"/>
      <c r="R646" s="180"/>
      <c r="S646" s="180"/>
      <c r="T646" s="181"/>
      <c r="AT646" s="175" t="s">
        <v>182</v>
      </c>
      <c r="AU646" s="175" t="s">
        <v>87</v>
      </c>
      <c r="AV646" s="14" t="s">
        <v>87</v>
      </c>
      <c r="AW646" s="14" t="s">
        <v>30</v>
      </c>
      <c r="AX646" s="14" t="s">
        <v>75</v>
      </c>
      <c r="AY646" s="175" t="s">
        <v>176</v>
      </c>
    </row>
    <row r="647" spans="1:65" s="16" customFormat="1" ht="12">
      <c r="B647" s="190"/>
      <c r="D647" s="167" t="s">
        <v>182</v>
      </c>
      <c r="E647" s="191" t="s">
        <v>1</v>
      </c>
      <c r="F647" s="192" t="s">
        <v>1910</v>
      </c>
      <c r="H647" s="193">
        <v>33</v>
      </c>
      <c r="I647" s="194"/>
      <c r="L647" s="190"/>
      <c r="M647" s="195"/>
      <c r="N647" s="196"/>
      <c r="O647" s="196"/>
      <c r="P647" s="196"/>
      <c r="Q647" s="196"/>
      <c r="R647" s="196"/>
      <c r="S647" s="196"/>
      <c r="T647" s="197"/>
      <c r="AT647" s="191" t="s">
        <v>182</v>
      </c>
      <c r="AU647" s="191" t="s">
        <v>87</v>
      </c>
      <c r="AV647" s="16" t="s">
        <v>106</v>
      </c>
      <c r="AW647" s="16" t="s">
        <v>30</v>
      </c>
      <c r="AX647" s="16" t="s">
        <v>79</v>
      </c>
      <c r="AY647" s="191" t="s">
        <v>176</v>
      </c>
    </row>
    <row r="648" spans="1:65" s="2" customFormat="1" ht="38" customHeight="1">
      <c r="A648" s="33"/>
      <c r="B648" s="151"/>
      <c r="C648" s="152" t="s">
        <v>1911</v>
      </c>
      <c r="D648" s="152" t="s">
        <v>178</v>
      </c>
      <c r="E648" s="153" t="s">
        <v>1912</v>
      </c>
      <c r="F648" s="154" t="s">
        <v>1913</v>
      </c>
      <c r="G648" s="155" t="s">
        <v>219</v>
      </c>
      <c r="H648" s="156">
        <v>118.23</v>
      </c>
      <c r="I648" s="157"/>
      <c r="J648" s="158">
        <f>ROUND(I648*H648,2)</f>
        <v>0</v>
      </c>
      <c r="K648" s="159"/>
      <c r="L648" s="34"/>
      <c r="M648" s="160" t="s">
        <v>1</v>
      </c>
      <c r="N648" s="161" t="s">
        <v>41</v>
      </c>
      <c r="O648" s="59"/>
      <c r="P648" s="162">
        <f>O648*H648</f>
        <v>0</v>
      </c>
      <c r="Q648" s="162">
        <v>3.1999999999999999E-5</v>
      </c>
      <c r="R648" s="162">
        <f>Q648*H648</f>
        <v>3.7833599999999999E-3</v>
      </c>
      <c r="S648" s="162">
        <v>0</v>
      </c>
      <c r="T648" s="163">
        <f>S648*H648</f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4" t="s">
        <v>332</v>
      </c>
      <c r="AT648" s="164" t="s">
        <v>178</v>
      </c>
      <c r="AU648" s="164" t="s">
        <v>87</v>
      </c>
      <c r="AY648" s="18" t="s">
        <v>176</v>
      </c>
      <c r="BE648" s="165">
        <f>IF(N648="základná",J648,0)</f>
        <v>0</v>
      </c>
      <c r="BF648" s="165">
        <f>IF(N648="znížená",J648,0)</f>
        <v>0</v>
      </c>
      <c r="BG648" s="165">
        <f>IF(N648="zákl. prenesená",J648,0)</f>
        <v>0</v>
      </c>
      <c r="BH648" s="165">
        <f>IF(N648="zníž. prenesená",J648,0)</f>
        <v>0</v>
      </c>
      <c r="BI648" s="165">
        <f>IF(N648="nulová",J648,0)</f>
        <v>0</v>
      </c>
      <c r="BJ648" s="18" t="s">
        <v>87</v>
      </c>
      <c r="BK648" s="165">
        <f>ROUND(I648*H648,2)</f>
        <v>0</v>
      </c>
      <c r="BL648" s="18" t="s">
        <v>332</v>
      </c>
      <c r="BM648" s="164" t="s">
        <v>1914</v>
      </c>
    </row>
    <row r="649" spans="1:65" s="14" customFormat="1" ht="12">
      <c r="B649" s="174"/>
      <c r="D649" s="167" t="s">
        <v>182</v>
      </c>
      <c r="E649" s="175" t="s">
        <v>1</v>
      </c>
      <c r="F649" s="176" t="s">
        <v>1915</v>
      </c>
      <c r="H649" s="177">
        <v>118.23</v>
      </c>
      <c r="I649" s="178"/>
      <c r="L649" s="174"/>
      <c r="M649" s="179"/>
      <c r="N649" s="180"/>
      <c r="O649" s="180"/>
      <c r="P649" s="180"/>
      <c r="Q649" s="180"/>
      <c r="R649" s="180"/>
      <c r="S649" s="180"/>
      <c r="T649" s="181"/>
      <c r="AT649" s="175" t="s">
        <v>182</v>
      </c>
      <c r="AU649" s="175" t="s">
        <v>87</v>
      </c>
      <c r="AV649" s="14" t="s">
        <v>87</v>
      </c>
      <c r="AW649" s="14" t="s">
        <v>30</v>
      </c>
      <c r="AX649" s="14" t="s">
        <v>75</v>
      </c>
      <c r="AY649" s="175" t="s">
        <v>176</v>
      </c>
    </row>
    <row r="650" spans="1:65" s="16" customFormat="1" ht="12">
      <c r="B650" s="190"/>
      <c r="D650" s="167" t="s">
        <v>182</v>
      </c>
      <c r="E650" s="191" t="s">
        <v>1</v>
      </c>
      <c r="F650" s="192" t="s">
        <v>521</v>
      </c>
      <c r="H650" s="193">
        <v>118.23</v>
      </c>
      <c r="I650" s="194"/>
      <c r="L650" s="190"/>
      <c r="M650" s="195"/>
      <c r="N650" s="196"/>
      <c r="O650" s="196"/>
      <c r="P650" s="196"/>
      <c r="Q650" s="196"/>
      <c r="R650" s="196"/>
      <c r="S650" s="196"/>
      <c r="T650" s="197"/>
      <c r="AT650" s="191" t="s">
        <v>182</v>
      </c>
      <c r="AU650" s="191" t="s">
        <v>87</v>
      </c>
      <c r="AV650" s="16" t="s">
        <v>106</v>
      </c>
      <c r="AW650" s="16" t="s">
        <v>30</v>
      </c>
      <c r="AX650" s="16" t="s">
        <v>79</v>
      </c>
      <c r="AY650" s="191" t="s">
        <v>176</v>
      </c>
    </row>
    <row r="651" spans="1:65" s="2" customFormat="1" ht="24.25" customHeight="1">
      <c r="A651" s="33"/>
      <c r="B651" s="151"/>
      <c r="C651" s="152" t="s">
        <v>350</v>
      </c>
      <c r="D651" s="152" t="s">
        <v>178</v>
      </c>
      <c r="E651" s="153" t="s">
        <v>1916</v>
      </c>
      <c r="F651" s="154" t="s">
        <v>1917</v>
      </c>
      <c r="G651" s="155" t="s">
        <v>219</v>
      </c>
      <c r="H651" s="156">
        <v>28.92</v>
      </c>
      <c r="I651" s="157"/>
      <c r="J651" s="158">
        <f>ROUND(I651*H651,2)</f>
        <v>0</v>
      </c>
      <c r="K651" s="159"/>
      <c r="L651" s="34"/>
      <c r="M651" s="160" t="s">
        <v>1</v>
      </c>
      <c r="N651" s="161" t="s">
        <v>41</v>
      </c>
      <c r="O651" s="59"/>
      <c r="P651" s="162">
        <f>O651*H651</f>
        <v>0</v>
      </c>
      <c r="Q651" s="162">
        <v>0</v>
      </c>
      <c r="R651" s="162">
        <f>Q651*H651</f>
        <v>0</v>
      </c>
      <c r="S651" s="162">
        <v>0</v>
      </c>
      <c r="T651" s="163">
        <f>S651*H651</f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64" t="s">
        <v>332</v>
      </c>
      <c r="AT651" s="164" t="s">
        <v>178</v>
      </c>
      <c r="AU651" s="164" t="s">
        <v>87</v>
      </c>
      <c r="AY651" s="18" t="s">
        <v>176</v>
      </c>
      <c r="BE651" s="165">
        <f>IF(N651="základná",J651,0)</f>
        <v>0</v>
      </c>
      <c r="BF651" s="165">
        <f>IF(N651="znížená",J651,0)</f>
        <v>0</v>
      </c>
      <c r="BG651" s="165">
        <f>IF(N651="zákl. prenesená",J651,0)</f>
        <v>0</v>
      </c>
      <c r="BH651" s="165">
        <f>IF(N651="zníž. prenesená",J651,0)</f>
        <v>0</v>
      </c>
      <c r="BI651" s="165">
        <f>IF(N651="nulová",J651,0)</f>
        <v>0</v>
      </c>
      <c r="BJ651" s="18" t="s">
        <v>87</v>
      </c>
      <c r="BK651" s="165">
        <f>ROUND(I651*H651,2)</f>
        <v>0</v>
      </c>
      <c r="BL651" s="18" t="s">
        <v>332</v>
      </c>
      <c r="BM651" s="164" t="s">
        <v>1918</v>
      </c>
    </row>
    <row r="652" spans="1:65" s="14" customFormat="1" ht="12">
      <c r="B652" s="174"/>
      <c r="D652" s="167" t="s">
        <v>182</v>
      </c>
      <c r="E652" s="175" t="s">
        <v>1</v>
      </c>
      <c r="F652" s="176" t="s">
        <v>1919</v>
      </c>
      <c r="H652" s="177">
        <v>28.92</v>
      </c>
      <c r="I652" s="178"/>
      <c r="L652" s="174"/>
      <c r="M652" s="179"/>
      <c r="N652" s="180"/>
      <c r="O652" s="180"/>
      <c r="P652" s="180"/>
      <c r="Q652" s="180"/>
      <c r="R652" s="180"/>
      <c r="S652" s="180"/>
      <c r="T652" s="181"/>
      <c r="AT652" s="175" t="s">
        <v>182</v>
      </c>
      <c r="AU652" s="175" t="s">
        <v>87</v>
      </c>
      <c r="AV652" s="14" t="s">
        <v>87</v>
      </c>
      <c r="AW652" s="14" t="s">
        <v>30</v>
      </c>
      <c r="AX652" s="14" t="s">
        <v>75</v>
      </c>
      <c r="AY652" s="175" t="s">
        <v>176</v>
      </c>
    </row>
    <row r="653" spans="1:65" s="16" customFormat="1" ht="12">
      <c r="B653" s="190"/>
      <c r="D653" s="167" t="s">
        <v>182</v>
      </c>
      <c r="E653" s="191" t="s">
        <v>1</v>
      </c>
      <c r="F653" s="192" t="s">
        <v>193</v>
      </c>
      <c r="H653" s="193">
        <v>28.92</v>
      </c>
      <c r="I653" s="194"/>
      <c r="L653" s="190"/>
      <c r="M653" s="195"/>
      <c r="N653" s="196"/>
      <c r="O653" s="196"/>
      <c r="P653" s="196"/>
      <c r="Q653" s="196"/>
      <c r="R653" s="196"/>
      <c r="S653" s="196"/>
      <c r="T653" s="197"/>
      <c r="AT653" s="191" t="s">
        <v>182</v>
      </c>
      <c r="AU653" s="191" t="s">
        <v>87</v>
      </c>
      <c r="AV653" s="16" t="s">
        <v>106</v>
      </c>
      <c r="AW653" s="16" t="s">
        <v>30</v>
      </c>
      <c r="AX653" s="16" t="s">
        <v>79</v>
      </c>
      <c r="AY653" s="191" t="s">
        <v>176</v>
      </c>
    </row>
    <row r="654" spans="1:65" s="2" customFormat="1" ht="24.25" customHeight="1">
      <c r="A654" s="33"/>
      <c r="B654" s="151"/>
      <c r="C654" s="152" t="s">
        <v>1920</v>
      </c>
      <c r="D654" s="152" t="s">
        <v>178</v>
      </c>
      <c r="E654" s="153" t="s">
        <v>1921</v>
      </c>
      <c r="F654" s="154" t="s">
        <v>1922</v>
      </c>
      <c r="G654" s="155" t="s">
        <v>219</v>
      </c>
      <c r="H654" s="156">
        <v>16.559999999999999</v>
      </c>
      <c r="I654" s="157"/>
      <c r="J654" s="158">
        <f>ROUND(I654*H654,2)</f>
        <v>0</v>
      </c>
      <c r="K654" s="159"/>
      <c r="L654" s="34"/>
      <c r="M654" s="160" t="s">
        <v>1</v>
      </c>
      <c r="N654" s="161" t="s">
        <v>41</v>
      </c>
      <c r="O654" s="59"/>
      <c r="P654" s="162">
        <f>O654*H654</f>
        <v>0</v>
      </c>
      <c r="Q654" s="162">
        <v>3.4399999999999999E-3</v>
      </c>
      <c r="R654" s="162">
        <f>Q654*H654</f>
        <v>5.6966399999999993E-2</v>
      </c>
      <c r="S654" s="162">
        <v>0</v>
      </c>
      <c r="T654" s="163">
        <f>S654*H654</f>
        <v>0</v>
      </c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R654" s="164" t="s">
        <v>332</v>
      </c>
      <c r="AT654" s="164" t="s">
        <v>178</v>
      </c>
      <c r="AU654" s="164" t="s">
        <v>87</v>
      </c>
      <c r="AY654" s="18" t="s">
        <v>176</v>
      </c>
      <c r="BE654" s="165">
        <f>IF(N654="základná",J654,0)</f>
        <v>0</v>
      </c>
      <c r="BF654" s="165">
        <f>IF(N654="znížená",J654,0)</f>
        <v>0</v>
      </c>
      <c r="BG654" s="165">
        <f>IF(N654="zákl. prenesená",J654,0)</f>
        <v>0</v>
      </c>
      <c r="BH654" s="165">
        <f>IF(N654="zníž. prenesená",J654,0)</f>
        <v>0</v>
      </c>
      <c r="BI654" s="165">
        <f>IF(N654="nulová",J654,0)</f>
        <v>0</v>
      </c>
      <c r="BJ654" s="18" t="s">
        <v>87</v>
      </c>
      <c r="BK654" s="165">
        <f>ROUND(I654*H654,2)</f>
        <v>0</v>
      </c>
      <c r="BL654" s="18" t="s">
        <v>332</v>
      </c>
      <c r="BM654" s="164" t="s">
        <v>1923</v>
      </c>
    </row>
    <row r="655" spans="1:65" s="13" customFormat="1" ht="12">
      <c r="B655" s="166"/>
      <c r="D655" s="167" t="s">
        <v>182</v>
      </c>
      <c r="E655" s="168" t="s">
        <v>1</v>
      </c>
      <c r="F655" s="169" t="s">
        <v>1924</v>
      </c>
      <c r="H655" s="168" t="s">
        <v>1</v>
      </c>
      <c r="I655" s="170"/>
      <c r="L655" s="166"/>
      <c r="M655" s="171"/>
      <c r="N655" s="172"/>
      <c r="O655" s="172"/>
      <c r="P655" s="172"/>
      <c r="Q655" s="172"/>
      <c r="R655" s="172"/>
      <c r="S655" s="172"/>
      <c r="T655" s="173"/>
      <c r="AT655" s="168" t="s">
        <v>182</v>
      </c>
      <c r="AU655" s="168" t="s">
        <v>87</v>
      </c>
      <c r="AV655" s="13" t="s">
        <v>79</v>
      </c>
      <c r="AW655" s="13" t="s">
        <v>30</v>
      </c>
      <c r="AX655" s="13" t="s">
        <v>75</v>
      </c>
      <c r="AY655" s="168" t="s">
        <v>176</v>
      </c>
    </row>
    <row r="656" spans="1:65" s="14" customFormat="1" ht="12">
      <c r="B656" s="174"/>
      <c r="D656" s="167" t="s">
        <v>182</v>
      </c>
      <c r="E656" s="175" t="s">
        <v>1</v>
      </c>
      <c r="F656" s="176" t="s">
        <v>1925</v>
      </c>
      <c r="H656" s="177">
        <v>16.559999999999999</v>
      </c>
      <c r="I656" s="178"/>
      <c r="L656" s="174"/>
      <c r="M656" s="179"/>
      <c r="N656" s="180"/>
      <c r="O656" s="180"/>
      <c r="P656" s="180"/>
      <c r="Q656" s="180"/>
      <c r="R656" s="180"/>
      <c r="S656" s="180"/>
      <c r="T656" s="181"/>
      <c r="AT656" s="175" t="s">
        <v>182</v>
      </c>
      <c r="AU656" s="175" t="s">
        <v>87</v>
      </c>
      <c r="AV656" s="14" t="s">
        <v>87</v>
      </c>
      <c r="AW656" s="14" t="s">
        <v>30</v>
      </c>
      <c r="AX656" s="14" t="s">
        <v>75</v>
      </c>
      <c r="AY656" s="175" t="s">
        <v>176</v>
      </c>
    </row>
    <row r="657" spans="1:65" s="16" customFormat="1" ht="12">
      <c r="B657" s="190"/>
      <c r="D657" s="167" t="s">
        <v>182</v>
      </c>
      <c r="E657" s="191" t="s">
        <v>1</v>
      </c>
      <c r="F657" s="192" t="s">
        <v>193</v>
      </c>
      <c r="H657" s="193">
        <v>16.559999999999999</v>
      </c>
      <c r="I657" s="194"/>
      <c r="L657" s="190"/>
      <c r="M657" s="195"/>
      <c r="N657" s="196"/>
      <c r="O657" s="196"/>
      <c r="P657" s="196"/>
      <c r="Q657" s="196"/>
      <c r="R657" s="196"/>
      <c r="S657" s="196"/>
      <c r="T657" s="197"/>
      <c r="AT657" s="191" t="s">
        <v>182</v>
      </c>
      <c r="AU657" s="191" t="s">
        <v>87</v>
      </c>
      <c r="AV657" s="16" t="s">
        <v>106</v>
      </c>
      <c r="AW657" s="16" t="s">
        <v>30</v>
      </c>
      <c r="AX657" s="16" t="s">
        <v>79</v>
      </c>
      <c r="AY657" s="191" t="s">
        <v>176</v>
      </c>
    </row>
    <row r="658" spans="1:65" s="2" customFormat="1" ht="38" customHeight="1">
      <c r="A658" s="33"/>
      <c r="B658" s="151"/>
      <c r="C658" s="152" t="s">
        <v>1926</v>
      </c>
      <c r="D658" s="152" t="s">
        <v>178</v>
      </c>
      <c r="E658" s="153" t="s">
        <v>1927</v>
      </c>
      <c r="F658" s="154" t="s">
        <v>1928</v>
      </c>
      <c r="G658" s="155" t="s">
        <v>219</v>
      </c>
      <c r="H658" s="156">
        <v>44</v>
      </c>
      <c r="I658" s="157"/>
      <c r="J658" s="158">
        <f>ROUND(I658*H658,2)</f>
        <v>0</v>
      </c>
      <c r="K658" s="159"/>
      <c r="L658" s="34"/>
      <c r="M658" s="160" t="s">
        <v>1</v>
      </c>
      <c r="N658" s="161" t="s">
        <v>41</v>
      </c>
      <c r="O658" s="59"/>
      <c r="P658" s="162">
        <f>O658*H658</f>
        <v>0</v>
      </c>
      <c r="Q658" s="162">
        <v>2.8400000000000001E-3</v>
      </c>
      <c r="R658" s="162">
        <f>Q658*H658</f>
        <v>0.12496</v>
      </c>
      <c r="S658" s="162">
        <v>0</v>
      </c>
      <c r="T658" s="163">
        <f>S658*H658</f>
        <v>0</v>
      </c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R658" s="164" t="s">
        <v>332</v>
      </c>
      <c r="AT658" s="164" t="s">
        <v>178</v>
      </c>
      <c r="AU658" s="164" t="s">
        <v>87</v>
      </c>
      <c r="AY658" s="18" t="s">
        <v>176</v>
      </c>
      <c r="BE658" s="165">
        <f>IF(N658="základná",J658,0)</f>
        <v>0</v>
      </c>
      <c r="BF658" s="165">
        <f>IF(N658="znížená",J658,0)</f>
        <v>0</v>
      </c>
      <c r="BG658" s="165">
        <f>IF(N658="zákl. prenesená",J658,0)</f>
        <v>0</v>
      </c>
      <c r="BH658" s="165">
        <f>IF(N658="zníž. prenesená",J658,0)</f>
        <v>0</v>
      </c>
      <c r="BI658" s="165">
        <f>IF(N658="nulová",J658,0)</f>
        <v>0</v>
      </c>
      <c r="BJ658" s="18" t="s">
        <v>87</v>
      </c>
      <c r="BK658" s="165">
        <f>ROUND(I658*H658,2)</f>
        <v>0</v>
      </c>
      <c r="BL658" s="18" t="s">
        <v>332</v>
      </c>
      <c r="BM658" s="164" t="s">
        <v>1929</v>
      </c>
    </row>
    <row r="659" spans="1:65" s="13" customFormat="1" ht="12">
      <c r="B659" s="166"/>
      <c r="D659" s="167" t="s">
        <v>182</v>
      </c>
      <c r="E659" s="168" t="s">
        <v>1</v>
      </c>
      <c r="F659" s="169" t="s">
        <v>1930</v>
      </c>
      <c r="H659" s="168" t="s">
        <v>1</v>
      </c>
      <c r="I659" s="170"/>
      <c r="L659" s="166"/>
      <c r="M659" s="171"/>
      <c r="N659" s="172"/>
      <c r="O659" s="172"/>
      <c r="P659" s="172"/>
      <c r="Q659" s="172"/>
      <c r="R659" s="172"/>
      <c r="S659" s="172"/>
      <c r="T659" s="173"/>
      <c r="AT659" s="168" t="s">
        <v>182</v>
      </c>
      <c r="AU659" s="168" t="s">
        <v>87</v>
      </c>
      <c r="AV659" s="13" t="s">
        <v>79</v>
      </c>
      <c r="AW659" s="13" t="s">
        <v>30</v>
      </c>
      <c r="AX659" s="13" t="s">
        <v>75</v>
      </c>
      <c r="AY659" s="168" t="s">
        <v>176</v>
      </c>
    </row>
    <row r="660" spans="1:65" s="14" customFormat="1" ht="12">
      <c r="B660" s="174"/>
      <c r="D660" s="167" t="s">
        <v>182</v>
      </c>
      <c r="E660" s="175" t="s">
        <v>1</v>
      </c>
      <c r="F660" s="176" t="s">
        <v>1931</v>
      </c>
      <c r="H660" s="177">
        <v>44</v>
      </c>
      <c r="I660" s="178"/>
      <c r="L660" s="174"/>
      <c r="M660" s="179"/>
      <c r="N660" s="180"/>
      <c r="O660" s="180"/>
      <c r="P660" s="180"/>
      <c r="Q660" s="180"/>
      <c r="R660" s="180"/>
      <c r="S660" s="180"/>
      <c r="T660" s="181"/>
      <c r="AT660" s="175" t="s">
        <v>182</v>
      </c>
      <c r="AU660" s="175" t="s">
        <v>87</v>
      </c>
      <c r="AV660" s="14" t="s">
        <v>87</v>
      </c>
      <c r="AW660" s="14" t="s">
        <v>30</v>
      </c>
      <c r="AX660" s="14" t="s">
        <v>75</v>
      </c>
      <c r="AY660" s="175" t="s">
        <v>176</v>
      </c>
    </row>
    <row r="661" spans="1:65" s="16" customFormat="1" ht="12">
      <c r="B661" s="190"/>
      <c r="D661" s="167" t="s">
        <v>182</v>
      </c>
      <c r="E661" s="191" t="s">
        <v>1</v>
      </c>
      <c r="F661" s="192" t="s">
        <v>1932</v>
      </c>
      <c r="H661" s="193">
        <v>44</v>
      </c>
      <c r="I661" s="194"/>
      <c r="L661" s="190"/>
      <c r="M661" s="195"/>
      <c r="N661" s="196"/>
      <c r="O661" s="196"/>
      <c r="P661" s="196"/>
      <c r="Q661" s="196"/>
      <c r="R661" s="196"/>
      <c r="S661" s="196"/>
      <c r="T661" s="197"/>
      <c r="AT661" s="191" t="s">
        <v>182</v>
      </c>
      <c r="AU661" s="191" t="s">
        <v>87</v>
      </c>
      <c r="AV661" s="16" t="s">
        <v>106</v>
      </c>
      <c r="AW661" s="16" t="s">
        <v>30</v>
      </c>
      <c r="AX661" s="16" t="s">
        <v>79</v>
      </c>
      <c r="AY661" s="191" t="s">
        <v>176</v>
      </c>
    </row>
    <row r="662" spans="1:65" s="2" customFormat="1" ht="38" customHeight="1">
      <c r="A662" s="33"/>
      <c r="B662" s="151"/>
      <c r="C662" s="152" t="s">
        <v>1933</v>
      </c>
      <c r="D662" s="152" t="s">
        <v>178</v>
      </c>
      <c r="E662" s="153" t="s">
        <v>1934</v>
      </c>
      <c r="F662" s="154" t="s">
        <v>1935</v>
      </c>
      <c r="G662" s="155" t="s">
        <v>219</v>
      </c>
      <c r="H662" s="156">
        <v>22.4</v>
      </c>
      <c r="I662" s="157"/>
      <c r="J662" s="158">
        <f>ROUND(I662*H662,2)</f>
        <v>0</v>
      </c>
      <c r="K662" s="159"/>
      <c r="L662" s="34"/>
      <c r="M662" s="160" t="s">
        <v>1</v>
      </c>
      <c r="N662" s="161" t="s">
        <v>41</v>
      </c>
      <c r="O662" s="59"/>
      <c r="P662" s="162">
        <f>O662*H662</f>
        <v>0</v>
      </c>
      <c r="Q662" s="162">
        <v>7.6E-3</v>
      </c>
      <c r="R662" s="162">
        <f>Q662*H662</f>
        <v>0.17024</v>
      </c>
      <c r="S662" s="162">
        <v>0</v>
      </c>
      <c r="T662" s="163">
        <f>S662*H662</f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64" t="s">
        <v>332</v>
      </c>
      <c r="AT662" s="164" t="s">
        <v>178</v>
      </c>
      <c r="AU662" s="164" t="s">
        <v>87</v>
      </c>
      <c r="AY662" s="18" t="s">
        <v>176</v>
      </c>
      <c r="BE662" s="165">
        <f>IF(N662="základná",J662,0)</f>
        <v>0</v>
      </c>
      <c r="BF662" s="165">
        <f>IF(N662="znížená",J662,0)</f>
        <v>0</v>
      </c>
      <c r="BG662" s="165">
        <f>IF(N662="zákl. prenesená",J662,0)</f>
        <v>0</v>
      </c>
      <c r="BH662" s="165">
        <f>IF(N662="zníž. prenesená",J662,0)</f>
        <v>0</v>
      </c>
      <c r="BI662" s="165">
        <f>IF(N662="nulová",J662,0)</f>
        <v>0</v>
      </c>
      <c r="BJ662" s="18" t="s">
        <v>87</v>
      </c>
      <c r="BK662" s="165">
        <f>ROUND(I662*H662,2)</f>
        <v>0</v>
      </c>
      <c r="BL662" s="18" t="s">
        <v>332</v>
      </c>
      <c r="BM662" s="164" t="s">
        <v>1936</v>
      </c>
    </row>
    <row r="663" spans="1:65" s="13" customFormat="1" ht="12">
      <c r="B663" s="166"/>
      <c r="D663" s="167" t="s">
        <v>182</v>
      </c>
      <c r="E663" s="168" t="s">
        <v>1</v>
      </c>
      <c r="F663" s="169" t="s">
        <v>1937</v>
      </c>
      <c r="H663" s="168" t="s">
        <v>1</v>
      </c>
      <c r="I663" s="170"/>
      <c r="L663" s="166"/>
      <c r="M663" s="171"/>
      <c r="N663" s="172"/>
      <c r="O663" s="172"/>
      <c r="P663" s="172"/>
      <c r="Q663" s="172"/>
      <c r="R663" s="172"/>
      <c r="S663" s="172"/>
      <c r="T663" s="173"/>
      <c r="AT663" s="168" t="s">
        <v>182</v>
      </c>
      <c r="AU663" s="168" t="s">
        <v>87</v>
      </c>
      <c r="AV663" s="13" t="s">
        <v>79</v>
      </c>
      <c r="AW663" s="13" t="s">
        <v>30</v>
      </c>
      <c r="AX663" s="13" t="s">
        <v>75</v>
      </c>
      <c r="AY663" s="168" t="s">
        <v>176</v>
      </c>
    </row>
    <row r="664" spans="1:65" s="14" customFormat="1" ht="12">
      <c r="B664" s="174"/>
      <c r="D664" s="167" t="s">
        <v>182</v>
      </c>
      <c r="E664" s="175" t="s">
        <v>1</v>
      </c>
      <c r="F664" s="176" t="s">
        <v>1938</v>
      </c>
      <c r="H664" s="177">
        <v>22.4</v>
      </c>
      <c r="I664" s="178"/>
      <c r="L664" s="174"/>
      <c r="M664" s="179"/>
      <c r="N664" s="180"/>
      <c r="O664" s="180"/>
      <c r="P664" s="180"/>
      <c r="Q664" s="180"/>
      <c r="R664" s="180"/>
      <c r="S664" s="180"/>
      <c r="T664" s="181"/>
      <c r="AT664" s="175" t="s">
        <v>182</v>
      </c>
      <c r="AU664" s="175" t="s">
        <v>87</v>
      </c>
      <c r="AV664" s="14" t="s">
        <v>87</v>
      </c>
      <c r="AW664" s="14" t="s">
        <v>30</v>
      </c>
      <c r="AX664" s="14" t="s">
        <v>75</v>
      </c>
      <c r="AY664" s="175" t="s">
        <v>176</v>
      </c>
    </row>
    <row r="665" spans="1:65" s="16" customFormat="1" ht="12">
      <c r="B665" s="190"/>
      <c r="D665" s="167" t="s">
        <v>182</v>
      </c>
      <c r="E665" s="191" t="s">
        <v>1</v>
      </c>
      <c r="F665" s="192" t="s">
        <v>521</v>
      </c>
      <c r="H665" s="193">
        <v>22.4</v>
      </c>
      <c r="I665" s="194"/>
      <c r="L665" s="190"/>
      <c r="M665" s="195"/>
      <c r="N665" s="196"/>
      <c r="O665" s="196"/>
      <c r="P665" s="196"/>
      <c r="Q665" s="196"/>
      <c r="R665" s="196"/>
      <c r="S665" s="196"/>
      <c r="T665" s="197"/>
      <c r="AT665" s="191" t="s">
        <v>182</v>
      </c>
      <c r="AU665" s="191" t="s">
        <v>87</v>
      </c>
      <c r="AV665" s="16" t="s">
        <v>106</v>
      </c>
      <c r="AW665" s="16" t="s">
        <v>30</v>
      </c>
      <c r="AX665" s="16" t="s">
        <v>79</v>
      </c>
      <c r="AY665" s="191" t="s">
        <v>176</v>
      </c>
    </row>
    <row r="666" spans="1:65" s="2" customFormat="1" ht="24.25" customHeight="1">
      <c r="A666" s="33"/>
      <c r="B666" s="151"/>
      <c r="C666" s="152" t="s">
        <v>1939</v>
      </c>
      <c r="D666" s="152" t="s">
        <v>178</v>
      </c>
      <c r="E666" s="153" t="s">
        <v>1940</v>
      </c>
      <c r="F666" s="154" t="s">
        <v>1941</v>
      </c>
      <c r="G666" s="155" t="s">
        <v>219</v>
      </c>
      <c r="H666" s="156">
        <v>8.44</v>
      </c>
      <c r="I666" s="157"/>
      <c r="J666" s="158">
        <f>ROUND(I666*H666,2)</f>
        <v>0</v>
      </c>
      <c r="K666" s="159"/>
      <c r="L666" s="34"/>
      <c r="M666" s="160" t="s">
        <v>1</v>
      </c>
      <c r="N666" s="161" t="s">
        <v>41</v>
      </c>
      <c r="O666" s="59"/>
      <c r="P666" s="162">
        <f>O666*H666</f>
        <v>0</v>
      </c>
      <c r="Q666" s="162">
        <v>7.0200000000000002E-3</v>
      </c>
      <c r="R666" s="162">
        <f>Q666*H666</f>
        <v>5.9248799999999997E-2</v>
      </c>
      <c r="S666" s="162">
        <v>0</v>
      </c>
      <c r="T666" s="163">
        <f>S666*H666</f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64" t="s">
        <v>332</v>
      </c>
      <c r="AT666" s="164" t="s">
        <v>178</v>
      </c>
      <c r="AU666" s="164" t="s">
        <v>87</v>
      </c>
      <c r="AY666" s="18" t="s">
        <v>176</v>
      </c>
      <c r="BE666" s="165">
        <f>IF(N666="základná",J666,0)</f>
        <v>0</v>
      </c>
      <c r="BF666" s="165">
        <f>IF(N666="znížená",J666,0)</f>
        <v>0</v>
      </c>
      <c r="BG666" s="165">
        <f>IF(N666="zákl. prenesená",J666,0)</f>
        <v>0</v>
      </c>
      <c r="BH666" s="165">
        <f>IF(N666="zníž. prenesená",J666,0)</f>
        <v>0</v>
      </c>
      <c r="BI666" s="165">
        <f>IF(N666="nulová",J666,0)</f>
        <v>0</v>
      </c>
      <c r="BJ666" s="18" t="s">
        <v>87</v>
      </c>
      <c r="BK666" s="165">
        <f>ROUND(I666*H666,2)</f>
        <v>0</v>
      </c>
      <c r="BL666" s="18" t="s">
        <v>332</v>
      </c>
      <c r="BM666" s="164" t="s">
        <v>1942</v>
      </c>
    </row>
    <row r="667" spans="1:65" s="13" customFormat="1" ht="12">
      <c r="B667" s="166"/>
      <c r="D667" s="167" t="s">
        <v>182</v>
      </c>
      <c r="E667" s="168" t="s">
        <v>1</v>
      </c>
      <c r="F667" s="169" t="s">
        <v>1943</v>
      </c>
      <c r="H667" s="168" t="s">
        <v>1</v>
      </c>
      <c r="I667" s="170"/>
      <c r="L667" s="166"/>
      <c r="M667" s="171"/>
      <c r="N667" s="172"/>
      <c r="O667" s="172"/>
      <c r="P667" s="172"/>
      <c r="Q667" s="172"/>
      <c r="R667" s="172"/>
      <c r="S667" s="172"/>
      <c r="T667" s="173"/>
      <c r="AT667" s="168" t="s">
        <v>182</v>
      </c>
      <c r="AU667" s="168" t="s">
        <v>87</v>
      </c>
      <c r="AV667" s="13" t="s">
        <v>79</v>
      </c>
      <c r="AW667" s="13" t="s">
        <v>30</v>
      </c>
      <c r="AX667" s="13" t="s">
        <v>75</v>
      </c>
      <c r="AY667" s="168" t="s">
        <v>176</v>
      </c>
    </row>
    <row r="668" spans="1:65" s="14" customFormat="1" ht="12">
      <c r="B668" s="174"/>
      <c r="D668" s="167" t="s">
        <v>182</v>
      </c>
      <c r="E668" s="175" t="s">
        <v>1</v>
      </c>
      <c r="F668" s="176" t="s">
        <v>1944</v>
      </c>
      <c r="H668" s="177">
        <v>4.1399999999999997</v>
      </c>
      <c r="I668" s="178"/>
      <c r="L668" s="174"/>
      <c r="M668" s="179"/>
      <c r="N668" s="180"/>
      <c r="O668" s="180"/>
      <c r="P668" s="180"/>
      <c r="Q668" s="180"/>
      <c r="R668" s="180"/>
      <c r="S668" s="180"/>
      <c r="T668" s="181"/>
      <c r="AT668" s="175" t="s">
        <v>182</v>
      </c>
      <c r="AU668" s="175" t="s">
        <v>87</v>
      </c>
      <c r="AV668" s="14" t="s">
        <v>87</v>
      </c>
      <c r="AW668" s="14" t="s">
        <v>30</v>
      </c>
      <c r="AX668" s="14" t="s">
        <v>75</v>
      </c>
      <c r="AY668" s="175" t="s">
        <v>176</v>
      </c>
    </row>
    <row r="669" spans="1:65" s="15" customFormat="1" ht="12">
      <c r="B669" s="182"/>
      <c r="D669" s="167" t="s">
        <v>182</v>
      </c>
      <c r="E669" s="183" t="s">
        <v>1</v>
      </c>
      <c r="F669" s="184" t="s">
        <v>192</v>
      </c>
      <c r="H669" s="185">
        <v>4.1399999999999997</v>
      </c>
      <c r="I669" s="186"/>
      <c r="L669" s="182"/>
      <c r="M669" s="187"/>
      <c r="N669" s="188"/>
      <c r="O669" s="188"/>
      <c r="P669" s="188"/>
      <c r="Q669" s="188"/>
      <c r="R669" s="188"/>
      <c r="S669" s="188"/>
      <c r="T669" s="189"/>
      <c r="AT669" s="183" t="s">
        <v>182</v>
      </c>
      <c r="AU669" s="183" t="s">
        <v>87</v>
      </c>
      <c r="AV669" s="15" t="s">
        <v>97</v>
      </c>
      <c r="AW669" s="15" t="s">
        <v>30</v>
      </c>
      <c r="AX669" s="15" t="s">
        <v>75</v>
      </c>
      <c r="AY669" s="183" t="s">
        <v>176</v>
      </c>
    </row>
    <row r="670" spans="1:65" s="13" customFormat="1" ht="12">
      <c r="B670" s="166"/>
      <c r="D670" s="167" t="s">
        <v>182</v>
      </c>
      <c r="E670" s="168" t="s">
        <v>1</v>
      </c>
      <c r="F670" s="169" t="s">
        <v>1945</v>
      </c>
      <c r="H670" s="168" t="s">
        <v>1</v>
      </c>
      <c r="I670" s="170"/>
      <c r="L670" s="166"/>
      <c r="M670" s="171"/>
      <c r="N670" s="172"/>
      <c r="O670" s="172"/>
      <c r="P670" s="172"/>
      <c r="Q670" s="172"/>
      <c r="R670" s="172"/>
      <c r="S670" s="172"/>
      <c r="T670" s="173"/>
      <c r="AT670" s="168" t="s">
        <v>182</v>
      </c>
      <c r="AU670" s="168" t="s">
        <v>87</v>
      </c>
      <c r="AV670" s="13" t="s">
        <v>79</v>
      </c>
      <c r="AW670" s="13" t="s">
        <v>30</v>
      </c>
      <c r="AX670" s="13" t="s">
        <v>75</v>
      </c>
      <c r="AY670" s="168" t="s">
        <v>176</v>
      </c>
    </row>
    <row r="671" spans="1:65" s="14" customFormat="1" ht="12">
      <c r="B671" s="174"/>
      <c r="D671" s="167" t="s">
        <v>182</v>
      </c>
      <c r="E671" s="175" t="s">
        <v>1</v>
      </c>
      <c r="F671" s="176" t="s">
        <v>1946</v>
      </c>
      <c r="H671" s="177">
        <v>4.3</v>
      </c>
      <c r="I671" s="178"/>
      <c r="L671" s="174"/>
      <c r="M671" s="179"/>
      <c r="N671" s="180"/>
      <c r="O671" s="180"/>
      <c r="P671" s="180"/>
      <c r="Q671" s="180"/>
      <c r="R671" s="180"/>
      <c r="S671" s="180"/>
      <c r="T671" s="181"/>
      <c r="AT671" s="175" t="s">
        <v>182</v>
      </c>
      <c r="AU671" s="175" t="s">
        <v>87</v>
      </c>
      <c r="AV671" s="14" t="s">
        <v>87</v>
      </c>
      <c r="AW671" s="14" t="s">
        <v>30</v>
      </c>
      <c r="AX671" s="14" t="s">
        <v>75</v>
      </c>
      <c r="AY671" s="175" t="s">
        <v>176</v>
      </c>
    </row>
    <row r="672" spans="1:65" s="15" customFormat="1" ht="12">
      <c r="B672" s="182"/>
      <c r="D672" s="167" t="s">
        <v>182</v>
      </c>
      <c r="E672" s="183" t="s">
        <v>1</v>
      </c>
      <c r="F672" s="184" t="s">
        <v>192</v>
      </c>
      <c r="H672" s="185">
        <v>4.3</v>
      </c>
      <c r="I672" s="186"/>
      <c r="L672" s="182"/>
      <c r="M672" s="187"/>
      <c r="N672" s="188"/>
      <c r="O672" s="188"/>
      <c r="P672" s="188"/>
      <c r="Q672" s="188"/>
      <c r="R672" s="188"/>
      <c r="S672" s="188"/>
      <c r="T672" s="189"/>
      <c r="AT672" s="183" t="s">
        <v>182</v>
      </c>
      <c r="AU672" s="183" t="s">
        <v>87</v>
      </c>
      <c r="AV672" s="15" t="s">
        <v>97</v>
      </c>
      <c r="AW672" s="15" t="s">
        <v>30</v>
      </c>
      <c r="AX672" s="15" t="s">
        <v>75</v>
      </c>
      <c r="AY672" s="183" t="s">
        <v>176</v>
      </c>
    </row>
    <row r="673" spans="1:65" s="16" customFormat="1" ht="12">
      <c r="B673" s="190"/>
      <c r="D673" s="167" t="s">
        <v>182</v>
      </c>
      <c r="E673" s="191" t="s">
        <v>1</v>
      </c>
      <c r="F673" s="192" t="s">
        <v>193</v>
      </c>
      <c r="H673" s="193">
        <v>8.44</v>
      </c>
      <c r="I673" s="194"/>
      <c r="L673" s="190"/>
      <c r="M673" s="195"/>
      <c r="N673" s="196"/>
      <c r="O673" s="196"/>
      <c r="P673" s="196"/>
      <c r="Q673" s="196"/>
      <c r="R673" s="196"/>
      <c r="S673" s="196"/>
      <c r="T673" s="197"/>
      <c r="AT673" s="191" t="s">
        <v>182</v>
      </c>
      <c r="AU673" s="191" t="s">
        <v>87</v>
      </c>
      <c r="AV673" s="16" t="s">
        <v>106</v>
      </c>
      <c r="AW673" s="16" t="s">
        <v>30</v>
      </c>
      <c r="AX673" s="16" t="s">
        <v>79</v>
      </c>
      <c r="AY673" s="191" t="s">
        <v>176</v>
      </c>
    </row>
    <row r="674" spans="1:65" s="2" customFormat="1" ht="24.25" customHeight="1">
      <c r="A674" s="33"/>
      <c r="B674" s="151"/>
      <c r="C674" s="152" t="s">
        <v>1947</v>
      </c>
      <c r="D674" s="152" t="s">
        <v>178</v>
      </c>
      <c r="E674" s="153" t="s">
        <v>1948</v>
      </c>
      <c r="F674" s="154" t="s">
        <v>1949</v>
      </c>
      <c r="G674" s="155" t="s">
        <v>315</v>
      </c>
      <c r="H674" s="156">
        <v>6.0209999999999999</v>
      </c>
      <c r="I674" s="157"/>
      <c r="J674" s="158">
        <f>ROUND(I674*H674,2)</f>
        <v>0</v>
      </c>
      <c r="K674" s="159"/>
      <c r="L674" s="34"/>
      <c r="M674" s="160" t="s">
        <v>1</v>
      </c>
      <c r="N674" s="161" t="s">
        <v>41</v>
      </c>
      <c r="O674" s="59"/>
      <c r="P674" s="162">
        <f>O674*H674</f>
        <v>0</v>
      </c>
      <c r="Q674" s="162">
        <v>0</v>
      </c>
      <c r="R674" s="162">
        <f>Q674*H674</f>
        <v>0</v>
      </c>
      <c r="S674" s="162">
        <v>0</v>
      </c>
      <c r="T674" s="163">
        <f>S674*H674</f>
        <v>0</v>
      </c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R674" s="164" t="s">
        <v>332</v>
      </c>
      <c r="AT674" s="164" t="s">
        <v>178</v>
      </c>
      <c r="AU674" s="164" t="s">
        <v>87</v>
      </c>
      <c r="AY674" s="18" t="s">
        <v>176</v>
      </c>
      <c r="BE674" s="165">
        <f>IF(N674="základná",J674,0)</f>
        <v>0</v>
      </c>
      <c r="BF674" s="165">
        <f>IF(N674="znížená",J674,0)</f>
        <v>0</v>
      </c>
      <c r="BG674" s="165">
        <f>IF(N674="zákl. prenesená",J674,0)</f>
        <v>0</v>
      </c>
      <c r="BH674" s="165">
        <f>IF(N674="zníž. prenesená",J674,0)</f>
        <v>0</v>
      </c>
      <c r="BI674" s="165">
        <f>IF(N674="nulová",J674,0)</f>
        <v>0</v>
      </c>
      <c r="BJ674" s="18" t="s">
        <v>87</v>
      </c>
      <c r="BK674" s="165">
        <f>ROUND(I674*H674,2)</f>
        <v>0</v>
      </c>
      <c r="BL674" s="18" t="s">
        <v>332</v>
      </c>
      <c r="BM674" s="164" t="s">
        <v>1950</v>
      </c>
    </row>
    <row r="675" spans="1:65" s="12" customFormat="1" ht="23" customHeight="1">
      <c r="B675" s="138"/>
      <c r="D675" s="139" t="s">
        <v>74</v>
      </c>
      <c r="E675" s="149" t="s">
        <v>1951</v>
      </c>
      <c r="F675" s="149" t="s">
        <v>1952</v>
      </c>
      <c r="I675" s="141"/>
      <c r="J675" s="150">
        <f>BK675</f>
        <v>0</v>
      </c>
      <c r="L675" s="138"/>
      <c r="M675" s="143"/>
      <c r="N675" s="144"/>
      <c r="O675" s="144"/>
      <c r="P675" s="145">
        <f>SUM(P676:P718)</f>
        <v>0</v>
      </c>
      <c r="Q675" s="144"/>
      <c r="R675" s="145">
        <f>SUM(R676:R718)</f>
        <v>9.290000000000001E-2</v>
      </c>
      <c r="S675" s="144"/>
      <c r="T675" s="146">
        <f>SUM(T676:T718)</f>
        <v>0</v>
      </c>
      <c r="AR675" s="139" t="s">
        <v>87</v>
      </c>
      <c r="AT675" s="147" t="s">
        <v>74</v>
      </c>
      <c r="AU675" s="147" t="s">
        <v>79</v>
      </c>
      <c r="AY675" s="139" t="s">
        <v>176</v>
      </c>
      <c r="BK675" s="148">
        <f>SUM(BK676:BK718)</f>
        <v>0</v>
      </c>
    </row>
    <row r="676" spans="1:65" s="2" customFormat="1" ht="38" customHeight="1">
      <c r="A676" s="33"/>
      <c r="B676" s="151"/>
      <c r="C676" s="152" t="s">
        <v>1953</v>
      </c>
      <c r="D676" s="152" t="s">
        <v>178</v>
      </c>
      <c r="E676" s="153" t="s">
        <v>1954</v>
      </c>
      <c r="F676" s="154" t="s">
        <v>1955</v>
      </c>
      <c r="G676" s="155" t="s">
        <v>362</v>
      </c>
      <c r="H676" s="156">
        <v>2</v>
      </c>
      <c r="I676" s="157"/>
      <c r="J676" s="158">
        <f>ROUND(I676*H676,2)</f>
        <v>0</v>
      </c>
      <c r="K676" s="159"/>
      <c r="L676" s="34"/>
      <c r="M676" s="160" t="s">
        <v>1</v>
      </c>
      <c r="N676" s="161" t="s">
        <v>41</v>
      </c>
      <c r="O676" s="59"/>
      <c r="P676" s="162">
        <f>O676*H676</f>
        <v>0</v>
      </c>
      <c r="Q676" s="162">
        <v>0</v>
      </c>
      <c r="R676" s="162">
        <f>Q676*H676</f>
        <v>0</v>
      </c>
      <c r="S676" s="162">
        <v>0</v>
      </c>
      <c r="T676" s="163">
        <f>S676*H676</f>
        <v>0</v>
      </c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R676" s="164" t="s">
        <v>332</v>
      </c>
      <c r="AT676" s="164" t="s">
        <v>178</v>
      </c>
      <c r="AU676" s="164" t="s">
        <v>87</v>
      </c>
      <c r="AY676" s="18" t="s">
        <v>176</v>
      </c>
      <c r="BE676" s="165">
        <f>IF(N676="základná",J676,0)</f>
        <v>0</v>
      </c>
      <c r="BF676" s="165">
        <f>IF(N676="znížená",J676,0)</f>
        <v>0</v>
      </c>
      <c r="BG676" s="165">
        <f>IF(N676="zákl. prenesená",J676,0)</f>
        <v>0</v>
      </c>
      <c r="BH676" s="165">
        <f>IF(N676="zníž. prenesená",J676,0)</f>
        <v>0</v>
      </c>
      <c r="BI676" s="165">
        <f>IF(N676="nulová",J676,0)</f>
        <v>0</v>
      </c>
      <c r="BJ676" s="18" t="s">
        <v>87</v>
      </c>
      <c r="BK676" s="165">
        <f>ROUND(I676*H676,2)</f>
        <v>0</v>
      </c>
      <c r="BL676" s="18" t="s">
        <v>332</v>
      </c>
      <c r="BM676" s="164" t="s">
        <v>1956</v>
      </c>
    </row>
    <row r="677" spans="1:65" s="13" customFormat="1" ht="12">
      <c r="B677" s="166"/>
      <c r="D677" s="167" t="s">
        <v>182</v>
      </c>
      <c r="E677" s="168" t="s">
        <v>1</v>
      </c>
      <c r="F677" s="169" t="s">
        <v>1957</v>
      </c>
      <c r="H677" s="168" t="s">
        <v>1</v>
      </c>
      <c r="I677" s="170"/>
      <c r="L677" s="166"/>
      <c r="M677" s="171"/>
      <c r="N677" s="172"/>
      <c r="O677" s="172"/>
      <c r="P677" s="172"/>
      <c r="Q677" s="172"/>
      <c r="R677" s="172"/>
      <c r="S677" s="172"/>
      <c r="T677" s="173"/>
      <c r="AT677" s="168" t="s">
        <v>182</v>
      </c>
      <c r="AU677" s="168" t="s">
        <v>87</v>
      </c>
      <c r="AV677" s="13" t="s">
        <v>79</v>
      </c>
      <c r="AW677" s="13" t="s">
        <v>30</v>
      </c>
      <c r="AX677" s="13" t="s">
        <v>75</v>
      </c>
      <c r="AY677" s="168" t="s">
        <v>176</v>
      </c>
    </row>
    <row r="678" spans="1:65" s="14" customFormat="1" ht="12">
      <c r="B678" s="174"/>
      <c r="D678" s="167" t="s">
        <v>182</v>
      </c>
      <c r="E678" s="175" t="s">
        <v>1</v>
      </c>
      <c r="F678" s="176" t="s">
        <v>1958</v>
      </c>
      <c r="H678" s="177">
        <v>1</v>
      </c>
      <c r="I678" s="178"/>
      <c r="L678" s="174"/>
      <c r="M678" s="179"/>
      <c r="N678" s="180"/>
      <c r="O678" s="180"/>
      <c r="P678" s="180"/>
      <c r="Q678" s="180"/>
      <c r="R678" s="180"/>
      <c r="S678" s="180"/>
      <c r="T678" s="181"/>
      <c r="AT678" s="175" t="s">
        <v>182</v>
      </c>
      <c r="AU678" s="175" t="s">
        <v>87</v>
      </c>
      <c r="AV678" s="14" t="s">
        <v>87</v>
      </c>
      <c r="AW678" s="14" t="s">
        <v>30</v>
      </c>
      <c r="AX678" s="14" t="s">
        <v>75</v>
      </c>
      <c r="AY678" s="175" t="s">
        <v>176</v>
      </c>
    </row>
    <row r="679" spans="1:65" s="14" customFormat="1" ht="12">
      <c r="B679" s="174"/>
      <c r="D679" s="167" t="s">
        <v>182</v>
      </c>
      <c r="E679" s="175" t="s">
        <v>1</v>
      </c>
      <c r="F679" s="176" t="s">
        <v>1959</v>
      </c>
      <c r="H679" s="177">
        <v>1</v>
      </c>
      <c r="I679" s="178"/>
      <c r="L679" s="174"/>
      <c r="M679" s="179"/>
      <c r="N679" s="180"/>
      <c r="O679" s="180"/>
      <c r="P679" s="180"/>
      <c r="Q679" s="180"/>
      <c r="R679" s="180"/>
      <c r="S679" s="180"/>
      <c r="T679" s="181"/>
      <c r="AT679" s="175" t="s">
        <v>182</v>
      </c>
      <c r="AU679" s="175" t="s">
        <v>87</v>
      </c>
      <c r="AV679" s="14" t="s">
        <v>87</v>
      </c>
      <c r="AW679" s="14" t="s">
        <v>30</v>
      </c>
      <c r="AX679" s="14" t="s">
        <v>75</v>
      </c>
      <c r="AY679" s="175" t="s">
        <v>176</v>
      </c>
    </row>
    <row r="680" spans="1:65" s="15" customFormat="1" ht="12">
      <c r="B680" s="182"/>
      <c r="D680" s="167" t="s">
        <v>182</v>
      </c>
      <c r="E680" s="183" t="s">
        <v>1</v>
      </c>
      <c r="F680" s="184" t="s">
        <v>1400</v>
      </c>
      <c r="H680" s="185">
        <v>2</v>
      </c>
      <c r="I680" s="186"/>
      <c r="L680" s="182"/>
      <c r="M680" s="187"/>
      <c r="N680" s="188"/>
      <c r="O680" s="188"/>
      <c r="P680" s="188"/>
      <c r="Q680" s="188"/>
      <c r="R680" s="188"/>
      <c r="S680" s="188"/>
      <c r="T680" s="189"/>
      <c r="AT680" s="183" t="s">
        <v>182</v>
      </c>
      <c r="AU680" s="183" t="s">
        <v>87</v>
      </c>
      <c r="AV680" s="15" t="s">
        <v>97</v>
      </c>
      <c r="AW680" s="15" t="s">
        <v>30</v>
      </c>
      <c r="AX680" s="15" t="s">
        <v>75</v>
      </c>
      <c r="AY680" s="183" t="s">
        <v>176</v>
      </c>
    </row>
    <row r="681" spans="1:65" s="16" customFormat="1" ht="12">
      <c r="B681" s="190"/>
      <c r="D681" s="167" t="s">
        <v>182</v>
      </c>
      <c r="E681" s="191" t="s">
        <v>1</v>
      </c>
      <c r="F681" s="192" t="s">
        <v>193</v>
      </c>
      <c r="H681" s="193">
        <v>2</v>
      </c>
      <c r="I681" s="194"/>
      <c r="L681" s="190"/>
      <c r="M681" s="195"/>
      <c r="N681" s="196"/>
      <c r="O681" s="196"/>
      <c r="P681" s="196"/>
      <c r="Q681" s="196"/>
      <c r="R681" s="196"/>
      <c r="S681" s="196"/>
      <c r="T681" s="197"/>
      <c r="AT681" s="191" t="s">
        <v>182</v>
      </c>
      <c r="AU681" s="191" t="s">
        <v>87</v>
      </c>
      <c r="AV681" s="16" t="s">
        <v>106</v>
      </c>
      <c r="AW681" s="16" t="s">
        <v>30</v>
      </c>
      <c r="AX681" s="16" t="s">
        <v>79</v>
      </c>
      <c r="AY681" s="191" t="s">
        <v>176</v>
      </c>
    </row>
    <row r="682" spans="1:65" s="2" customFormat="1" ht="24.25" customHeight="1">
      <c r="A682" s="33"/>
      <c r="B682" s="151"/>
      <c r="C682" s="203" t="s">
        <v>1960</v>
      </c>
      <c r="D682" s="203" t="s">
        <v>411</v>
      </c>
      <c r="E682" s="204" t="s">
        <v>1961</v>
      </c>
      <c r="F682" s="205" t="s">
        <v>1962</v>
      </c>
      <c r="G682" s="206" t="s">
        <v>362</v>
      </c>
      <c r="H682" s="207">
        <v>2</v>
      </c>
      <c r="I682" s="208"/>
      <c r="J682" s="209">
        <f>ROUND(I682*H682,2)</f>
        <v>0</v>
      </c>
      <c r="K682" s="210"/>
      <c r="L682" s="211"/>
      <c r="M682" s="212" t="s">
        <v>1</v>
      </c>
      <c r="N682" s="213" t="s">
        <v>41</v>
      </c>
      <c r="O682" s="59"/>
      <c r="P682" s="162">
        <f>O682*H682</f>
        <v>0</v>
      </c>
      <c r="Q682" s="162">
        <v>2.5000000000000001E-2</v>
      </c>
      <c r="R682" s="162">
        <f>Q682*H682</f>
        <v>0.05</v>
      </c>
      <c r="S682" s="162">
        <v>0</v>
      </c>
      <c r="T682" s="163">
        <f>S682*H682</f>
        <v>0</v>
      </c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R682" s="164" t="s">
        <v>615</v>
      </c>
      <c r="AT682" s="164" t="s">
        <v>411</v>
      </c>
      <c r="AU682" s="164" t="s">
        <v>87</v>
      </c>
      <c r="AY682" s="18" t="s">
        <v>176</v>
      </c>
      <c r="BE682" s="165">
        <f>IF(N682="základná",J682,0)</f>
        <v>0</v>
      </c>
      <c r="BF682" s="165">
        <f>IF(N682="znížená",J682,0)</f>
        <v>0</v>
      </c>
      <c r="BG682" s="165">
        <f>IF(N682="zákl. prenesená",J682,0)</f>
        <v>0</v>
      </c>
      <c r="BH682" s="165">
        <f>IF(N682="zníž. prenesená",J682,0)</f>
        <v>0</v>
      </c>
      <c r="BI682" s="165">
        <f>IF(N682="nulová",J682,0)</f>
        <v>0</v>
      </c>
      <c r="BJ682" s="18" t="s">
        <v>87</v>
      </c>
      <c r="BK682" s="165">
        <f>ROUND(I682*H682,2)</f>
        <v>0</v>
      </c>
      <c r="BL682" s="18" t="s">
        <v>332</v>
      </c>
      <c r="BM682" s="164" t="s">
        <v>1963</v>
      </c>
    </row>
    <row r="683" spans="1:65" s="13" customFormat="1" ht="12">
      <c r="B683" s="166"/>
      <c r="D683" s="167" t="s">
        <v>182</v>
      </c>
      <c r="E683" s="168" t="s">
        <v>1</v>
      </c>
      <c r="F683" s="169" t="s">
        <v>1964</v>
      </c>
      <c r="H683" s="168" t="s">
        <v>1</v>
      </c>
      <c r="I683" s="170"/>
      <c r="L683" s="166"/>
      <c r="M683" s="171"/>
      <c r="N683" s="172"/>
      <c r="O683" s="172"/>
      <c r="P683" s="172"/>
      <c r="Q683" s="172"/>
      <c r="R683" s="172"/>
      <c r="S683" s="172"/>
      <c r="T683" s="173"/>
      <c r="AT683" s="168" t="s">
        <v>182</v>
      </c>
      <c r="AU683" s="168" t="s">
        <v>87</v>
      </c>
      <c r="AV683" s="13" t="s">
        <v>79</v>
      </c>
      <c r="AW683" s="13" t="s">
        <v>30</v>
      </c>
      <c r="AX683" s="13" t="s">
        <v>75</v>
      </c>
      <c r="AY683" s="168" t="s">
        <v>176</v>
      </c>
    </row>
    <row r="684" spans="1:65" s="13" customFormat="1" ht="12">
      <c r="B684" s="166"/>
      <c r="D684" s="167" t="s">
        <v>182</v>
      </c>
      <c r="E684" s="168" t="s">
        <v>1</v>
      </c>
      <c r="F684" s="169" t="s">
        <v>1965</v>
      </c>
      <c r="H684" s="168" t="s">
        <v>1</v>
      </c>
      <c r="I684" s="170"/>
      <c r="L684" s="166"/>
      <c r="M684" s="171"/>
      <c r="N684" s="172"/>
      <c r="O684" s="172"/>
      <c r="P684" s="172"/>
      <c r="Q684" s="172"/>
      <c r="R684" s="172"/>
      <c r="S684" s="172"/>
      <c r="T684" s="173"/>
      <c r="AT684" s="168" t="s">
        <v>182</v>
      </c>
      <c r="AU684" s="168" t="s">
        <v>87</v>
      </c>
      <c r="AV684" s="13" t="s">
        <v>79</v>
      </c>
      <c r="AW684" s="13" t="s">
        <v>30</v>
      </c>
      <c r="AX684" s="13" t="s">
        <v>75</v>
      </c>
      <c r="AY684" s="168" t="s">
        <v>176</v>
      </c>
    </row>
    <row r="685" spans="1:65" s="13" customFormat="1" ht="12">
      <c r="B685" s="166"/>
      <c r="D685" s="167" t="s">
        <v>182</v>
      </c>
      <c r="E685" s="168" t="s">
        <v>1</v>
      </c>
      <c r="F685" s="169" t="s">
        <v>1966</v>
      </c>
      <c r="H685" s="168" t="s">
        <v>1</v>
      </c>
      <c r="I685" s="170"/>
      <c r="L685" s="166"/>
      <c r="M685" s="171"/>
      <c r="N685" s="172"/>
      <c r="O685" s="172"/>
      <c r="P685" s="172"/>
      <c r="Q685" s="172"/>
      <c r="R685" s="172"/>
      <c r="S685" s="172"/>
      <c r="T685" s="173"/>
      <c r="AT685" s="168" t="s">
        <v>182</v>
      </c>
      <c r="AU685" s="168" t="s">
        <v>87</v>
      </c>
      <c r="AV685" s="13" t="s">
        <v>79</v>
      </c>
      <c r="AW685" s="13" t="s">
        <v>30</v>
      </c>
      <c r="AX685" s="13" t="s">
        <v>75</v>
      </c>
      <c r="AY685" s="168" t="s">
        <v>176</v>
      </c>
    </row>
    <row r="686" spans="1:65" s="13" customFormat="1" ht="12">
      <c r="B686" s="166"/>
      <c r="D686" s="167" t="s">
        <v>182</v>
      </c>
      <c r="E686" s="168" t="s">
        <v>1</v>
      </c>
      <c r="F686" s="169" t="s">
        <v>1967</v>
      </c>
      <c r="H686" s="168" t="s">
        <v>1</v>
      </c>
      <c r="I686" s="170"/>
      <c r="L686" s="166"/>
      <c r="M686" s="171"/>
      <c r="N686" s="172"/>
      <c r="O686" s="172"/>
      <c r="P686" s="172"/>
      <c r="Q686" s="172"/>
      <c r="R686" s="172"/>
      <c r="S686" s="172"/>
      <c r="T686" s="173"/>
      <c r="AT686" s="168" t="s">
        <v>182</v>
      </c>
      <c r="AU686" s="168" t="s">
        <v>87</v>
      </c>
      <c r="AV686" s="13" t="s">
        <v>79</v>
      </c>
      <c r="AW686" s="13" t="s">
        <v>30</v>
      </c>
      <c r="AX686" s="13" t="s">
        <v>75</v>
      </c>
      <c r="AY686" s="168" t="s">
        <v>176</v>
      </c>
    </row>
    <row r="687" spans="1:65" s="13" customFormat="1" ht="12">
      <c r="B687" s="166"/>
      <c r="D687" s="167" t="s">
        <v>182</v>
      </c>
      <c r="E687" s="168" t="s">
        <v>1</v>
      </c>
      <c r="F687" s="169" t="s">
        <v>1968</v>
      </c>
      <c r="H687" s="168" t="s">
        <v>1</v>
      </c>
      <c r="I687" s="170"/>
      <c r="L687" s="166"/>
      <c r="M687" s="171"/>
      <c r="N687" s="172"/>
      <c r="O687" s="172"/>
      <c r="P687" s="172"/>
      <c r="Q687" s="172"/>
      <c r="R687" s="172"/>
      <c r="S687" s="172"/>
      <c r="T687" s="173"/>
      <c r="AT687" s="168" t="s">
        <v>182</v>
      </c>
      <c r="AU687" s="168" t="s">
        <v>87</v>
      </c>
      <c r="AV687" s="13" t="s">
        <v>79</v>
      </c>
      <c r="AW687" s="13" t="s">
        <v>30</v>
      </c>
      <c r="AX687" s="13" t="s">
        <v>75</v>
      </c>
      <c r="AY687" s="168" t="s">
        <v>176</v>
      </c>
    </row>
    <row r="688" spans="1:65" s="13" customFormat="1" ht="12">
      <c r="B688" s="166"/>
      <c r="D688" s="167" t="s">
        <v>182</v>
      </c>
      <c r="E688" s="168" t="s">
        <v>1</v>
      </c>
      <c r="F688" s="169" t="s">
        <v>1969</v>
      </c>
      <c r="H688" s="168" t="s">
        <v>1</v>
      </c>
      <c r="I688" s="170"/>
      <c r="L688" s="166"/>
      <c r="M688" s="171"/>
      <c r="N688" s="172"/>
      <c r="O688" s="172"/>
      <c r="P688" s="172"/>
      <c r="Q688" s="172"/>
      <c r="R688" s="172"/>
      <c r="S688" s="172"/>
      <c r="T688" s="173"/>
      <c r="AT688" s="168" t="s">
        <v>182</v>
      </c>
      <c r="AU688" s="168" t="s">
        <v>87</v>
      </c>
      <c r="AV688" s="13" t="s">
        <v>79</v>
      </c>
      <c r="AW688" s="13" t="s">
        <v>30</v>
      </c>
      <c r="AX688" s="13" t="s">
        <v>75</v>
      </c>
      <c r="AY688" s="168" t="s">
        <v>176</v>
      </c>
    </row>
    <row r="689" spans="1:65" s="13" customFormat="1" ht="12">
      <c r="B689" s="166"/>
      <c r="D689" s="167" t="s">
        <v>182</v>
      </c>
      <c r="E689" s="168" t="s">
        <v>1</v>
      </c>
      <c r="F689" s="169" t="s">
        <v>1970</v>
      </c>
      <c r="H689" s="168" t="s">
        <v>1</v>
      </c>
      <c r="I689" s="170"/>
      <c r="L689" s="166"/>
      <c r="M689" s="171"/>
      <c r="N689" s="172"/>
      <c r="O689" s="172"/>
      <c r="P689" s="172"/>
      <c r="Q689" s="172"/>
      <c r="R689" s="172"/>
      <c r="S689" s="172"/>
      <c r="T689" s="173"/>
      <c r="AT689" s="168" t="s">
        <v>182</v>
      </c>
      <c r="AU689" s="168" t="s">
        <v>87</v>
      </c>
      <c r="AV689" s="13" t="s">
        <v>79</v>
      </c>
      <c r="AW689" s="13" t="s">
        <v>30</v>
      </c>
      <c r="AX689" s="13" t="s">
        <v>75</v>
      </c>
      <c r="AY689" s="168" t="s">
        <v>176</v>
      </c>
    </row>
    <row r="690" spans="1:65" s="13" customFormat="1" ht="12">
      <c r="B690" s="166"/>
      <c r="D690" s="167" t="s">
        <v>182</v>
      </c>
      <c r="E690" s="168" t="s">
        <v>1</v>
      </c>
      <c r="F690" s="169" t="s">
        <v>1971</v>
      </c>
      <c r="H690" s="168" t="s">
        <v>1</v>
      </c>
      <c r="I690" s="170"/>
      <c r="L690" s="166"/>
      <c r="M690" s="171"/>
      <c r="N690" s="172"/>
      <c r="O690" s="172"/>
      <c r="P690" s="172"/>
      <c r="Q690" s="172"/>
      <c r="R690" s="172"/>
      <c r="S690" s="172"/>
      <c r="T690" s="173"/>
      <c r="AT690" s="168" t="s">
        <v>182</v>
      </c>
      <c r="AU690" s="168" t="s">
        <v>87</v>
      </c>
      <c r="AV690" s="13" t="s">
        <v>79</v>
      </c>
      <c r="AW690" s="13" t="s">
        <v>30</v>
      </c>
      <c r="AX690" s="13" t="s">
        <v>75</v>
      </c>
      <c r="AY690" s="168" t="s">
        <v>176</v>
      </c>
    </row>
    <row r="691" spans="1:65" s="13" customFormat="1" ht="12">
      <c r="B691" s="166"/>
      <c r="D691" s="167" t="s">
        <v>182</v>
      </c>
      <c r="E691" s="168" t="s">
        <v>1</v>
      </c>
      <c r="F691" s="169" t="s">
        <v>1972</v>
      </c>
      <c r="H691" s="168" t="s">
        <v>1</v>
      </c>
      <c r="I691" s="170"/>
      <c r="L691" s="166"/>
      <c r="M691" s="171"/>
      <c r="N691" s="172"/>
      <c r="O691" s="172"/>
      <c r="P691" s="172"/>
      <c r="Q691" s="172"/>
      <c r="R691" s="172"/>
      <c r="S691" s="172"/>
      <c r="T691" s="173"/>
      <c r="AT691" s="168" t="s">
        <v>182</v>
      </c>
      <c r="AU691" s="168" t="s">
        <v>87</v>
      </c>
      <c r="AV691" s="13" t="s">
        <v>79</v>
      </c>
      <c r="AW691" s="13" t="s">
        <v>30</v>
      </c>
      <c r="AX691" s="13" t="s">
        <v>75</v>
      </c>
      <c r="AY691" s="168" t="s">
        <v>176</v>
      </c>
    </row>
    <row r="692" spans="1:65" s="13" customFormat="1" ht="12">
      <c r="B692" s="166"/>
      <c r="D692" s="167" t="s">
        <v>182</v>
      </c>
      <c r="E692" s="168" t="s">
        <v>1</v>
      </c>
      <c r="F692" s="169" t="s">
        <v>1973</v>
      </c>
      <c r="H692" s="168" t="s">
        <v>1</v>
      </c>
      <c r="I692" s="170"/>
      <c r="L692" s="166"/>
      <c r="M692" s="171"/>
      <c r="N692" s="172"/>
      <c r="O692" s="172"/>
      <c r="P692" s="172"/>
      <c r="Q692" s="172"/>
      <c r="R692" s="172"/>
      <c r="S692" s="172"/>
      <c r="T692" s="173"/>
      <c r="AT692" s="168" t="s">
        <v>182</v>
      </c>
      <c r="AU692" s="168" t="s">
        <v>87</v>
      </c>
      <c r="AV692" s="13" t="s">
        <v>79</v>
      </c>
      <c r="AW692" s="13" t="s">
        <v>30</v>
      </c>
      <c r="AX692" s="13" t="s">
        <v>75</v>
      </c>
      <c r="AY692" s="168" t="s">
        <v>176</v>
      </c>
    </row>
    <row r="693" spans="1:65" s="13" customFormat="1" ht="12">
      <c r="B693" s="166"/>
      <c r="D693" s="167" t="s">
        <v>182</v>
      </c>
      <c r="E693" s="168" t="s">
        <v>1</v>
      </c>
      <c r="F693" s="169" t="s">
        <v>1974</v>
      </c>
      <c r="H693" s="168" t="s">
        <v>1</v>
      </c>
      <c r="I693" s="170"/>
      <c r="L693" s="166"/>
      <c r="M693" s="171"/>
      <c r="N693" s="172"/>
      <c r="O693" s="172"/>
      <c r="P693" s="172"/>
      <c r="Q693" s="172"/>
      <c r="R693" s="172"/>
      <c r="S693" s="172"/>
      <c r="T693" s="173"/>
      <c r="AT693" s="168" t="s">
        <v>182</v>
      </c>
      <c r="AU693" s="168" t="s">
        <v>87</v>
      </c>
      <c r="AV693" s="13" t="s">
        <v>79</v>
      </c>
      <c r="AW693" s="13" t="s">
        <v>30</v>
      </c>
      <c r="AX693" s="13" t="s">
        <v>75</v>
      </c>
      <c r="AY693" s="168" t="s">
        <v>176</v>
      </c>
    </row>
    <row r="694" spans="1:65" s="13" customFormat="1" ht="12">
      <c r="B694" s="166"/>
      <c r="D694" s="167" t="s">
        <v>182</v>
      </c>
      <c r="E694" s="168" t="s">
        <v>1</v>
      </c>
      <c r="F694" s="169" t="s">
        <v>1975</v>
      </c>
      <c r="H694" s="168" t="s">
        <v>1</v>
      </c>
      <c r="I694" s="170"/>
      <c r="L694" s="166"/>
      <c r="M694" s="171"/>
      <c r="N694" s="172"/>
      <c r="O694" s="172"/>
      <c r="P694" s="172"/>
      <c r="Q694" s="172"/>
      <c r="R694" s="172"/>
      <c r="S694" s="172"/>
      <c r="T694" s="173"/>
      <c r="AT694" s="168" t="s">
        <v>182</v>
      </c>
      <c r="AU694" s="168" t="s">
        <v>87</v>
      </c>
      <c r="AV694" s="13" t="s">
        <v>79</v>
      </c>
      <c r="AW694" s="13" t="s">
        <v>30</v>
      </c>
      <c r="AX694" s="13" t="s">
        <v>75</v>
      </c>
      <c r="AY694" s="168" t="s">
        <v>176</v>
      </c>
    </row>
    <row r="695" spans="1:65" s="13" customFormat="1" ht="12">
      <c r="B695" s="166"/>
      <c r="D695" s="167" t="s">
        <v>182</v>
      </c>
      <c r="E695" s="168" t="s">
        <v>1</v>
      </c>
      <c r="F695" s="169" t="s">
        <v>1976</v>
      </c>
      <c r="H695" s="168" t="s">
        <v>1</v>
      </c>
      <c r="I695" s="170"/>
      <c r="L695" s="166"/>
      <c r="M695" s="171"/>
      <c r="N695" s="172"/>
      <c r="O695" s="172"/>
      <c r="P695" s="172"/>
      <c r="Q695" s="172"/>
      <c r="R695" s="172"/>
      <c r="S695" s="172"/>
      <c r="T695" s="173"/>
      <c r="AT695" s="168" t="s">
        <v>182</v>
      </c>
      <c r="AU695" s="168" t="s">
        <v>87</v>
      </c>
      <c r="AV695" s="13" t="s">
        <v>79</v>
      </c>
      <c r="AW695" s="13" t="s">
        <v>30</v>
      </c>
      <c r="AX695" s="13" t="s">
        <v>75</v>
      </c>
      <c r="AY695" s="168" t="s">
        <v>176</v>
      </c>
    </row>
    <row r="696" spans="1:65" s="13" customFormat="1" ht="12">
      <c r="B696" s="166"/>
      <c r="D696" s="167" t="s">
        <v>182</v>
      </c>
      <c r="E696" s="168" t="s">
        <v>1</v>
      </c>
      <c r="F696" s="169" t="s">
        <v>1977</v>
      </c>
      <c r="H696" s="168" t="s">
        <v>1</v>
      </c>
      <c r="I696" s="170"/>
      <c r="L696" s="166"/>
      <c r="M696" s="171"/>
      <c r="N696" s="172"/>
      <c r="O696" s="172"/>
      <c r="P696" s="172"/>
      <c r="Q696" s="172"/>
      <c r="R696" s="172"/>
      <c r="S696" s="172"/>
      <c r="T696" s="173"/>
      <c r="AT696" s="168" t="s">
        <v>182</v>
      </c>
      <c r="AU696" s="168" t="s">
        <v>87</v>
      </c>
      <c r="AV696" s="13" t="s">
        <v>79</v>
      </c>
      <c r="AW696" s="13" t="s">
        <v>30</v>
      </c>
      <c r="AX696" s="13" t="s">
        <v>75</v>
      </c>
      <c r="AY696" s="168" t="s">
        <v>176</v>
      </c>
    </row>
    <row r="697" spans="1:65" s="13" customFormat="1" ht="12">
      <c r="B697" s="166"/>
      <c r="D697" s="167" t="s">
        <v>182</v>
      </c>
      <c r="E697" s="168" t="s">
        <v>1</v>
      </c>
      <c r="F697" s="169" t="s">
        <v>1978</v>
      </c>
      <c r="H697" s="168" t="s">
        <v>1</v>
      </c>
      <c r="I697" s="170"/>
      <c r="L697" s="166"/>
      <c r="M697" s="171"/>
      <c r="N697" s="172"/>
      <c r="O697" s="172"/>
      <c r="P697" s="172"/>
      <c r="Q697" s="172"/>
      <c r="R697" s="172"/>
      <c r="S697" s="172"/>
      <c r="T697" s="173"/>
      <c r="AT697" s="168" t="s">
        <v>182</v>
      </c>
      <c r="AU697" s="168" t="s">
        <v>87</v>
      </c>
      <c r="AV697" s="13" t="s">
        <v>79</v>
      </c>
      <c r="AW697" s="13" t="s">
        <v>30</v>
      </c>
      <c r="AX697" s="13" t="s">
        <v>75</v>
      </c>
      <c r="AY697" s="168" t="s">
        <v>176</v>
      </c>
    </row>
    <row r="698" spans="1:65" s="13" customFormat="1" ht="12">
      <c r="B698" s="166"/>
      <c r="D698" s="167" t="s">
        <v>182</v>
      </c>
      <c r="E698" s="168" t="s">
        <v>1</v>
      </c>
      <c r="F698" s="169" t="s">
        <v>1979</v>
      </c>
      <c r="H698" s="168" t="s">
        <v>1</v>
      </c>
      <c r="I698" s="170"/>
      <c r="L698" s="166"/>
      <c r="M698" s="171"/>
      <c r="N698" s="172"/>
      <c r="O698" s="172"/>
      <c r="P698" s="172"/>
      <c r="Q698" s="172"/>
      <c r="R698" s="172"/>
      <c r="S698" s="172"/>
      <c r="T698" s="173"/>
      <c r="AT698" s="168" t="s">
        <v>182</v>
      </c>
      <c r="AU698" s="168" t="s">
        <v>87</v>
      </c>
      <c r="AV698" s="13" t="s">
        <v>79</v>
      </c>
      <c r="AW698" s="13" t="s">
        <v>30</v>
      </c>
      <c r="AX698" s="13" t="s">
        <v>75</v>
      </c>
      <c r="AY698" s="168" t="s">
        <v>176</v>
      </c>
    </row>
    <row r="699" spans="1:65" s="14" customFormat="1" ht="12">
      <c r="B699" s="174"/>
      <c r="D699" s="167" t="s">
        <v>182</v>
      </c>
      <c r="E699" s="175" t="s">
        <v>1</v>
      </c>
      <c r="F699" s="176" t="s">
        <v>1980</v>
      </c>
      <c r="H699" s="177">
        <v>2</v>
      </c>
      <c r="I699" s="178"/>
      <c r="L699" s="174"/>
      <c r="M699" s="179"/>
      <c r="N699" s="180"/>
      <c r="O699" s="180"/>
      <c r="P699" s="180"/>
      <c r="Q699" s="180"/>
      <c r="R699" s="180"/>
      <c r="S699" s="180"/>
      <c r="T699" s="181"/>
      <c r="AT699" s="175" t="s">
        <v>182</v>
      </c>
      <c r="AU699" s="175" t="s">
        <v>87</v>
      </c>
      <c r="AV699" s="14" t="s">
        <v>87</v>
      </c>
      <c r="AW699" s="14" t="s">
        <v>30</v>
      </c>
      <c r="AX699" s="14" t="s">
        <v>75</v>
      </c>
      <c r="AY699" s="175" t="s">
        <v>176</v>
      </c>
    </row>
    <row r="700" spans="1:65" s="15" customFormat="1" ht="12">
      <c r="B700" s="182"/>
      <c r="D700" s="167" t="s">
        <v>182</v>
      </c>
      <c r="E700" s="183" t="s">
        <v>1</v>
      </c>
      <c r="F700" s="184" t="s">
        <v>1981</v>
      </c>
      <c r="H700" s="185">
        <v>2</v>
      </c>
      <c r="I700" s="186"/>
      <c r="L700" s="182"/>
      <c r="M700" s="187"/>
      <c r="N700" s="188"/>
      <c r="O700" s="188"/>
      <c r="P700" s="188"/>
      <c r="Q700" s="188"/>
      <c r="R700" s="188"/>
      <c r="S700" s="188"/>
      <c r="T700" s="189"/>
      <c r="AT700" s="183" t="s">
        <v>182</v>
      </c>
      <c r="AU700" s="183" t="s">
        <v>87</v>
      </c>
      <c r="AV700" s="15" t="s">
        <v>97</v>
      </c>
      <c r="AW700" s="15" t="s">
        <v>30</v>
      </c>
      <c r="AX700" s="15" t="s">
        <v>75</v>
      </c>
      <c r="AY700" s="183" t="s">
        <v>176</v>
      </c>
    </row>
    <row r="701" spans="1:65" s="16" customFormat="1" ht="12">
      <c r="B701" s="190"/>
      <c r="D701" s="167" t="s">
        <v>182</v>
      </c>
      <c r="E701" s="191" t="s">
        <v>1</v>
      </c>
      <c r="F701" s="192" t="s">
        <v>698</v>
      </c>
      <c r="H701" s="193">
        <v>2</v>
      </c>
      <c r="I701" s="194"/>
      <c r="L701" s="190"/>
      <c r="M701" s="195"/>
      <c r="N701" s="196"/>
      <c r="O701" s="196"/>
      <c r="P701" s="196"/>
      <c r="Q701" s="196"/>
      <c r="R701" s="196"/>
      <c r="S701" s="196"/>
      <c r="T701" s="197"/>
      <c r="AT701" s="191" t="s">
        <v>182</v>
      </c>
      <c r="AU701" s="191" t="s">
        <v>87</v>
      </c>
      <c r="AV701" s="16" t="s">
        <v>106</v>
      </c>
      <c r="AW701" s="16" t="s">
        <v>30</v>
      </c>
      <c r="AX701" s="16" t="s">
        <v>79</v>
      </c>
      <c r="AY701" s="191" t="s">
        <v>176</v>
      </c>
    </row>
    <row r="702" spans="1:65" s="2" customFormat="1" ht="14.5" customHeight="1">
      <c r="A702" s="33"/>
      <c r="B702" s="151"/>
      <c r="C702" s="152" t="s">
        <v>1982</v>
      </c>
      <c r="D702" s="152" t="s">
        <v>178</v>
      </c>
      <c r="E702" s="153" t="s">
        <v>1983</v>
      </c>
      <c r="F702" s="154" t="s">
        <v>1984</v>
      </c>
      <c r="G702" s="155" t="s">
        <v>362</v>
      </c>
      <c r="H702" s="156">
        <v>2</v>
      </c>
      <c r="I702" s="157"/>
      <c r="J702" s="158">
        <f>ROUND(I702*H702,2)</f>
        <v>0</v>
      </c>
      <c r="K702" s="159"/>
      <c r="L702" s="34"/>
      <c r="M702" s="160" t="s">
        <v>1</v>
      </c>
      <c r="N702" s="161" t="s">
        <v>41</v>
      </c>
      <c r="O702" s="59"/>
      <c r="P702" s="162">
        <f>O702*H702</f>
        <v>0</v>
      </c>
      <c r="Q702" s="162">
        <v>4.4999999999999999E-4</v>
      </c>
      <c r="R702" s="162">
        <f>Q702*H702</f>
        <v>8.9999999999999998E-4</v>
      </c>
      <c r="S702" s="162">
        <v>0</v>
      </c>
      <c r="T702" s="163">
        <f>S702*H702</f>
        <v>0</v>
      </c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R702" s="164" t="s">
        <v>332</v>
      </c>
      <c r="AT702" s="164" t="s">
        <v>178</v>
      </c>
      <c r="AU702" s="164" t="s">
        <v>87</v>
      </c>
      <c r="AY702" s="18" t="s">
        <v>176</v>
      </c>
      <c r="BE702" s="165">
        <f>IF(N702="základná",J702,0)</f>
        <v>0</v>
      </c>
      <c r="BF702" s="165">
        <f>IF(N702="znížená",J702,0)</f>
        <v>0</v>
      </c>
      <c r="BG702" s="165">
        <f>IF(N702="zákl. prenesená",J702,0)</f>
        <v>0</v>
      </c>
      <c r="BH702" s="165">
        <f>IF(N702="zníž. prenesená",J702,0)</f>
        <v>0</v>
      </c>
      <c r="BI702" s="165">
        <f>IF(N702="nulová",J702,0)</f>
        <v>0</v>
      </c>
      <c r="BJ702" s="18" t="s">
        <v>87</v>
      </c>
      <c r="BK702" s="165">
        <f>ROUND(I702*H702,2)</f>
        <v>0</v>
      </c>
      <c r="BL702" s="18" t="s">
        <v>332</v>
      </c>
      <c r="BM702" s="164" t="s">
        <v>1985</v>
      </c>
    </row>
    <row r="703" spans="1:65" s="13" customFormat="1" ht="12">
      <c r="B703" s="166"/>
      <c r="D703" s="167" t="s">
        <v>182</v>
      </c>
      <c r="E703" s="168" t="s">
        <v>1</v>
      </c>
      <c r="F703" s="169" t="s">
        <v>1986</v>
      </c>
      <c r="H703" s="168" t="s">
        <v>1</v>
      </c>
      <c r="I703" s="170"/>
      <c r="L703" s="166"/>
      <c r="M703" s="171"/>
      <c r="N703" s="172"/>
      <c r="O703" s="172"/>
      <c r="P703" s="172"/>
      <c r="Q703" s="172"/>
      <c r="R703" s="172"/>
      <c r="S703" s="172"/>
      <c r="T703" s="173"/>
      <c r="AT703" s="168" t="s">
        <v>182</v>
      </c>
      <c r="AU703" s="168" t="s">
        <v>87</v>
      </c>
      <c r="AV703" s="13" t="s">
        <v>79</v>
      </c>
      <c r="AW703" s="13" t="s">
        <v>30</v>
      </c>
      <c r="AX703" s="13" t="s">
        <v>75</v>
      </c>
      <c r="AY703" s="168" t="s">
        <v>176</v>
      </c>
    </row>
    <row r="704" spans="1:65" s="13" customFormat="1" ht="12">
      <c r="B704" s="166"/>
      <c r="D704" s="167" t="s">
        <v>182</v>
      </c>
      <c r="E704" s="168" t="s">
        <v>1</v>
      </c>
      <c r="F704" s="169" t="s">
        <v>1966</v>
      </c>
      <c r="H704" s="168" t="s">
        <v>1</v>
      </c>
      <c r="I704" s="170"/>
      <c r="L704" s="166"/>
      <c r="M704" s="171"/>
      <c r="N704" s="172"/>
      <c r="O704" s="172"/>
      <c r="P704" s="172"/>
      <c r="Q704" s="172"/>
      <c r="R704" s="172"/>
      <c r="S704" s="172"/>
      <c r="T704" s="173"/>
      <c r="AT704" s="168" t="s">
        <v>182</v>
      </c>
      <c r="AU704" s="168" t="s">
        <v>87</v>
      </c>
      <c r="AV704" s="13" t="s">
        <v>79</v>
      </c>
      <c r="AW704" s="13" t="s">
        <v>30</v>
      </c>
      <c r="AX704" s="13" t="s">
        <v>75</v>
      </c>
      <c r="AY704" s="168" t="s">
        <v>176</v>
      </c>
    </row>
    <row r="705" spans="1:65" s="13" customFormat="1" ht="12">
      <c r="B705" s="166"/>
      <c r="D705" s="167" t="s">
        <v>182</v>
      </c>
      <c r="E705" s="168" t="s">
        <v>1</v>
      </c>
      <c r="F705" s="169" t="s">
        <v>1974</v>
      </c>
      <c r="H705" s="168" t="s">
        <v>1</v>
      </c>
      <c r="I705" s="170"/>
      <c r="L705" s="166"/>
      <c r="M705" s="171"/>
      <c r="N705" s="172"/>
      <c r="O705" s="172"/>
      <c r="P705" s="172"/>
      <c r="Q705" s="172"/>
      <c r="R705" s="172"/>
      <c r="S705" s="172"/>
      <c r="T705" s="173"/>
      <c r="AT705" s="168" t="s">
        <v>182</v>
      </c>
      <c r="AU705" s="168" t="s">
        <v>87</v>
      </c>
      <c r="AV705" s="13" t="s">
        <v>79</v>
      </c>
      <c r="AW705" s="13" t="s">
        <v>30</v>
      </c>
      <c r="AX705" s="13" t="s">
        <v>75</v>
      </c>
      <c r="AY705" s="168" t="s">
        <v>176</v>
      </c>
    </row>
    <row r="706" spans="1:65" s="13" customFormat="1" ht="12">
      <c r="B706" s="166"/>
      <c r="D706" s="167" t="s">
        <v>182</v>
      </c>
      <c r="E706" s="168" t="s">
        <v>1</v>
      </c>
      <c r="F706" s="169" t="s">
        <v>1975</v>
      </c>
      <c r="H706" s="168" t="s">
        <v>1</v>
      </c>
      <c r="I706" s="170"/>
      <c r="L706" s="166"/>
      <c r="M706" s="171"/>
      <c r="N706" s="172"/>
      <c r="O706" s="172"/>
      <c r="P706" s="172"/>
      <c r="Q706" s="172"/>
      <c r="R706" s="172"/>
      <c r="S706" s="172"/>
      <c r="T706" s="173"/>
      <c r="AT706" s="168" t="s">
        <v>182</v>
      </c>
      <c r="AU706" s="168" t="s">
        <v>87</v>
      </c>
      <c r="AV706" s="13" t="s">
        <v>79</v>
      </c>
      <c r="AW706" s="13" t="s">
        <v>30</v>
      </c>
      <c r="AX706" s="13" t="s">
        <v>75</v>
      </c>
      <c r="AY706" s="168" t="s">
        <v>176</v>
      </c>
    </row>
    <row r="707" spans="1:65" s="13" customFormat="1" ht="12">
      <c r="B707" s="166"/>
      <c r="D707" s="167" t="s">
        <v>182</v>
      </c>
      <c r="E707" s="168" t="s">
        <v>1</v>
      </c>
      <c r="F707" s="169" t="s">
        <v>1976</v>
      </c>
      <c r="H707" s="168" t="s">
        <v>1</v>
      </c>
      <c r="I707" s="170"/>
      <c r="L707" s="166"/>
      <c r="M707" s="171"/>
      <c r="N707" s="172"/>
      <c r="O707" s="172"/>
      <c r="P707" s="172"/>
      <c r="Q707" s="172"/>
      <c r="R707" s="172"/>
      <c r="S707" s="172"/>
      <c r="T707" s="173"/>
      <c r="AT707" s="168" t="s">
        <v>182</v>
      </c>
      <c r="AU707" s="168" t="s">
        <v>87</v>
      </c>
      <c r="AV707" s="13" t="s">
        <v>79</v>
      </c>
      <c r="AW707" s="13" t="s">
        <v>30</v>
      </c>
      <c r="AX707" s="13" t="s">
        <v>75</v>
      </c>
      <c r="AY707" s="168" t="s">
        <v>176</v>
      </c>
    </row>
    <row r="708" spans="1:65" s="13" customFormat="1" ht="12">
      <c r="B708" s="166"/>
      <c r="D708" s="167" t="s">
        <v>182</v>
      </c>
      <c r="E708" s="168" t="s">
        <v>1</v>
      </c>
      <c r="F708" s="169" t="s">
        <v>1979</v>
      </c>
      <c r="H708" s="168" t="s">
        <v>1</v>
      </c>
      <c r="I708" s="170"/>
      <c r="L708" s="166"/>
      <c r="M708" s="171"/>
      <c r="N708" s="172"/>
      <c r="O708" s="172"/>
      <c r="P708" s="172"/>
      <c r="Q708" s="172"/>
      <c r="R708" s="172"/>
      <c r="S708" s="172"/>
      <c r="T708" s="173"/>
      <c r="AT708" s="168" t="s">
        <v>182</v>
      </c>
      <c r="AU708" s="168" t="s">
        <v>87</v>
      </c>
      <c r="AV708" s="13" t="s">
        <v>79</v>
      </c>
      <c r="AW708" s="13" t="s">
        <v>30</v>
      </c>
      <c r="AX708" s="13" t="s">
        <v>75</v>
      </c>
      <c r="AY708" s="168" t="s">
        <v>176</v>
      </c>
    </row>
    <row r="709" spans="1:65" s="14" customFormat="1" ht="12">
      <c r="B709" s="174"/>
      <c r="D709" s="167" t="s">
        <v>182</v>
      </c>
      <c r="E709" s="175" t="s">
        <v>1</v>
      </c>
      <c r="F709" s="176" t="s">
        <v>364</v>
      </c>
      <c r="H709" s="177">
        <v>2</v>
      </c>
      <c r="I709" s="178"/>
      <c r="L709" s="174"/>
      <c r="M709" s="179"/>
      <c r="N709" s="180"/>
      <c r="O709" s="180"/>
      <c r="P709" s="180"/>
      <c r="Q709" s="180"/>
      <c r="R709" s="180"/>
      <c r="S709" s="180"/>
      <c r="T709" s="181"/>
      <c r="AT709" s="175" t="s">
        <v>182</v>
      </c>
      <c r="AU709" s="175" t="s">
        <v>87</v>
      </c>
      <c r="AV709" s="14" t="s">
        <v>87</v>
      </c>
      <c r="AW709" s="14" t="s">
        <v>30</v>
      </c>
      <c r="AX709" s="14" t="s">
        <v>75</v>
      </c>
      <c r="AY709" s="175" t="s">
        <v>176</v>
      </c>
    </row>
    <row r="710" spans="1:65" s="16" customFormat="1" ht="12">
      <c r="B710" s="190"/>
      <c r="D710" s="167" t="s">
        <v>182</v>
      </c>
      <c r="E710" s="191" t="s">
        <v>1</v>
      </c>
      <c r="F710" s="192" t="s">
        <v>193</v>
      </c>
      <c r="H710" s="193">
        <v>2</v>
      </c>
      <c r="I710" s="194"/>
      <c r="L710" s="190"/>
      <c r="M710" s="195"/>
      <c r="N710" s="196"/>
      <c r="O710" s="196"/>
      <c r="P710" s="196"/>
      <c r="Q710" s="196"/>
      <c r="R710" s="196"/>
      <c r="S710" s="196"/>
      <c r="T710" s="197"/>
      <c r="AT710" s="191" t="s">
        <v>182</v>
      </c>
      <c r="AU710" s="191" t="s">
        <v>87</v>
      </c>
      <c r="AV710" s="16" t="s">
        <v>106</v>
      </c>
      <c r="AW710" s="16" t="s">
        <v>30</v>
      </c>
      <c r="AX710" s="16" t="s">
        <v>79</v>
      </c>
      <c r="AY710" s="191" t="s">
        <v>176</v>
      </c>
    </row>
    <row r="711" spans="1:65" s="2" customFormat="1" ht="38" customHeight="1">
      <c r="A711" s="33"/>
      <c r="B711" s="151"/>
      <c r="C711" s="203" t="s">
        <v>1987</v>
      </c>
      <c r="D711" s="203" t="s">
        <v>411</v>
      </c>
      <c r="E711" s="204" t="s">
        <v>1988</v>
      </c>
      <c r="F711" s="205" t="s">
        <v>1989</v>
      </c>
      <c r="G711" s="206" t="s">
        <v>362</v>
      </c>
      <c r="H711" s="207">
        <v>2</v>
      </c>
      <c r="I711" s="208"/>
      <c r="J711" s="209">
        <f>ROUND(I711*H711,2)</f>
        <v>0</v>
      </c>
      <c r="K711" s="210"/>
      <c r="L711" s="211"/>
      <c r="M711" s="212" t="s">
        <v>1</v>
      </c>
      <c r="N711" s="213" t="s">
        <v>41</v>
      </c>
      <c r="O711" s="59"/>
      <c r="P711" s="162">
        <f>O711*H711</f>
        <v>0</v>
      </c>
      <c r="Q711" s="162">
        <v>2.1000000000000001E-2</v>
      </c>
      <c r="R711" s="162">
        <f>Q711*H711</f>
        <v>4.2000000000000003E-2</v>
      </c>
      <c r="S711" s="162">
        <v>0</v>
      </c>
      <c r="T711" s="163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64" t="s">
        <v>615</v>
      </c>
      <c r="AT711" s="164" t="s">
        <v>411</v>
      </c>
      <c r="AU711" s="164" t="s">
        <v>87</v>
      </c>
      <c r="AY711" s="18" t="s">
        <v>176</v>
      </c>
      <c r="BE711" s="165">
        <f>IF(N711="základná",J711,0)</f>
        <v>0</v>
      </c>
      <c r="BF711" s="165">
        <f>IF(N711="znížená",J711,0)</f>
        <v>0</v>
      </c>
      <c r="BG711" s="165">
        <f>IF(N711="zákl. prenesená",J711,0)</f>
        <v>0</v>
      </c>
      <c r="BH711" s="165">
        <f>IF(N711="zníž. prenesená",J711,0)</f>
        <v>0</v>
      </c>
      <c r="BI711" s="165">
        <f>IF(N711="nulová",J711,0)</f>
        <v>0</v>
      </c>
      <c r="BJ711" s="18" t="s">
        <v>87</v>
      </c>
      <c r="BK711" s="165">
        <f>ROUND(I711*H711,2)</f>
        <v>0</v>
      </c>
      <c r="BL711" s="18" t="s">
        <v>332</v>
      </c>
      <c r="BM711" s="164" t="s">
        <v>1990</v>
      </c>
    </row>
    <row r="712" spans="1:65" s="13" customFormat="1" ht="12">
      <c r="B712" s="166"/>
      <c r="D712" s="167" t="s">
        <v>182</v>
      </c>
      <c r="E712" s="168" t="s">
        <v>1</v>
      </c>
      <c r="F712" s="169" t="s">
        <v>1966</v>
      </c>
      <c r="H712" s="168" t="s">
        <v>1</v>
      </c>
      <c r="I712" s="170"/>
      <c r="L712" s="166"/>
      <c r="M712" s="171"/>
      <c r="N712" s="172"/>
      <c r="O712" s="172"/>
      <c r="P712" s="172"/>
      <c r="Q712" s="172"/>
      <c r="R712" s="172"/>
      <c r="S712" s="172"/>
      <c r="T712" s="173"/>
      <c r="AT712" s="168" t="s">
        <v>182</v>
      </c>
      <c r="AU712" s="168" t="s">
        <v>87</v>
      </c>
      <c r="AV712" s="13" t="s">
        <v>79</v>
      </c>
      <c r="AW712" s="13" t="s">
        <v>30</v>
      </c>
      <c r="AX712" s="13" t="s">
        <v>75</v>
      </c>
      <c r="AY712" s="168" t="s">
        <v>176</v>
      </c>
    </row>
    <row r="713" spans="1:65" s="13" customFormat="1" ht="12">
      <c r="B713" s="166"/>
      <c r="D713" s="167" t="s">
        <v>182</v>
      </c>
      <c r="E713" s="168" t="s">
        <v>1</v>
      </c>
      <c r="F713" s="169" t="s">
        <v>1974</v>
      </c>
      <c r="H713" s="168" t="s">
        <v>1</v>
      </c>
      <c r="I713" s="170"/>
      <c r="L713" s="166"/>
      <c r="M713" s="171"/>
      <c r="N713" s="172"/>
      <c r="O713" s="172"/>
      <c r="P713" s="172"/>
      <c r="Q713" s="172"/>
      <c r="R713" s="172"/>
      <c r="S713" s="172"/>
      <c r="T713" s="173"/>
      <c r="AT713" s="168" t="s">
        <v>182</v>
      </c>
      <c r="AU713" s="168" t="s">
        <v>87</v>
      </c>
      <c r="AV713" s="13" t="s">
        <v>79</v>
      </c>
      <c r="AW713" s="13" t="s">
        <v>30</v>
      </c>
      <c r="AX713" s="13" t="s">
        <v>75</v>
      </c>
      <c r="AY713" s="168" t="s">
        <v>176</v>
      </c>
    </row>
    <row r="714" spans="1:65" s="13" customFormat="1" ht="12">
      <c r="B714" s="166"/>
      <c r="D714" s="167" t="s">
        <v>182</v>
      </c>
      <c r="E714" s="168" t="s">
        <v>1</v>
      </c>
      <c r="F714" s="169" t="s">
        <v>1975</v>
      </c>
      <c r="H714" s="168" t="s">
        <v>1</v>
      </c>
      <c r="I714" s="170"/>
      <c r="L714" s="166"/>
      <c r="M714" s="171"/>
      <c r="N714" s="172"/>
      <c r="O714" s="172"/>
      <c r="P714" s="172"/>
      <c r="Q714" s="172"/>
      <c r="R714" s="172"/>
      <c r="S714" s="172"/>
      <c r="T714" s="173"/>
      <c r="AT714" s="168" t="s">
        <v>182</v>
      </c>
      <c r="AU714" s="168" t="s">
        <v>87</v>
      </c>
      <c r="AV714" s="13" t="s">
        <v>79</v>
      </c>
      <c r="AW714" s="13" t="s">
        <v>30</v>
      </c>
      <c r="AX714" s="13" t="s">
        <v>75</v>
      </c>
      <c r="AY714" s="168" t="s">
        <v>176</v>
      </c>
    </row>
    <row r="715" spans="1:65" s="13" customFormat="1" ht="12">
      <c r="B715" s="166"/>
      <c r="D715" s="167" t="s">
        <v>182</v>
      </c>
      <c r="E715" s="168" t="s">
        <v>1</v>
      </c>
      <c r="F715" s="169" t="s">
        <v>1976</v>
      </c>
      <c r="H715" s="168" t="s">
        <v>1</v>
      </c>
      <c r="I715" s="170"/>
      <c r="L715" s="166"/>
      <c r="M715" s="171"/>
      <c r="N715" s="172"/>
      <c r="O715" s="172"/>
      <c r="P715" s="172"/>
      <c r="Q715" s="172"/>
      <c r="R715" s="172"/>
      <c r="S715" s="172"/>
      <c r="T715" s="173"/>
      <c r="AT715" s="168" t="s">
        <v>182</v>
      </c>
      <c r="AU715" s="168" t="s">
        <v>87</v>
      </c>
      <c r="AV715" s="13" t="s">
        <v>79</v>
      </c>
      <c r="AW715" s="13" t="s">
        <v>30</v>
      </c>
      <c r="AX715" s="13" t="s">
        <v>75</v>
      </c>
      <c r="AY715" s="168" t="s">
        <v>176</v>
      </c>
    </row>
    <row r="716" spans="1:65" s="13" customFormat="1" ht="12">
      <c r="B716" s="166"/>
      <c r="D716" s="167" t="s">
        <v>182</v>
      </c>
      <c r="E716" s="168" t="s">
        <v>1</v>
      </c>
      <c r="F716" s="169" t="s">
        <v>1979</v>
      </c>
      <c r="H716" s="168" t="s">
        <v>1</v>
      </c>
      <c r="I716" s="170"/>
      <c r="L716" s="166"/>
      <c r="M716" s="171"/>
      <c r="N716" s="172"/>
      <c r="O716" s="172"/>
      <c r="P716" s="172"/>
      <c r="Q716" s="172"/>
      <c r="R716" s="172"/>
      <c r="S716" s="172"/>
      <c r="T716" s="173"/>
      <c r="AT716" s="168" t="s">
        <v>182</v>
      </c>
      <c r="AU716" s="168" t="s">
        <v>87</v>
      </c>
      <c r="AV716" s="13" t="s">
        <v>79</v>
      </c>
      <c r="AW716" s="13" t="s">
        <v>30</v>
      </c>
      <c r="AX716" s="13" t="s">
        <v>75</v>
      </c>
      <c r="AY716" s="168" t="s">
        <v>176</v>
      </c>
    </row>
    <row r="717" spans="1:65" s="14" customFormat="1" ht="12">
      <c r="B717" s="174"/>
      <c r="D717" s="167" t="s">
        <v>182</v>
      </c>
      <c r="E717" s="175" t="s">
        <v>1</v>
      </c>
      <c r="F717" s="176" t="s">
        <v>364</v>
      </c>
      <c r="H717" s="177">
        <v>2</v>
      </c>
      <c r="I717" s="178"/>
      <c r="L717" s="174"/>
      <c r="M717" s="179"/>
      <c r="N717" s="180"/>
      <c r="O717" s="180"/>
      <c r="P717" s="180"/>
      <c r="Q717" s="180"/>
      <c r="R717" s="180"/>
      <c r="S717" s="180"/>
      <c r="T717" s="181"/>
      <c r="AT717" s="175" t="s">
        <v>182</v>
      </c>
      <c r="AU717" s="175" t="s">
        <v>87</v>
      </c>
      <c r="AV717" s="14" t="s">
        <v>87</v>
      </c>
      <c r="AW717" s="14" t="s">
        <v>30</v>
      </c>
      <c r="AX717" s="14" t="s">
        <v>75</v>
      </c>
      <c r="AY717" s="175" t="s">
        <v>176</v>
      </c>
    </row>
    <row r="718" spans="1:65" s="16" customFormat="1" ht="12">
      <c r="B718" s="190"/>
      <c r="D718" s="167" t="s">
        <v>182</v>
      </c>
      <c r="E718" s="191" t="s">
        <v>1</v>
      </c>
      <c r="F718" s="192" t="s">
        <v>193</v>
      </c>
      <c r="H718" s="193">
        <v>2</v>
      </c>
      <c r="I718" s="194"/>
      <c r="L718" s="190"/>
      <c r="M718" s="195"/>
      <c r="N718" s="196"/>
      <c r="O718" s="196"/>
      <c r="P718" s="196"/>
      <c r="Q718" s="196"/>
      <c r="R718" s="196"/>
      <c r="S718" s="196"/>
      <c r="T718" s="197"/>
      <c r="AT718" s="191" t="s">
        <v>182</v>
      </c>
      <c r="AU718" s="191" t="s">
        <v>87</v>
      </c>
      <c r="AV718" s="16" t="s">
        <v>106</v>
      </c>
      <c r="AW718" s="16" t="s">
        <v>30</v>
      </c>
      <c r="AX718" s="16" t="s">
        <v>79</v>
      </c>
      <c r="AY718" s="191" t="s">
        <v>176</v>
      </c>
    </row>
    <row r="719" spans="1:65" s="12" customFormat="1" ht="23" customHeight="1">
      <c r="B719" s="138"/>
      <c r="D719" s="139" t="s">
        <v>74</v>
      </c>
      <c r="E719" s="149" t="s">
        <v>1105</v>
      </c>
      <c r="F719" s="149" t="s">
        <v>1106</v>
      </c>
      <c r="I719" s="141"/>
      <c r="J719" s="150">
        <f>BK719</f>
        <v>0</v>
      </c>
      <c r="L719" s="138"/>
      <c r="M719" s="143"/>
      <c r="N719" s="144"/>
      <c r="O719" s="144"/>
      <c r="P719" s="145">
        <f>SUM(P720:P736)</f>
        <v>0</v>
      </c>
      <c r="Q719" s="144"/>
      <c r="R719" s="145">
        <f>SUM(R720:R736)</f>
        <v>3.5380000000000002E-2</v>
      </c>
      <c r="S719" s="144"/>
      <c r="T719" s="146">
        <f>SUM(T720:T736)</f>
        <v>0</v>
      </c>
      <c r="AR719" s="139" t="s">
        <v>87</v>
      </c>
      <c r="AT719" s="147" t="s">
        <v>74</v>
      </c>
      <c r="AU719" s="147" t="s">
        <v>79</v>
      </c>
      <c r="AY719" s="139" t="s">
        <v>176</v>
      </c>
      <c r="BK719" s="148">
        <f>SUM(BK720:BK736)</f>
        <v>0</v>
      </c>
    </row>
    <row r="720" spans="1:65" s="2" customFormat="1" ht="38" customHeight="1">
      <c r="A720" s="33"/>
      <c r="B720" s="151"/>
      <c r="C720" s="152" t="s">
        <v>1991</v>
      </c>
      <c r="D720" s="152" t="s">
        <v>178</v>
      </c>
      <c r="E720" s="153" t="s">
        <v>1992</v>
      </c>
      <c r="F720" s="154" t="s">
        <v>1993</v>
      </c>
      <c r="G720" s="155" t="s">
        <v>219</v>
      </c>
      <c r="H720" s="156">
        <v>13.4</v>
      </c>
      <c r="I720" s="157"/>
      <c r="J720" s="158">
        <f>ROUND(I720*H720,2)</f>
        <v>0</v>
      </c>
      <c r="K720" s="159"/>
      <c r="L720" s="34"/>
      <c r="M720" s="160" t="s">
        <v>1</v>
      </c>
      <c r="N720" s="161" t="s">
        <v>41</v>
      </c>
      <c r="O720" s="59"/>
      <c r="P720" s="162">
        <f>O720*H720</f>
        <v>0</v>
      </c>
      <c r="Q720" s="162">
        <v>0</v>
      </c>
      <c r="R720" s="162">
        <f>Q720*H720</f>
        <v>0</v>
      </c>
      <c r="S720" s="162">
        <v>0</v>
      </c>
      <c r="T720" s="163">
        <f>S720*H720</f>
        <v>0</v>
      </c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R720" s="164" t="s">
        <v>332</v>
      </c>
      <c r="AT720" s="164" t="s">
        <v>178</v>
      </c>
      <c r="AU720" s="164" t="s">
        <v>87</v>
      </c>
      <c r="AY720" s="18" t="s">
        <v>176</v>
      </c>
      <c r="BE720" s="165">
        <f>IF(N720="základná",J720,0)</f>
        <v>0</v>
      </c>
      <c r="BF720" s="165">
        <f>IF(N720="znížená",J720,0)</f>
        <v>0</v>
      </c>
      <c r="BG720" s="165">
        <f>IF(N720="zákl. prenesená",J720,0)</f>
        <v>0</v>
      </c>
      <c r="BH720" s="165">
        <f>IF(N720="zníž. prenesená",J720,0)</f>
        <v>0</v>
      </c>
      <c r="BI720" s="165">
        <f>IF(N720="nulová",J720,0)</f>
        <v>0</v>
      </c>
      <c r="BJ720" s="18" t="s">
        <v>87</v>
      </c>
      <c r="BK720" s="165">
        <f>ROUND(I720*H720,2)</f>
        <v>0</v>
      </c>
      <c r="BL720" s="18" t="s">
        <v>332</v>
      </c>
      <c r="BM720" s="164" t="s">
        <v>1994</v>
      </c>
    </row>
    <row r="721" spans="1:65" s="13" customFormat="1" ht="24">
      <c r="B721" s="166"/>
      <c r="D721" s="167" t="s">
        <v>182</v>
      </c>
      <c r="E721" s="168" t="s">
        <v>1</v>
      </c>
      <c r="F721" s="169" t="s">
        <v>1995</v>
      </c>
      <c r="H721" s="168" t="s">
        <v>1</v>
      </c>
      <c r="I721" s="170"/>
      <c r="L721" s="166"/>
      <c r="M721" s="171"/>
      <c r="N721" s="172"/>
      <c r="O721" s="172"/>
      <c r="P721" s="172"/>
      <c r="Q721" s="172"/>
      <c r="R721" s="172"/>
      <c r="S721" s="172"/>
      <c r="T721" s="173"/>
      <c r="AT721" s="168" t="s">
        <v>182</v>
      </c>
      <c r="AU721" s="168" t="s">
        <v>87</v>
      </c>
      <c r="AV721" s="13" t="s">
        <v>79</v>
      </c>
      <c r="AW721" s="13" t="s">
        <v>30</v>
      </c>
      <c r="AX721" s="13" t="s">
        <v>75</v>
      </c>
      <c r="AY721" s="168" t="s">
        <v>176</v>
      </c>
    </row>
    <row r="722" spans="1:65" s="14" customFormat="1" ht="12">
      <c r="B722" s="174"/>
      <c r="D722" s="167" t="s">
        <v>182</v>
      </c>
      <c r="E722" s="175" t="s">
        <v>1</v>
      </c>
      <c r="F722" s="176" t="s">
        <v>1996</v>
      </c>
      <c r="H722" s="177">
        <v>6.7</v>
      </c>
      <c r="I722" s="178"/>
      <c r="L722" s="174"/>
      <c r="M722" s="179"/>
      <c r="N722" s="180"/>
      <c r="O722" s="180"/>
      <c r="P722" s="180"/>
      <c r="Q722" s="180"/>
      <c r="R722" s="180"/>
      <c r="S722" s="180"/>
      <c r="T722" s="181"/>
      <c r="AT722" s="175" t="s">
        <v>182</v>
      </c>
      <c r="AU722" s="175" t="s">
        <v>87</v>
      </c>
      <c r="AV722" s="14" t="s">
        <v>87</v>
      </c>
      <c r="AW722" s="14" t="s">
        <v>30</v>
      </c>
      <c r="AX722" s="14" t="s">
        <v>75</v>
      </c>
      <c r="AY722" s="175" t="s">
        <v>176</v>
      </c>
    </row>
    <row r="723" spans="1:65" s="14" customFormat="1" ht="12">
      <c r="B723" s="174"/>
      <c r="D723" s="167" t="s">
        <v>182</v>
      </c>
      <c r="E723" s="175" t="s">
        <v>1</v>
      </c>
      <c r="F723" s="176" t="s">
        <v>1996</v>
      </c>
      <c r="H723" s="177">
        <v>6.7</v>
      </c>
      <c r="I723" s="178"/>
      <c r="L723" s="174"/>
      <c r="M723" s="179"/>
      <c r="N723" s="180"/>
      <c r="O723" s="180"/>
      <c r="P723" s="180"/>
      <c r="Q723" s="180"/>
      <c r="R723" s="180"/>
      <c r="S723" s="180"/>
      <c r="T723" s="181"/>
      <c r="AT723" s="175" t="s">
        <v>182</v>
      </c>
      <c r="AU723" s="175" t="s">
        <v>87</v>
      </c>
      <c r="AV723" s="14" t="s">
        <v>87</v>
      </c>
      <c r="AW723" s="14" t="s">
        <v>30</v>
      </c>
      <c r="AX723" s="14" t="s">
        <v>75</v>
      </c>
      <c r="AY723" s="175" t="s">
        <v>176</v>
      </c>
    </row>
    <row r="724" spans="1:65" s="16" customFormat="1" ht="12">
      <c r="B724" s="190"/>
      <c r="D724" s="167" t="s">
        <v>182</v>
      </c>
      <c r="E724" s="191" t="s">
        <v>1</v>
      </c>
      <c r="F724" s="192" t="s">
        <v>850</v>
      </c>
      <c r="H724" s="193">
        <v>13.4</v>
      </c>
      <c r="I724" s="194"/>
      <c r="L724" s="190"/>
      <c r="M724" s="195"/>
      <c r="N724" s="196"/>
      <c r="O724" s="196"/>
      <c r="P724" s="196"/>
      <c r="Q724" s="196"/>
      <c r="R724" s="196"/>
      <c r="S724" s="196"/>
      <c r="T724" s="197"/>
      <c r="AT724" s="191" t="s">
        <v>182</v>
      </c>
      <c r="AU724" s="191" t="s">
        <v>87</v>
      </c>
      <c r="AV724" s="16" t="s">
        <v>106</v>
      </c>
      <c r="AW724" s="16" t="s">
        <v>30</v>
      </c>
      <c r="AX724" s="16" t="s">
        <v>79</v>
      </c>
      <c r="AY724" s="191" t="s">
        <v>176</v>
      </c>
    </row>
    <row r="725" spans="1:65" s="2" customFormat="1" ht="24.25" customHeight="1">
      <c r="A725" s="33"/>
      <c r="B725" s="151"/>
      <c r="C725" s="152" t="s">
        <v>1997</v>
      </c>
      <c r="D725" s="152" t="s">
        <v>178</v>
      </c>
      <c r="E725" s="153" t="s">
        <v>1998</v>
      </c>
      <c r="F725" s="154" t="s">
        <v>1999</v>
      </c>
      <c r="G725" s="155" t="s">
        <v>362</v>
      </c>
      <c r="H725" s="156">
        <v>1</v>
      </c>
      <c r="I725" s="157"/>
      <c r="J725" s="158">
        <f>ROUND(I725*H725,2)</f>
        <v>0</v>
      </c>
      <c r="K725" s="159"/>
      <c r="L725" s="34"/>
      <c r="M725" s="160" t="s">
        <v>1</v>
      </c>
      <c r="N725" s="161" t="s">
        <v>41</v>
      </c>
      <c r="O725" s="59"/>
      <c r="P725" s="162">
        <f>O725*H725</f>
        <v>0</v>
      </c>
      <c r="Q725" s="162">
        <v>3.8000000000000002E-4</v>
      </c>
      <c r="R725" s="162">
        <f>Q725*H725</f>
        <v>3.8000000000000002E-4</v>
      </c>
      <c r="S725" s="162">
        <v>0</v>
      </c>
      <c r="T725" s="163">
        <f>S725*H725</f>
        <v>0</v>
      </c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R725" s="164" t="s">
        <v>332</v>
      </c>
      <c r="AT725" s="164" t="s">
        <v>178</v>
      </c>
      <c r="AU725" s="164" t="s">
        <v>87</v>
      </c>
      <c r="AY725" s="18" t="s">
        <v>176</v>
      </c>
      <c r="BE725" s="165">
        <f>IF(N725="základná",J725,0)</f>
        <v>0</v>
      </c>
      <c r="BF725" s="165">
        <f>IF(N725="znížená",J725,0)</f>
        <v>0</v>
      </c>
      <c r="BG725" s="165">
        <f>IF(N725="zákl. prenesená",J725,0)</f>
        <v>0</v>
      </c>
      <c r="BH725" s="165">
        <f>IF(N725="zníž. prenesená",J725,0)</f>
        <v>0</v>
      </c>
      <c r="BI725" s="165">
        <f>IF(N725="nulová",J725,0)</f>
        <v>0</v>
      </c>
      <c r="BJ725" s="18" t="s">
        <v>87</v>
      </c>
      <c r="BK725" s="165">
        <f>ROUND(I725*H725,2)</f>
        <v>0</v>
      </c>
      <c r="BL725" s="18" t="s">
        <v>332</v>
      </c>
      <c r="BM725" s="164" t="s">
        <v>2000</v>
      </c>
    </row>
    <row r="726" spans="1:65" s="13" customFormat="1" ht="12">
      <c r="B726" s="166"/>
      <c r="D726" s="167" t="s">
        <v>182</v>
      </c>
      <c r="E726" s="168" t="s">
        <v>1</v>
      </c>
      <c r="F726" s="169" t="s">
        <v>2001</v>
      </c>
      <c r="H726" s="168" t="s">
        <v>1</v>
      </c>
      <c r="I726" s="170"/>
      <c r="L726" s="166"/>
      <c r="M726" s="171"/>
      <c r="N726" s="172"/>
      <c r="O726" s="172"/>
      <c r="P726" s="172"/>
      <c r="Q726" s="172"/>
      <c r="R726" s="172"/>
      <c r="S726" s="172"/>
      <c r="T726" s="173"/>
      <c r="AT726" s="168" t="s">
        <v>182</v>
      </c>
      <c r="AU726" s="168" t="s">
        <v>87</v>
      </c>
      <c r="AV726" s="13" t="s">
        <v>79</v>
      </c>
      <c r="AW726" s="13" t="s">
        <v>30</v>
      </c>
      <c r="AX726" s="13" t="s">
        <v>75</v>
      </c>
      <c r="AY726" s="168" t="s">
        <v>176</v>
      </c>
    </row>
    <row r="727" spans="1:65" s="14" customFormat="1" ht="12">
      <c r="B727" s="174"/>
      <c r="D727" s="167" t="s">
        <v>182</v>
      </c>
      <c r="E727" s="175" t="s">
        <v>1</v>
      </c>
      <c r="F727" s="176" t="s">
        <v>2002</v>
      </c>
      <c r="H727" s="177">
        <v>1</v>
      </c>
      <c r="I727" s="178"/>
      <c r="L727" s="174"/>
      <c r="M727" s="179"/>
      <c r="N727" s="180"/>
      <c r="O727" s="180"/>
      <c r="P727" s="180"/>
      <c r="Q727" s="180"/>
      <c r="R727" s="180"/>
      <c r="S727" s="180"/>
      <c r="T727" s="181"/>
      <c r="AT727" s="175" t="s">
        <v>182</v>
      </c>
      <c r="AU727" s="175" t="s">
        <v>87</v>
      </c>
      <c r="AV727" s="14" t="s">
        <v>87</v>
      </c>
      <c r="AW727" s="14" t="s">
        <v>30</v>
      </c>
      <c r="AX727" s="14" t="s">
        <v>75</v>
      </c>
      <c r="AY727" s="175" t="s">
        <v>176</v>
      </c>
    </row>
    <row r="728" spans="1:65" s="16" customFormat="1" ht="12">
      <c r="B728" s="190"/>
      <c r="D728" s="167" t="s">
        <v>182</v>
      </c>
      <c r="E728" s="191" t="s">
        <v>1</v>
      </c>
      <c r="F728" s="192" t="s">
        <v>193</v>
      </c>
      <c r="H728" s="193">
        <v>1</v>
      </c>
      <c r="I728" s="194"/>
      <c r="L728" s="190"/>
      <c r="M728" s="195"/>
      <c r="N728" s="196"/>
      <c r="O728" s="196"/>
      <c r="P728" s="196"/>
      <c r="Q728" s="196"/>
      <c r="R728" s="196"/>
      <c r="S728" s="196"/>
      <c r="T728" s="197"/>
      <c r="AT728" s="191" t="s">
        <v>182</v>
      </c>
      <c r="AU728" s="191" t="s">
        <v>87</v>
      </c>
      <c r="AV728" s="16" t="s">
        <v>106</v>
      </c>
      <c r="AW728" s="16" t="s">
        <v>30</v>
      </c>
      <c r="AX728" s="16" t="s">
        <v>79</v>
      </c>
      <c r="AY728" s="191" t="s">
        <v>176</v>
      </c>
    </row>
    <row r="729" spans="1:65" s="2" customFormat="1" ht="49.25" customHeight="1">
      <c r="A729" s="33"/>
      <c r="B729" s="151"/>
      <c r="C729" s="203" t="s">
        <v>2003</v>
      </c>
      <c r="D729" s="203" t="s">
        <v>411</v>
      </c>
      <c r="E729" s="204" t="s">
        <v>2004</v>
      </c>
      <c r="F729" s="205" t="s">
        <v>2005</v>
      </c>
      <c r="G729" s="206" t="s">
        <v>362</v>
      </c>
      <c r="H729" s="207">
        <v>1</v>
      </c>
      <c r="I729" s="208"/>
      <c r="J729" s="209">
        <f>ROUND(I729*H729,2)</f>
        <v>0</v>
      </c>
      <c r="K729" s="210"/>
      <c r="L729" s="211"/>
      <c r="M729" s="212" t="s">
        <v>1</v>
      </c>
      <c r="N729" s="213" t="s">
        <v>41</v>
      </c>
      <c r="O729" s="59"/>
      <c r="P729" s="162">
        <f>O729*H729</f>
        <v>0</v>
      </c>
      <c r="Q729" s="162">
        <v>3.5000000000000003E-2</v>
      </c>
      <c r="R729" s="162">
        <f>Q729*H729</f>
        <v>3.5000000000000003E-2</v>
      </c>
      <c r="S729" s="162">
        <v>0</v>
      </c>
      <c r="T729" s="163">
        <f>S729*H729</f>
        <v>0</v>
      </c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R729" s="164" t="s">
        <v>615</v>
      </c>
      <c r="AT729" s="164" t="s">
        <v>411</v>
      </c>
      <c r="AU729" s="164" t="s">
        <v>87</v>
      </c>
      <c r="AY729" s="18" t="s">
        <v>176</v>
      </c>
      <c r="BE729" s="165">
        <f>IF(N729="základná",J729,0)</f>
        <v>0</v>
      </c>
      <c r="BF729" s="165">
        <f>IF(N729="znížená",J729,0)</f>
        <v>0</v>
      </c>
      <c r="BG729" s="165">
        <f>IF(N729="zákl. prenesená",J729,0)</f>
        <v>0</v>
      </c>
      <c r="BH729" s="165">
        <f>IF(N729="zníž. prenesená",J729,0)</f>
        <v>0</v>
      </c>
      <c r="BI729" s="165">
        <f>IF(N729="nulová",J729,0)</f>
        <v>0</v>
      </c>
      <c r="BJ729" s="18" t="s">
        <v>87</v>
      </c>
      <c r="BK729" s="165">
        <f>ROUND(I729*H729,2)</f>
        <v>0</v>
      </c>
      <c r="BL729" s="18" t="s">
        <v>332</v>
      </c>
      <c r="BM729" s="164" t="s">
        <v>2006</v>
      </c>
    </row>
    <row r="730" spans="1:65" s="13" customFormat="1" ht="12">
      <c r="B730" s="166"/>
      <c r="D730" s="167" t="s">
        <v>182</v>
      </c>
      <c r="E730" s="168" t="s">
        <v>1</v>
      </c>
      <c r="F730" s="169" t="s">
        <v>2007</v>
      </c>
      <c r="H730" s="168" t="s">
        <v>1</v>
      </c>
      <c r="I730" s="170"/>
      <c r="L730" s="166"/>
      <c r="M730" s="171"/>
      <c r="N730" s="172"/>
      <c r="O730" s="172"/>
      <c r="P730" s="172"/>
      <c r="Q730" s="172"/>
      <c r="R730" s="172"/>
      <c r="S730" s="172"/>
      <c r="T730" s="173"/>
      <c r="AT730" s="168" t="s">
        <v>182</v>
      </c>
      <c r="AU730" s="168" t="s">
        <v>87</v>
      </c>
      <c r="AV730" s="13" t="s">
        <v>79</v>
      </c>
      <c r="AW730" s="13" t="s">
        <v>30</v>
      </c>
      <c r="AX730" s="13" t="s">
        <v>75</v>
      </c>
      <c r="AY730" s="168" t="s">
        <v>176</v>
      </c>
    </row>
    <row r="731" spans="1:65" s="13" customFormat="1" ht="24">
      <c r="B731" s="166"/>
      <c r="D731" s="167" t="s">
        <v>182</v>
      </c>
      <c r="E731" s="168" t="s">
        <v>1</v>
      </c>
      <c r="F731" s="169" t="s">
        <v>2008</v>
      </c>
      <c r="H731" s="168" t="s">
        <v>1</v>
      </c>
      <c r="I731" s="170"/>
      <c r="L731" s="166"/>
      <c r="M731" s="171"/>
      <c r="N731" s="172"/>
      <c r="O731" s="172"/>
      <c r="P731" s="172"/>
      <c r="Q731" s="172"/>
      <c r="R731" s="172"/>
      <c r="S731" s="172"/>
      <c r="T731" s="173"/>
      <c r="AT731" s="168" t="s">
        <v>182</v>
      </c>
      <c r="AU731" s="168" t="s">
        <v>87</v>
      </c>
      <c r="AV731" s="13" t="s">
        <v>79</v>
      </c>
      <c r="AW731" s="13" t="s">
        <v>30</v>
      </c>
      <c r="AX731" s="13" t="s">
        <v>75</v>
      </c>
      <c r="AY731" s="168" t="s">
        <v>176</v>
      </c>
    </row>
    <row r="732" spans="1:65" s="13" customFormat="1" ht="12">
      <c r="B732" s="166"/>
      <c r="D732" s="167" t="s">
        <v>182</v>
      </c>
      <c r="E732" s="168" t="s">
        <v>1</v>
      </c>
      <c r="F732" s="169" t="s">
        <v>2009</v>
      </c>
      <c r="H732" s="168" t="s">
        <v>1</v>
      </c>
      <c r="I732" s="170"/>
      <c r="L732" s="166"/>
      <c r="M732" s="171"/>
      <c r="N732" s="172"/>
      <c r="O732" s="172"/>
      <c r="P732" s="172"/>
      <c r="Q732" s="172"/>
      <c r="R732" s="172"/>
      <c r="S732" s="172"/>
      <c r="T732" s="173"/>
      <c r="AT732" s="168" t="s">
        <v>182</v>
      </c>
      <c r="AU732" s="168" t="s">
        <v>87</v>
      </c>
      <c r="AV732" s="13" t="s">
        <v>79</v>
      </c>
      <c r="AW732" s="13" t="s">
        <v>30</v>
      </c>
      <c r="AX732" s="13" t="s">
        <v>75</v>
      </c>
      <c r="AY732" s="168" t="s">
        <v>176</v>
      </c>
    </row>
    <row r="733" spans="1:65" s="14" customFormat="1" ht="12">
      <c r="B733" s="174"/>
      <c r="D733" s="167" t="s">
        <v>182</v>
      </c>
      <c r="E733" s="175" t="s">
        <v>1</v>
      </c>
      <c r="F733" s="176" t="s">
        <v>79</v>
      </c>
      <c r="H733" s="177">
        <v>1</v>
      </c>
      <c r="I733" s="178"/>
      <c r="L733" s="174"/>
      <c r="M733" s="179"/>
      <c r="N733" s="180"/>
      <c r="O733" s="180"/>
      <c r="P733" s="180"/>
      <c r="Q733" s="180"/>
      <c r="R733" s="180"/>
      <c r="S733" s="180"/>
      <c r="T733" s="181"/>
      <c r="AT733" s="175" t="s">
        <v>182</v>
      </c>
      <c r="AU733" s="175" t="s">
        <v>87</v>
      </c>
      <c r="AV733" s="14" t="s">
        <v>87</v>
      </c>
      <c r="AW733" s="14" t="s">
        <v>30</v>
      </c>
      <c r="AX733" s="14" t="s">
        <v>75</v>
      </c>
      <c r="AY733" s="175" t="s">
        <v>176</v>
      </c>
    </row>
    <row r="734" spans="1:65" s="15" customFormat="1" ht="12">
      <c r="B734" s="182"/>
      <c r="D734" s="167" t="s">
        <v>182</v>
      </c>
      <c r="E734" s="183" t="s">
        <v>1</v>
      </c>
      <c r="F734" s="184" t="s">
        <v>192</v>
      </c>
      <c r="H734" s="185">
        <v>1</v>
      </c>
      <c r="I734" s="186"/>
      <c r="L734" s="182"/>
      <c r="M734" s="187"/>
      <c r="N734" s="188"/>
      <c r="O734" s="188"/>
      <c r="P734" s="188"/>
      <c r="Q734" s="188"/>
      <c r="R734" s="188"/>
      <c r="S734" s="188"/>
      <c r="T734" s="189"/>
      <c r="AT734" s="183" t="s">
        <v>182</v>
      </c>
      <c r="AU734" s="183" t="s">
        <v>87</v>
      </c>
      <c r="AV734" s="15" t="s">
        <v>97</v>
      </c>
      <c r="AW734" s="15" t="s">
        <v>30</v>
      </c>
      <c r="AX734" s="15" t="s">
        <v>75</v>
      </c>
      <c r="AY734" s="183" t="s">
        <v>176</v>
      </c>
    </row>
    <row r="735" spans="1:65" s="16" customFormat="1" ht="12">
      <c r="B735" s="190"/>
      <c r="D735" s="167" t="s">
        <v>182</v>
      </c>
      <c r="E735" s="191" t="s">
        <v>1</v>
      </c>
      <c r="F735" s="192" t="s">
        <v>2010</v>
      </c>
      <c r="H735" s="193">
        <v>1</v>
      </c>
      <c r="I735" s="194"/>
      <c r="L735" s="190"/>
      <c r="M735" s="195"/>
      <c r="N735" s="196"/>
      <c r="O735" s="196"/>
      <c r="P735" s="196"/>
      <c r="Q735" s="196"/>
      <c r="R735" s="196"/>
      <c r="S735" s="196"/>
      <c r="T735" s="197"/>
      <c r="AT735" s="191" t="s">
        <v>182</v>
      </c>
      <c r="AU735" s="191" t="s">
        <v>87</v>
      </c>
      <c r="AV735" s="16" t="s">
        <v>106</v>
      </c>
      <c r="AW735" s="16" t="s">
        <v>30</v>
      </c>
      <c r="AX735" s="16" t="s">
        <v>79</v>
      </c>
      <c r="AY735" s="191" t="s">
        <v>176</v>
      </c>
    </row>
    <row r="736" spans="1:65" s="2" customFormat="1" ht="24.25" customHeight="1">
      <c r="A736" s="33"/>
      <c r="B736" s="151"/>
      <c r="C736" s="152" t="s">
        <v>2011</v>
      </c>
      <c r="D736" s="152" t="s">
        <v>178</v>
      </c>
      <c r="E736" s="153" t="s">
        <v>2012</v>
      </c>
      <c r="F736" s="154" t="s">
        <v>1103</v>
      </c>
      <c r="G736" s="155" t="s">
        <v>315</v>
      </c>
      <c r="H736" s="156">
        <v>3.5000000000000003E-2</v>
      </c>
      <c r="I736" s="157"/>
      <c r="J736" s="158">
        <f>ROUND(I736*H736,2)</f>
        <v>0</v>
      </c>
      <c r="K736" s="159"/>
      <c r="L736" s="34"/>
      <c r="M736" s="160" t="s">
        <v>1</v>
      </c>
      <c r="N736" s="161" t="s">
        <v>41</v>
      </c>
      <c r="O736" s="59"/>
      <c r="P736" s="162">
        <f>O736*H736</f>
        <v>0</v>
      </c>
      <c r="Q736" s="162">
        <v>0</v>
      </c>
      <c r="R736" s="162">
        <f>Q736*H736</f>
        <v>0</v>
      </c>
      <c r="S736" s="162">
        <v>0</v>
      </c>
      <c r="T736" s="163">
        <f>S736*H736</f>
        <v>0</v>
      </c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R736" s="164" t="s">
        <v>332</v>
      </c>
      <c r="AT736" s="164" t="s">
        <v>178</v>
      </c>
      <c r="AU736" s="164" t="s">
        <v>87</v>
      </c>
      <c r="AY736" s="18" t="s">
        <v>176</v>
      </c>
      <c r="BE736" s="165">
        <f>IF(N736="základná",J736,0)</f>
        <v>0</v>
      </c>
      <c r="BF736" s="165">
        <f>IF(N736="znížená",J736,0)</f>
        <v>0</v>
      </c>
      <c r="BG736" s="165">
        <f>IF(N736="zákl. prenesená",J736,0)</f>
        <v>0</v>
      </c>
      <c r="BH736" s="165">
        <f>IF(N736="zníž. prenesená",J736,0)</f>
        <v>0</v>
      </c>
      <c r="BI736" s="165">
        <f>IF(N736="nulová",J736,0)</f>
        <v>0</v>
      </c>
      <c r="BJ736" s="18" t="s">
        <v>87</v>
      </c>
      <c r="BK736" s="165">
        <f>ROUND(I736*H736,2)</f>
        <v>0</v>
      </c>
      <c r="BL736" s="18" t="s">
        <v>332</v>
      </c>
      <c r="BM736" s="164" t="s">
        <v>2013</v>
      </c>
    </row>
    <row r="737" spans="1:65" s="12" customFormat="1" ht="23" customHeight="1">
      <c r="B737" s="138"/>
      <c r="D737" s="139" t="s">
        <v>74</v>
      </c>
      <c r="E737" s="149" t="s">
        <v>357</v>
      </c>
      <c r="F737" s="149" t="s">
        <v>358</v>
      </c>
      <c r="I737" s="141"/>
      <c r="J737" s="150">
        <f>BK737</f>
        <v>0</v>
      </c>
      <c r="L737" s="138"/>
      <c r="M737" s="143"/>
      <c r="N737" s="144"/>
      <c r="O737" s="144"/>
      <c r="P737" s="145">
        <f>SUM(P738:P755)</f>
        <v>0</v>
      </c>
      <c r="Q737" s="144"/>
      <c r="R737" s="145">
        <f>SUM(R738:R755)</f>
        <v>1.045596</v>
      </c>
      <c r="S737" s="144"/>
      <c r="T737" s="146">
        <f>SUM(T738:T755)</f>
        <v>0</v>
      </c>
      <c r="AR737" s="139" t="s">
        <v>87</v>
      </c>
      <c r="AT737" s="147" t="s">
        <v>74</v>
      </c>
      <c r="AU737" s="147" t="s">
        <v>79</v>
      </c>
      <c r="AY737" s="139" t="s">
        <v>176</v>
      </c>
      <c r="BK737" s="148">
        <f>SUM(BK738:BK755)</f>
        <v>0</v>
      </c>
    </row>
    <row r="738" spans="1:65" s="2" customFormat="1" ht="24.25" customHeight="1">
      <c r="A738" s="33"/>
      <c r="B738" s="151"/>
      <c r="C738" s="152" t="s">
        <v>2014</v>
      </c>
      <c r="D738" s="152" t="s">
        <v>178</v>
      </c>
      <c r="E738" s="153" t="s">
        <v>2015</v>
      </c>
      <c r="F738" s="154" t="s">
        <v>2016</v>
      </c>
      <c r="G738" s="155" t="s">
        <v>375</v>
      </c>
      <c r="H738" s="156">
        <v>907.36</v>
      </c>
      <c r="I738" s="157"/>
      <c r="J738" s="158">
        <f>ROUND(I738*H738,2)</f>
        <v>0</v>
      </c>
      <c r="K738" s="159"/>
      <c r="L738" s="34"/>
      <c r="M738" s="160" t="s">
        <v>1</v>
      </c>
      <c r="N738" s="161" t="s">
        <v>41</v>
      </c>
      <c r="O738" s="59"/>
      <c r="P738" s="162">
        <f>O738*H738</f>
        <v>0</v>
      </c>
      <c r="Q738" s="162">
        <v>5.0000000000000002E-5</v>
      </c>
      <c r="R738" s="162">
        <f>Q738*H738</f>
        <v>4.5368000000000006E-2</v>
      </c>
      <c r="S738" s="162">
        <v>0</v>
      </c>
      <c r="T738" s="163">
        <f>S738*H738</f>
        <v>0</v>
      </c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R738" s="164" t="s">
        <v>332</v>
      </c>
      <c r="AT738" s="164" t="s">
        <v>178</v>
      </c>
      <c r="AU738" s="164" t="s">
        <v>87</v>
      </c>
      <c r="AY738" s="18" t="s">
        <v>176</v>
      </c>
      <c r="BE738" s="165">
        <f>IF(N738="základná",J738,0)</f>
        <v>0</v>
      </c>
      <c r="BF738" s="165">
        <f>IF(N738="znížená",J738,0)</f>
        <v>0</v>
      </c>
      <c r="BG738" s="165">
        <f>IF(N738="zákl. prenesená",J738,0)</f>
        <v>0</v>
      </c>
      <c r="BH738" s="165">
        <f>IF(N738="zníž. prenesená",J738,0)</f>
        <v>0</v>
      </c>
      <c r="BI738" s="165">
        <f>IF(N738="nulová",J738,0)</f>
        <v>0</v>
      </c>
      <c r="BJ738" s="18" t="s">
        <v>87</v>
      </c>
      <c r="BK738" s="165">
        <f>ROUND(I738*H738,2)</f>
        <v>0</v>
      </c>
      <c r="BL738" s="18" t="s">
        <v>332</v>
      </c>
      <c r="BM738" s="164" t="s">
        <v>2017</v>
      </c>
    </row>
    <row r="739" spans="1:65" s="13" customFormat="1" ht="12">
      <c r="B739" s="166"/>
      <c r="D739" s="167" t="s">
        <v>182</v>
      </c>
      <c r="E739" s="168" t="s">
        <v>1</v>
      </c>
      <c r="F739" s="169" t="s">
        <v>2018</v>
      </c>
      <c r="H739" s="168" t="s">
        <v>1</v>
      </c>
      <c r="I739" s="170"/>
      <c r="L739" s="166"/>
      <c r="M739" s="171"/>
      <c r="N739" s="172"/>
      <c r="O739" s="172"/>
      <c r="P739" s="172"/>
      <c r="Q739" s="172"/>
      <c r="R739" s="172"/>
      <c r="S739" s="172"/>
      <c r="T739" s="173"/>
      <c r="AT739" s="168" t="s">
        <v>182</v>
      </c>
      <c r="AU739" s="168" t="s">
        <v>87</v>
      </c>
      <c r="AV739" s="13" t="s">
        <v>79</v>
      </c>
      <c r="AW739" s="13" t="s">
        <v>30</v>
      </c>
      <c r="AX739" s="13" t="s">
        <v>75</v>
      </c>
      <c r="AY739" s="168" t="s">
        <v>176</v>
      </c>
    </row>
    <row r="740" spans="1:65" s="14" customFormat="1" ht="12">
      <c r="B740" s="174"/>
      <c r="D740" s="167" t="s">
        <v>182</v>
      </c>
      <c r="E740" s="175" t="s">
        <v>1</v>
      </c>
      <c r="F740" s="176" t="s">
        <v>2019</v>
      </c>
      <c r="H740" s="177">
        <v>907.36</v>
      </c>
      <c r="I740" s="178"/>
      <c r="L740" s="174"/>
      <c r="M740" s="179"/>
      <c r="N740" s="180"/>
      <c r="O740" s="180"/>
      <c r="P740" s="180"/>
      <c r="Q740" s="180"/>
      <c r="R740" s="180"/>
      <c r="S740" s="180"/>
      <c r="T740" s="181"/>
      <c r="AT740" s="175" t="s">
        <v>182</v>
      </c>
      <c r="AU740" s="175" t="s">
        <v>87</v>
      </c>
      <c r="AV740" s="14" t="s">
        <v>87</v>
      </c>
      <c r="AW740" s="14" t="s">
        <v>30</v>
      </c>
      <c r="AX740" s="14" t="s">
        <v>75</v>
      </c>
      <c r="AY740" s="175" t="s">
        <v>176</v>
      </c>
    </row>
    <row r="741" spans="1:65" s="16" customFormat="1" ht="12">
      <c r="B741" s="190"/>
      <c r="D741" s="167" t="s">
        <v>182</v>
      </c>
      <c r="E741" s="191" t="s">
        <v>1</v>
      </c>
      <c r="F741" s="192" t="s">
        <v>193</v>
      </c>
      <c r="H741" s="193">
        <v>907.36</v>
      </c>
      <c r="I741" s="194"/>
      <c r="L741" s="190"/>
      <c r="M741" s="195"/>
      <c r="N741" s="196"/>
      <c r="O741" s="196"/>
      <c r="P741" s="196"/>
      <c r="Q741" s="196"/>
      <c r="R741" s="196"/>
      <c r="S741" s="196"/>
      <c r="T741" s="197"/>
      <c r="AT741" s="191" t="s">
        <v>182</v>
      </c>
      <c r="AU741" s="191" t="s">
        <v>87</v>
      </c>
      <c r="AV741" s="16" t="s">
        <v>106</v>
      </c>
      <c r="AW741" s="16" t="s">
        <v>30</v>
      </c>
      <c r="AX741" s="16" t="s">
        <v>79</v>
      </c>
      <c r="AY741" s="191" t="s">
        <v>176</v>
      </c>
    </row>
    <row r="742" spans="1:65" s="2" customFormat="1" ht="24.25" customHeight="1">
      <c r="A742" s="33"/>
      <c r="B742" s="151"/>
      <c r="C742" s="203" t="s">
        <v>2020</v>
      </c>
      <c r="D742" s="203" t="s">
        <v>411</v>
      </c>
      <c r="E742" s="204" t="s">
        <v>2021</v>
      </c>
      <c r="F742" s="205" t="s">
        <v>2022</v>
      </c>
      <c r="G742" s="206" t="s">
        <v>375</v>
      </c>
      <c r="H742" s="207">
        <v>952.72799999999995</v>
      </c>
      <c r="I742" s="208"/>
      <c r="J742" s="209">
        <f>ROUND(I742*H742,2)</f>
        <v>0</v>
      </c>
      <c r="K742" s="210"/>
      <c r="L742" s="211"/>
      <c r="M742" s="212" t="s">
        <v>1</v>
      </c>
      <c r="N742" s="213" t="s">
        <v>41</v>
      </c>
      <c r="O742" s="59"/>
      <c r="P742" s="162">
        <f>O742*H742</f>
        <v>0</v>
      </c>
      <c r="Q742" s="162">
        <v>1E-3</v>
      </c>
      <c r="R742" s="162">
        <f>Q742*H742</f>
        <v>0.95272800000000002</v>
      </c>
      <c r="S742" s="162">
        <v>0</v>
      </c>
      <c r="T742" s="163">
        <f>S742*H742</f>
        <v>0</v>
      </c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R742" s="164" t="s">
        <v>615</v>
      </c>
      <c r="AT742" s="164" t="s">
        <v>411</v>
      </c>
      <c r="AU742" s="164" t="s">
        <v>87</v>
      </c>
      <c r="AY742" s="18" t="s">
        <v>176</v>
      </c>
      <c r="BE742" s="165">
        <f>IF(N742="základná",J742,0)</f>
        <v>0</v>
      </c>
      <c r="BF742" s="165">
        <f>IF(N742="znížená",J742,0)</f>
        <v>0</v>
      </c>
      <c r="BG742" s="165">
        <f>IF(N742="zákl. prenesená",J742,0)</f>
        <v>0</v>
      </c>
      <c r="BH742" s="165">
        <f>IF(N742="zníž. prenesená",J742,0)</f>
        <v>0</v>
      </c>
      <c r="BI742" s="165">
        <f>IF(N742="nulová",J742,0)</f>
        <v>0</v>
      </c>
      <c r="BJ742" s="18" t="s">
        <v>87</v>
      </c>
      <c r="BK742" s="165">
        <f>ROUND(I742*H742,2)</f>
        <v>0</v>
      </c>
      <c r="BL742" s="18" t="s">
        <v>332</v>
      </c>
      <c r="BM742" s="164" t="s">
        <v>2023</v>
      </c>
    </row>
    <row r="743" spans="1:65" s="13" customFormat="1" ht="12">
      <c r="B743" s="166"/>
      <c r="D743" s="167" t="s">
        <v>182</v>
      </c>
      <c r="E743" s="168" t="s">
        <v>1</v>
      </c>
      <c r="F743" s="169" t="s">
        <v>2018</v>
      </c>
      <c r="H743" s="168" t="s">
        <v>1</v>
      </c>
      <c r="I743" s="170"/>
      <c r="L743" s="166"/>
      <c r="M743" s="171"/>
      <c r="N743" s="172"/>
      <c r="O743" s="172"/>
      <c r="P743" s="172"/>
      <c r="Q743" s="172"/>
      <c r="R743" s="172"/>
      <c r="S743" s="172"/>
      <c r="T743" s="173"/>
      <c r="AT743" s="168" t="s">
        <v>182</v>
      </c>
      <c r="AU743" s="168" t="s">
        <v>87</v>
      </c>
      <c r="AV743" s="13" t="s">
        <v>79</v>
      </c>
      <c r="AW743" s="13" t="s">
        <v>30</v>
      </c>
      <c r="AX743" s="13" t="s">
        <v>75</v>
      </c>
      <c r="AY743" s="168" t="s">
        <v>176</v>
      </c>
    </row>
    <row r="744" spans="1:65" s="14" customFormat="1" ht="12">
      <c r="B744" s="174"/>
      <c r="D744" s="167" t="s">
        <v>182</v>
      </c>
      <c r="E744" s="175" t="s">
        <v>1</v>
      </c>
      <c r="F744" s="176" t="s">
        <v>2024</v>
      </c>
      <c r="H744" s="177">
        <v>952.72799999999995</v>
      </c>
      <c r="I744" s="178"/>
      <c r="L744" s="174"/>
      <c r="M744" s="179"/>
      <c r="N744" s="180"/>
      <c r="O744" s="180"/>
      <c r="P744" s="180"/>
      <c r="Q744" s="180"/>
      <c r="R744" s="180"/>
      <c r="S744" s="180"/>
      <c r="T744" s="181"/>
      <c r="AT744" s="175" t="s">
        <v>182</v>
      </c>
      <c r="AU744" s="175" t="s">
        <v>87</v>
      </c>
      <c r="AV744" s="14" t="s">
        <v>87</v>
      </c>
      <c r="AW744" s="14" t="s">
        <v>30</v>
      </c>
      <c r="AX744" s="14" t="s">
        <v>75</v>
      </c>
      <c r="AY744" s="175" t="s">
        <v>176</v>
      </c>
    </row>
    <row r="745" spans="1:65" s="16" customFormat="1" ht="12">
      <c r="B745" s="190"/>
      <c r="D745" s="167" t="s">
        <v>182</v>
      </c>
      <c r="E745" s="191" t="s">
        <v>1</v>
      </c>
      <c r="F745" s="192" t="s">
        <v>193</v>
      </c>
      <c r="H745" s="193">
        <v>952.72799999999995</v>
      </c>
      <c r="I745" s="194"/>
      <c r="L745" s="190"/>
      <c r="M745" s="195"/>
      <c r="N745" s="196"/>
      <c r="O745" s="196"/>
      <c r="P745" s="196"/>
      <c r="Q745" s="196"/>
      <c r="R745" s="196"/>
      <c r="S745" s="196"/>
      <c r="T745" s="197"/>
      <c r="AT745" s="191" t="s">
        <v>182</v>
      </c>
      <c r="AU745" s="191" t="s">
        <v>87</v>
      </c>
      <c r="AV745" s="16" t="s">
        <v>106</v>
      </c>
      <c r="AW745" s="16" t="s">
        <v>30</v>
      </c>
      <c r="AX745" s="16" t="s">
        <v>79</v>
      </c>
      <c r="AY745" s="191" t="s">
        <v>176</v>
      </c>
    </row>
    <row r="746" spans="1:65" s="2" customFormat="1" ht="14.5" customHeight="1">
      <c r="A746" s="33"/>
      <c r="B746" s="151"/>
      <c r="C746" s="203" t="s">
        <v>2025</v>
      </c>
      <c r="D746" s="203" t="s">
        <v>411</v>
      </c>
      <c r="E746" s="204" t="s">
        <v>2026</v>
      </c>
      <c r="F746" s="205" t="s">
        <v>2027</v>
      </c>
      <c r="G746" s="206" t="s">
        <v>362</v>
      </c>
      <c r="H746" s="207">
        <v>100</v>
      </c>
      <c r="I746" s="208"/>
      <c r="J746" s="209">
        <f>ROUND(I746*H746,2)</f>
        <v>0</v>
      </c>
      <c r="K746" s="210"/>
      <c r="L746" s="211"/>
      <c r="M746" s="212" t="s">
        <v>1</v>
      </c>
      <c r="N746" s="213" t="s">
        <v>41</v>
      </c>
      <c r="O746" s="59"/>
      <c r="P746" s="162">
        <f>O746*H746</f>
        <v>0</v>
      </c>
      <c r="Q746" s="162">
        <v>0</v>
      </c>
      <c r="R746" s="162">
        <f>Q746*H746</f>
        <v>0</v>
      </c>
      <c r="S746" s="162">
        <v>0</v>
      </c>
      <c r="T746" s="163">
        <f>S746*H746</f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64" t="s">
        <v>615</v>
      </c>
      <c r="AT746" s="164" t="s">
        <v>411</v>
      </c>
      <c r="AU746" s="164" t="s">
        <v>87</v>
      </c>
      <c r="AY746" s="18" t="s">
        <v>176</v>
      </c>
      <c r="BE746" s="165">
        <f>IF(N746="základná",J746,0)</f>
        <v>0</v>
      </c>
      <c r="BF746" s="165">
        <f>IF(N746="znížená",J746,0)</f>
        <v>0</v>
      </c>
      <c r="BG746" s="165">
        <f>IF(N746="zákl. prenesená",J746,0)</f>
        <v>0</v>
      </c>
      <c r="BH746" s="165">
        <f>IF(N746="zníž. prenesená",J746,0)</f>
        <v>0</v>
      </c>
      <c r="BI746" s="165">
        <f>IF(N746="nulová",J746,0)</f>
        <v>0</v>
      </c>
      <c r="BJ746" s="18" t="s">
        <v>87</v>
      </c>
      <c r="BK746" s="165">
        <f>ROUND(I746*H746,2)</f>
        <v>0</v>
      </c>
      <c r="BL746" s="18" t="s">
        <v>332</v>
      </c>
      <c r="BM746" s="164" t="s">
        <v>2028</v>
      </c>
    </row>
    <row r="747" spans="1:65" s="14" customFormat="1" ht="12">
      <c r="B747" s="174"/>
      <c r="D747" s="167" t="s">
        <v>182</v>
      </c>
      <c r="E747" s="175" t="s">
        <v>1</v>
      </c>
      <c r="F747" s="176" t="s">
        <v>1920</v>
      </c>
      <c r="H747" s="177">
        <v>100</v>
      </c>
      <c r="I747" s="178"/>
      <c r="L747" s="174"/>
      <c r="M747" s="179"/>
      <c r="N747" s="180"/>
      <c r="O747" s="180"/>
      <c r="P747" s="180"/>
      <c r="Q747" s="180"/>
      <c r="R747" s="180"/>
      <c r="S747" s="180"/>
      <c r="T747" s="181"/>
      <c r="AT747" s="175" t="s">
        <v>182</v>
      </c>
      <c r="AU747" s="175" t="s">
        <v>87</v>
      </c>
      <c r="AV747" s="14" t="s">
        <v>87</v>
      </c>
      <c r="AW747" s="14" t="s">
        <v>30</v>
      </c>
      <c r="AX747" s="14" t="s">
        <v>79</v>
      </c>
      <c r="AY747" s="175" t="s">
        <v>176</v>
      </c>
    </row>
    <row r="748" spans="1:65" s="2" customFormat="1" ht="38" customHeight="1">
      <c r="A748" s="33"/>
      <c r="B748" s="151"/>
      <c r="C748" s="152" t="s">
        <v>2029</v>
      </c>
      <c r="D748" s="152" t="s">
        <v>178</v>
      </c>
      <c r="E748" s="153" t="s">
        <v>2030</v>
      </c>
      <c r="F748" s="154" t="s">
        <v>2031</v>
      </c>
      <c r="G748" s="155" t="s">
        <v>375</v>
      </c>
      <c r="H748" s="156">
        <v>950</v>
      </c>
      <c r="I748" s="157"/>
      <c r="J748" s="158">
        <f>ROUND(I748*H748,2)</f>
        <v>0</v>
      </c>
      <c r="K748" s="159"/>
      <c r="L748" s="34"/>
      <c r="M748" s="160" t="s">
        <v>1</v>
      </c>
      <c r="N748" s="161" t="s">
        <v>41</v>
      </c>
      <c r="O748" s="59"/>
      <c r="P748" s="162">
        <f>O748*H748</f>
        <v>0</v>
      </c>
      <c r="Q748" s="162">
        <v>5.0000000000000002E-5</v>
      </c>
      <c r="R748" s="162">
        <f>Q748*H748</f>
        <v>4.7500000000000001E-2</v>
      </c>
      <c r="S748" s="162">
        <v>0</v>
      </c>
      <c r="T748" s="163">
        <f>S748*H748</f>
        <v>0</v>
      </c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R748" s="164" t="s">
        <v>332</v>
      </c>
      <c r="AT748" s="164" t="s">
        <v>178</v>
      </c>
      <c r="AU748" s="164" t="s">
        <v>87</v>
      </c>
      <c r="AY748" s="18" t="s">
        <v>176</v>
      </c>
      <c r="BE748" s="165">
        <f>IF(N748="základná",J748,0)</f>
        <v>0</v>
      </c>
      <c r="BF748" s="165">
        <f>IF(N748="znížená",J748,0)</f>
        <v>0</v>
      </c>
      <c r="BG748" s="165">
        <f>IF(N748="zákl. prenesená",J748,0)</f>
        <v>0</v>
      </c>
      <c r="BH748" s="165">
        <f>IF(N748="zníž. prenesená",J748,0)</f>
        <v>0</v>
      </c>
      <c r="BI748" s="165">
        <f>IF(N748="nulová",J748,0)</f>
        <v>0</v>
      </c>
      <c r="BJ748" s="18" t="s">
        <v>87</v>
      </c>
      <c r="BK748" s="165">
        <f>ROUND(I748*H748,2)</f>
        <v>0</v>
      </c>
      <c r="BL748" s="18" t="s">
        <v>332</v>
      </c>
      <c r="BM748" s="164" t="s">
        <v>2032</v>
      </c>
    </row>
    <row r="749" spans="1:65" s="13" customFormat="1" ht="24">
      <c r="B749" s="166"/>
      <c r="D749" s="167" t="s">
        <v>182</v>
      </c>
      <c r="E749" s="168" t="s">
        <v>1</v>
      </c>
      <c r="F749" s="169" t="s">
        <v>2033</v>
      </c>
      <c r="H749" s="168" t="s">
        <v>1</v>
      </c>
      <c r="I749" s="170"/>
      <c r="L749" s="166"/>
      <c r="M749" s="171"/>
      <c r="N749" s="172"/>
      <c r="O749" s="172"/>
      <c r="P749" s="172"/>
      <c r="Q749" s="172"/>
      <c r="R749" s="172"/>
      <c r="S749" s="172"/>
      <c r="T749" s="173"/>
      <c r="AT749" s="168" t="s">
        <v>182</v>
      </c>
      <c r="AU749" s="168" t="s">
        <v>87</v>
      </c>
      <c r="AV749" s="13" t="s">
        <v>79</v>
      </c>
      <c r="AW749" s="13" t="s">
        <v>30</v>
      </c>
      <c r="AX749" s="13" t="s">
        <v>75</v>
      </c>
      <c r="AY749" s="168" t="s">
        <v>176</v>
      </c>
    </row>
    <row r="750" spans="1:65" s="14" customFormat="1" ht="12">
      <c r="B750" s="174"/>
      <c r="D750" s="167" t="s">
        <v>182</v>
      </c>
      <c r="E750" s="175" t="s">
        <v>1</v>
      </c>
      <c r="F750" s="176" t="s">
        <v>2034</v>
      </c>
      <c r="H750" s="177">
        <v>950</v>
      </c>
      <c r="I750" s="178"/>
      <c r="L750" s="174"/>
      <c r="M750" s="179"/>
      <c r="N750" s="180"/>
      <c r="O750" s="180"/>
      <c r="P750" s="180"/>
      <c r="Q750" s="180"/>
      <c r="R750" s="180"/>
      <c r="S750" s="180"/>
      <c r="T750" s="181"/>
      <c r="AT750" s="175" t="s">
        <v>182</v>
      </c>
      <c r="AU750" s="175" t="s">
        <v>87</v>
      </c>
      <c r="AV750" s="14" t="s">
        <v>87</v>
      </c>
      <c r="AW750" s="14" t="s">
        <v>30</v>
      </c>
      <c r="AX750" s="14" t="s">
        <v>75</v>
      </c>
      <c r="AY750" s="175" t="s">
        <v>176</v>
      </c>
    </row>
    <row r="751" spans="1:65" s="13" customFormat="1" ht="12">
      <c r="B751" s="166"/>
      <c r="D751" s="167" t="s">
        <v>182</v>
      </c>
      <c r="E751" s="168" t="s">
        <v>1</v>
      </c>
      <c r="F751" s="169" t="s">
        <v>380</v>
      </c>
      <c r="H751" s="168" t="s">
        <v>1</v>
      </c>
      <c r="I751" s="170"/>
      <c r="L751" s="166"/>
      <c r="M751" s="171"/>
      <c r="N751" s="172"/>
      <c r="O751" s="172"/>
      <c r="P751" s="172"/>
      <c r="Q751" s="172"/>
      <c r="R751" s="172"/>
      <c r="S751" s="172"/>
      <c r="T751" s="173"/>
      <c r="AT751" s="168" t="s">
        <v>182</v>
      </c>
      <c r="AU751" s="168" t="s">
        <v>87</v>
      </c>
      <c r="AV751" s="13" t="s">
        <v>79</v>
      </c>
      <c r="AW751" s="13" t="s">
        <v>30</v>
      </c>
      <c r="AX751" s="13" t="s">
        <v>75</v>
      </c>
      <c r="AY751" s="168" t="s">
        <v>176</v>
      </c>
    </row>
    <row r="752" spans="1:65" s="15" customFormat="1" ht="12">
      <c r="B752" s="182"/>
      <c r="D752" s="167" t="s">
        <v>182</v>
      </c>
      <c r="E752" s="183" t="s">
        <v>1</v>
      </c>
      <c r="F752" s="184" t="s">
        <v>900</v>
      </c>
      <c r="H752" s="185">
        <v>950</v>
      </c>
      <c r="I752" s="186"/>
      <c r="L752" s="182"/>
      <c r="M752" s="187"/>
      <c r="N752" s="188"/>
      <c r="O752" s="188"/>
      <c r="P752" s="188"/>
      <c r="Q752" s="188"/>
      <c r="R752" s="188"/>
      <c r="S752" s="188"/>
      <c r="T752" s="189"/>
      <c r="AT752" s="183" t="s">
        <v>182</v>
      </c>
      <c r="AU752" s="183" t="s">
        <v>87</v>
      </c>
      <c r="AV752" s="15" t="s">
        <v>97</v>
      </c>
      <c r="AW752" s="15" t="s">
        <v>30</v>
      </c>
      <c r="AX752" s="15" t="s">
        <v>75</v>
      </c>
      <c r="AY752" s="183" t="s">
        <v>176</v>
      </c>
    </row>
    <row r="753" spans="1:65" s="13" customFormat="1" ht="24">
      <c r="B753" s="166"/>
      <c r="D753" s="167" t="s">
        <v>182</v>
      </c>
      <c r="E753" s="168" t="s">
        <v>1</v>
      </c>
      <c r="F753" s="169" t="s">
        <v>2035</v>
      </c>
      <c r="H753" s="168" t="s">
        <v>1</v>
      </c>
      <c r="I753" s="170"/>
      <c r="L753" s="166"/>
      <c r="M753" s="171"/>
      <c r="N753" s="172"/>
      <c r="O753" s="172"/>
      <c r="P753" s="172"/>
      <c r="Q753" s="172"/>
      <c r="R753" s="172"/>
      <c r="S753" s="172"/>
      <c r="T753" s="173"/>
      <c r="AT753" s="168" t="s">
        <v>182</v>
      </c>
      <c r="AU753" s="168" t="s">
        <v>87</v>
      </c>
      <c r="AV753" s="13" t="s">
        <v>79</v>
      </c>
      <c r="AW753" s="13" t="s">
        <v>30</v>
      </c>
      <c r="AX753" s="13" t="s">
        <v>75</v>
      </c>
      <c r="AY753" s="168" t="s">
        <v>176</v>
      </c>
    </row>
    <row r="754" spans="1:65" s="16" customFormat="1" ht="12">
      <c r="B754" s="190"/>
      <c r="D754" s="167" t="s">
        <v>182</v>
      </c>
      <c r="E754" s="191" t="s">
        <v>1</v>
      </c>
      <c r="F754" s="192" t="s">
        <v>193</v>
      </c>
      <c r="H754" s="193">
        <v>950</v>
      </c>
      <c r="I754" s="194"/>
      <c r="L754" s="190"/>
      <c r="M754" s="195"/>
      <c r="N754" s="196"/>
      <c r="O754" s="196"/>
      <c r="P754" s="196"/>
      <c r="Q754" s="196"/>
      <c r="R754" s="196"/>
      <c r="S754" s="196"/>
      <c r="T754" s="197"/>
      <c r="AT754" s="191" t="s">
        <v>182</v>
      </c>
      <c r="AU754" s="191" t="s">
        <v>87</v>
      </c>
      <c r="AV754" s="16" t="s">
        <v>106</v>
      </c>
      <c r="AW754" s="16" t="s">
        <v>30</v>
      </c>
      <c r="AX754" s="16" t="s">
        <v>79</v>
      </c>
      <c r="AY754" s="191" t="s">
        <v>176</v>
      </c>
    </row>
    <row r="755" spans="1:65" s="2" customFormat="1" ht="24.25" customHeight="1">
      <c r="A755" s="33"/>
      <c r="B755" s="151"/>
      <c r="C755" s="152" t="s">
        <v>2036</v>
      </c>
      <c r="D755" s="152" t="s">
        <v>178</v>
      </c>
      <c r="E755" s="153" t="s">
        <v>2037</v>
      </c>
      <c r="F755" s="154" t="s">
        <v>2038</v>
      </c>
      <c r="G755" s="155" t="s">
        <v>315</v>
      </c>
      <c r="H755" s="156">
        <v>1.046</v>
      </c>
      <c r="I755" s="157"/>
      <c r="J755" s="158">
        <f>ROUND(I755*H755,2)</f>
        <v>0</v>
      </c>
      <c r="K755" s="159"/>
      <c r="L755" s="34"/>
      <c r="M755" s="160" t="s">
        <v>1</v>
      </c>
      <c r="N755" s="161" t="s">
        <v>41</v>
      </c>
      <c r="O755" s="59"/>
      <c r="P755" s="162">
        <f>O755*H755</f>
        <v>0</v>
      </c>
      <c r="Q755" s="162">
        <v>0</v>
      </c>
      <c r="R755" s="162">
        <f>Q755*H755</f>
        <v>0</v>
      </c>
      <c r="S755" s="162">
        <v>0</v>
      </c>
      <c r="T755" s="163">
        <f>S755*H755</f>
        <v>0</v>
      </c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R755" s="164" t="s">
        <v>332</v>
      </c>
      <c r="AT755" s="164" t="s">
        <v>178</v>
      </c>
      <c r="AU755" s="164" t="s">
        <v>87</v>
      </c>
      <c r="AY755" s="18" t="s">
        <v>176</v>
      </c>
      <c r="BE755" s="165">
        <f>IF(N755="základná",J755,0)</f>
        <v>0</v>
      </c>
      <c r="BF755" s="165">
        <f>IF(N755="znížená",J755,0)</f>
        <v>0</v>
      </c>
      <c r="BG755" s="165">
        <f>IF(N755="zákl. prenesená",J755,0)</f>
        <v>0</v>
      </c>
      <c r="BH755" s="165">
        <f>IF(N755="zníž. prenesená",J755,0)</f>
        <v>0</v>
      </c>
      <c r="BI755" s="165">
        <f>IF(N755="nulová",J755,0)</f>
        <v>0</v>
      </c>
      <c r="BJ755" s="18" t="s">
        <v>87</v>
      </c>
      <c r="BK755" s="165">
        <f>ROUND(I755*H755,2)</f>
        <v>0</v>
      </c>
      <c r="BL755" s="18" t="s">
        <v>332</v>
      </c>
      <c r="BM755" s="164" t="s">
        <v>2039</v>
      </c>
    </row>
    <row r="756" spans="1:65" s="12" customFormat="1" ht="23" customHeight="1">
      <c r="B756" s="138"/>
      <c r="D756" s="139" t="s">
        <v>74</v>
      </c>
      <c r="E756" s="149" t="s">
        <v>2040</v>
      </c>
      <c r="F756" s="149" t="s">
        <v>2041</v>
      </c>
      <c r="I756" s="141"/>
      <c r="J756" s="150">
        <f>BK756</f>
        <v>0</v>
      </c>
      <c r="L756" s="138"/>
      <c r="M756" s="143"/>
      <c r="N756" s="144"/>
      <c r="O756" s="144"/>
      <c r="P756" s="145">
        <f>SUM(P757:P779)</f>
        <v>0</v>
      </c>
      <c r="Q756" s="144"/>
      <c r="R756" s="145">
        <f>SUM(R757:R779)</f>
        <v>0.35925544999999998</v>
      </c>
      <c r="S756" s="144"/>
      <c r="T756" s="146">
        <f>SUM(T757:T779)</f>
        <v>0</v>
      </c>
      <c r="AR756" s="139" t="s">
        <v>87</v>
      </c>
      <c r="AT756" s="147" t="s">
        <v>74</v>
      </c>
      <c r="AU756" s="147" t="s">
        <v>79</v>
      </c>
      <c r="AY756" s="139" t="s">
        <v>176</v>
      </c>
      <c r="BK756" s="148">
        <f>SUM(BK757:BK779)</f>
        <v>0</v>
      </c>
    </row>
    <row r="757" spans="1:65" s="2" customFormat="1" ht="14.5" customHeight="1">
      <c r="A757" s="33"/>
      <c r="B757" s="151"/>
      <c r="C757" s="152" t="s">
        <v>674</v>
      </c>
      <c r="D757" s="152" t="s">
        <v>178</v>
      </c>
      <c r="E757" s="153" t="s">
        <v>2042</v>
      </c>
      <c r="F757" s="154" t="s">
        <v>2043</v>
      </c>
      <c r="G757" s="155" t="s">
        <v>219</v>
      </c>
      <c r="H757" s="156">
        <v>49.27</v>
      </c>
      <c r="I757" s="157"/>
      <c r="J757" s="158">
        <f>ROUND(I757*H757,2)</f>
        <v>0</v>
      </c>
      <c r="K757" s="159"/>
      <c r="L757" s="34"/>
      <c r="M757" s="160" t="s">
        <v>1</v>
      </c>
      <c r="N757" s="161" t="s">
        <v>41</v>
      </c>
      <c r="O757" s="59"/>
      <c r="P757" s="162">
        <f>O757*H757</f>
        <v>0</v>
      </c>
      <c r="Q757" s="162">
        <v>4.0000000000000003E-5</v>
      </c>
      <c r="R757" s="162">
        <f>Q757*H757</f>
        <v>1.9708000000000004E-3</v>
      </c>
      <c r="S757" s="162">
        <v>0</v>
      </c>
      <c r="T757" s="163">
        <f>S757*H757</f>
        <v>0</v>
      </c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R757" s="164" t="s">
        <v>332</v>
      </c>
      <c r="AT757" s="164" t="s">
        <v>178</v>
      </c>
      <c r="AU757" s="164" t="s">
        <v>87</v>
      </c>
      <c r="AY757" s="18" t="s">
        <v>176</v>
      </c>
      <c r="BE757" s="165">
        <f>IF(N757="základná",J757,0)</f>
        <v>0</v>
      </c>
      <c r="BF757" s="165">
        <f>IF(N757="znížená",J757,0)</f>
        <v>0</v>
      </c>
      <c r="BG757" s="165">
        <f>IF(N757="zákl. prenesená",J757,0)</f>
        <v>0</v>
      </c>
      <c r="BH757" s="165">
        <f>IF(N757="zníž. prenesená",J757,0)</f>
        <v>0</v>
      </c>
      <c r="BI757" s="165">
        <f>IF(N757="nulová",J757,0)</f>
        <v>0</v>
      </c>
      <c r="BJ757" s="18" t="s">
        <v>87</v>
      </c>
      <c r="BK757" s="165">
        <f>ROUND(I757*H757,2)</f>
        <v>0</v>
      </c>
      <c r="BL757" s="18" t="s">
        <v>332</v>
      </c>
      <c r="BM757" s="164" t="s">
        <v>2044</v>
      </c>
    </row>
    <row r="758" spans="1:65" s="14" customFormat="1" ht="12">
      <c r="B758" s="174"/>
      <c r="D758" s="167" t="s">
        <v>182</v>
      </c>
      <c r="E758" s="175" t="s">
        <v>1</v>
      </c>
      <c r="F758" s="176" t="s">
        <v>2045</v>
      </c>
      <c r="H758" s="177">
        <v>31.2</v>
      </c>
      <c r="I758" s="178"/>
      <c r="L758" s="174"/>
      <c r="M758" s="179"/>
      <c r="N758" s="180"/>
      <c r="O758" s="180"/>
      <c r="P758" s="180"/>
      <c r="Q758" s="180"/>
      <c r="R758" s="180"/>
      <c r="S758" s="180"/>
      <c r="T758" s="181"/>
      <c r="AT758" s="175" t="s">
        <v>182</v>
      </c>
      <c r="AU758" s="175" t="s">
        <v>87</v>
      </c>
      <c r="AV758" s="14" t="s">
        <v>87</v>
      </c>
      <c r="AW758" s="14" t="s">
        <v>30</v>
      </c>
      <c r="AX758" s="14" t="s">
        <v>75</v>
      </c>
      <c r="AY758" s="175" t="s">
        <v>176</v>
      </c>
    </row>
    <row r="759" spans="1:65" s="14" customFormat="1" ht="12">
      <c r="B759" s="174"/>
      <c r="D759" s="167" t="s">
        <v>182</v>
      </c>
      <c r="E759" s="175" t="s">
        <v>1</v>
      </c>
      <c r="F759" s="176" t="s">
        <v>2046</v>
      </c>
      <c r="H759" s="177">
        <v>18.07</v>
      </c>
      <c r="I759" s="178"/>
      <c r="L759" s="174"/>
      <c r="M759" s="179"/>
      <c r="N759" s="180"/>
      <c r="O759" s="180"/>
      <c r="P759" s="180"/>
      <c r="Q759" s="180"/>
      <c r="R759" s="180"/>
      <c r="S759" s="180"/>
      <c r="T759" s="181"/>
      <c r="AT759" s="175" t="s">
        <v>182</v>
      </c>
      <c r="AU759" s="175" t="s">
        <v>87</v>
      </c>
      <c r="AV759" s="14" t="s">
        <v>87</v>
      </c>
      <c r="AW759" s="14" t="s">
        <v>30</v>
      </c>
      <c r="AX759" s="14" t="s">
        <v>75</v>
      </c>
      <c r="AY759" s="175" t="s">
        <v>176</v>
      </c>
    </row>
    <row r="760" spans="1:65" s="15" customFormat="1" ht="12">
      <c r="B760" s="182"/>
      <c r="D760" s="167" t="s">
        <v>182</v>
      </c>
      <c r="E760" s="183" t="s">
        <v>1</v>
      </c>
      <c r="F760" s="184" t="s">
        <v>2047</v>
      </c>
      <c r="H760" s="185">
        <v>49.27</v>
      </c>
      <c r="I760" s="186"/>
      <c r="L760" s="182"/>
      <c r="M760" s="187"/>
      <c r="N760" s="188"/>
      <c r="O760" s="188"/>
      <c r="P760" s="188"/>
      <c r="Q760" s="188"/>
      <c r="R760" s="188"/>
      <c r="S760" s="188"/>
      <c r="T760" s="189"/>
      <c r="AT760" s="183" t="s">
        <v>182</v>
      </c>
      <c r="AU760" s="183" t="s">
        <v>87</v>
      </c>
      <c r="AV760" s="15" t="s">
        <v>97</v>
      </c>
      <c r="AW760" s="15" t="s">
        <v>30</v>
      </c>
      <c r="AX760" s="15" t="s">
        <v>75</v>
      </c>
      <c r="AY760" s="183" t="s">
        <v>176</v>
      </c>
    </row>
    <row r="761" spans="1:65" s="16" customFormat="1" ht="12">
      <c r="B761" s="190"/>
      <c r="D761" s="167" t="s">
        <v>182</v>
      </c>
      <c r="E761" s="191" t="s">
        <v>1</v>
      </c>
      <c r="F761" s="192" t="s">
        <v>193</v>
      </c>
      <c r="H761" s="193">
        <v>49.27</v>
      </c>
      <c r="I761" s="194"/>
      <c r="L761" s="190"/>
      <c r="M761" s="195"/>
      <c r="N761" s="196"/>
      <c r="O761" s="196"/>
      <c r="P761" s="196"/>
      <c r="Q761" s="196"/>
      <c r="R761" s="196"/>
      <c r="S761" s="196"/>
      <c r="T761" s="197"/>
      <c r="AT761" s="191" t="s">
        <v>182</v>
      </c>
      <c r="AU761" s="191" t="s">
        <v>87</v>
      </c>
      <c r="AV761" s="16" t="s">
        <v>106</v>
      </c>
      <c r="AW761" s="16" t="s">
        <v>30</v>
      </c>
      <c r="AX761" s="16" t="s">
        <v>79</v>
      </c>
      <c r="AY761" s="191" t="s">
        <v>176</v>
      </c>
    </row>
    <row r="762" spans="1:65" s="2" customFormat="1" ht="14.5" customHeight="1">
      <c r="A762" s="33"/>
      <c r="B762" s="151"/>
      <c r="C762" s="203" t="s">
        <v>2048</v>
      </c>
      <c r="D762" s="203" t="s">
        <v>411</v>
      </c>
      <c r="E762" s="204" t="s">
        <v>2049</v>
      </c>
      <c r="F762" s="205" t="s">
        <v>2050</v>
      </c>
      <c r="G762" s="206" t="s">
        <v>219</v>
      </c>
      <c r="H762" s="207">
        <v>50.255000000000003</v>
      </c>
      <c r="I762" s="208"/>
      <c r="J762" s="209">
        <f>ROUND(I762*H762,2)</f>
        <v>0</v>
      </c>
      <c r="K762" s="210"/>
      <c r="L762" s="211"/>
      <c r="M762" s="212" t="s">
        <v>1</v>
      </c>
      <c r="N762" s="213" t="s">
        <v>41</v>
      </c>
      <c r="O762" s="59"/>
      <c r="P762" s="162">
        <f>O762*H762</f>
        <v>0</v>
      </c>
      <c r="Q762" s="162">
        <v>1.6299999999999999E-3</v>
      </c>
      <c r="R762" s="162">
        <f>Q762*H762</f>
        <v>8.1915650000000007E-2</v>
      </c>
      <c r="S762" s="162">
        <v>0</v>
      </c>
      <c r="T762" s="163">
        <f>S762*H762</f>
        <v>0</v>
      </c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R762" s="164" t="s">
        <v>615</v>
      </c>
      <c r="AT762" s="164" t="s">
        <v>411</v>
      </c>
      <c r="AU762" s="164" t="s">
        <v>87</v>
      </c>
      <c r="AY762" s="18" t="s">
        <v>176</v>
      </c>
      <c r="BE762" s="165">
        <f>IF(N762="základná",J762,0)</f>
        <v>0</v>
      </c>
      <c r="BF762" s="165">
        <f>IF(N762="znížená",J762,0)</f>
        <v>0</v>
      </c>
      <c r="BG762" s="165">
        <f>IF(N762="zákl. prenesená",J762,0)</f>
        <v>0</v>
      </c>
      <c r="BH762" s="165">
        <f>IF(N762="zníž. prenesená",J762,0)</f>
        <v>0</v>
      </c>
      <c r="BI762" s="165">
        <f>IF(N762="nulová",J762,0)</f>
        <v>0</v>
      </c>
      <c r="BJ762" s="18" t="s">
        <v>87</v>
      </c>
      <c r="BK762" s="165">
        <f>ROUND(I762*H762,2)</f>
        <v>0</v>
      </c>
      <c r="BL762" s="18" t="s">
        <v>332</v>
      </c>
      <c r="BM762" s="164" t="s">
        <v>2051</v>
      </c>
    </row>
    <row r="763" spans="1:65" s="14" customFormat="1" ht="12">
      <c r="B763" s="174"/>
      <c r="D763" s="167" t="s">
        <v>182</v>
      </c>
      <c r="F763" s="176" t="s">
        <v>2052</v>
      </c>
      <c r="H763" s="177">
        <v>50.255000000000003</v>
      </c>
      <c r="I763" s="178"/>
      <c r="L763" s="174"/>
      <c r="M763" s="179"/>
      <c r="N763" s="180"/>
      <c r="O763" s="180"/>
      <c r="P763" s="180"/>
      <c r="Q763" s="180"/>
      <c r="R763" s="180"/>
      <c r="S763" s="180"/>
      <c r="T763" s="181"/>
      <c r="AT763" s="175" t="s">
        <v>182</v>
      </c>
      <c r="AU763" s="175" t="s">
        <v>87</v>
      </c>
      <c r="AV763" s="14" t="s">
        <v>87</v>
      </c>
      <c r="AW763" s="14" t="s">
        <v>3</v>
      </c>
      <c r="AX763" s="14" t="s">
        <v>79</v>
      </c>
      <c r="AY763" s="175" t="s">
        <v>176</v>
      </c>
    </row>
    <row r="764" spans="1:65" s="2" customFormat="1" ht="24.25" customHeight="1">
      <c r="A764" s="33"/>
      <c r="B764" s="151"/>
      <c r="C764" s="152" t="s">
        <v>651</v>
      </c>
      <c r="D764" s="152" t="s">
        <v>178</v>
      </c>
      <c r="E764" s="153" t="s">
        <v>2053</v>
      </c>
      <c r="F764" s="154" t="s">
        <v>2054</v>
      </c>
      <c r="G764" s="155" t="s">
        <v>138</v>
      </c>
      <c r="H764" s="156">
        <v>84.99</v>
      </c>
      <c r="I764" s="157"/>
      <c r="J764" s="158">
        <f>ROUND(I764*H764,2)</f>
        <v>0</v>
      </c>
      <c r="K764" s="159"/>
      <c r="L764" s="34"/>
      <c r="M764" s="160" t="s">
        <v>1</v>
      </c>
      <c r="N764" s="161" t="s">
        <v>41</v>
      </c>
      <c r="O764" s="59"/>
      <c r="P764" s="162">
        <f>O764*H764</f>
        <v>0</v>
      </c>
      <c r="Q764" s="162">
        <v>2.9999999999999997E-4</v>
      </c>
      <c r="R764" s="162">
        <f>Q764*H764</f>
        <v>2.5496999999999995E-2</v>
      </c>
      <c r="S764" s="162">
        <v>0</v>
      </c>
      <c r="T764" s="163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64" t="s">
        <v>332</v>
      </c>
      <c r="AT764" s="164" t="s">
        <v>178</v>
      </c>
      <c r="AU764" s="164" t="s">
        <v>87</v>
      </c>
      <c r="AY764" s="18" t="s">
        <v>176</v>
      </c>
      <c r="BE764" s="165">
        <f>IF(N764="základná",J764,0)</f>
        <v>0</v>
      </c>
      <c r="BF764" s="165">
        <f>IF(N764="znížená",J764,0)</f>
        <v>0</v>
      </c>
      <c r="BG764" s="165">
        <f>IF(N764="zákl. prenesená",J764,0)</f>
        <v>0</v>
      </c>
      <c r="BH764" s="165">
        <f>IF(N764="zníž. prenesená",J764,0)</f>
        <v>0</v>
      </c>
      <c r="BI764" s="165">
        <f>IF(N764="nulová",J764,0)</f>
        <v>0</v>
      </c>
      <c r="BJ764" s="18" t="s">
        <v>87</v>
      </c>
      <c r="BK764" s="165">
        <f>ROUND(I764*H764,2)</f>
        <v>0</v>
      </c>
      <c r="BL764" s="18" t="s">
        <v>332</v>
      </c>
      <c r="BM764" s="164" t="s">
        <v>2055</v>
      </c>
    </row>
    <row r="765" spans="1:65" s="13" customFormat="1" ht="12">
      <c r="B765" s="166"/>
      <c r="D765" s="167" t="s">
        <v>182</v>
      </c>
      <c r="E765" s="168" t="s">
        <v>1</v>
      </c>
      <c r="F765" s="169" t="s">
        <v>776</v>
      </c>
      <c r="H765" s="168" t="s">
        <v>1</v>
      </c>
      <c r="I765" s="170"/>
      <c r="L765" s="166"/>
      <c r="M765" s="171"/>
      <c r="N765" s="172"/>
      <c r="O765" s="172"/>
      <c r="P765" s="172"/>
      <c r="Q765" s="172"/>
      <c r="R765" s="172"/>
      <c r="S765" s="172"/>
      <c r="T765" s="173"/>
      <c r="AT765" s="168" t="s">
        <v>182</v>
      </c>
      <c r="AU765" s="168" t="s">
        <v>87</v>
      </c>
      <c r="AV765" s="13" t="s">
        <v>79</v>
      </c>
      <c r="AW765" s="13" t="s">
        <v>30</v>
      </c>
      <c r="AX765" s="13" t="s">
        <v>75</v>
      </c>
      <c r="AY765" s="168" t="s">
        <v>176</v>
      </c>
    </row>
    <row r="766" spans="1:65" s="13" customFormat="1" ht="12">
      <c r="B766" s="166"/>
      <c r="D766" s="167" t="s">
        <v>182</v>
      </c>
      <c r="E766" s="168" t="s">
        <v>1</v>
      </c>
      <c r="F766" s="169" t="s">
        <v>2056</v>
      </c>
      <c r="H766" s="168" t="s">
        <v>1</v>
      </c>
      <c r="I766" s="170"/>
      <c r="L766" s="166"/>
      <c r="M766" s="171"/>
      <c r="N766" s="172"/>
      <c r="O766" s="172"/>
      <c r="P766" s="172"/>
      <c r="Q766" s="172"/>
      <c r="R766" s="172"/>
      <c r="S766" s="172"/>
      <c r="T766" s="173"/>
      <c r="AT766" s="168" t="s">
        <v>182</v>
      </c>
      <c r="AU766" s="168" t="s">
        <v>87</v>
      </c>
      <c r="AV766" s="13" t="s">
        <v>79</v>
      </c>
      <c r="AW766" s="13" t="s">
        <v>30</v>
      </c>
      <c r="AX766" s="13" t="s">
        <v>75</v>
      </c>
      <c r="AY766" s="168" t="s">
        <v>176</v>
      </c>
    </row>
    <row r="767" spans="1:65" s="13" customFormat="1" ht="12">
      <c r="B767" s="166"/>
      <c r="D767" s="167" t="s">
        <v>182</v>
      </c>
      <c r="E767" s="168" t="s">
        <v>1</v>
      </c>
      <c r="F767" s="169" t="s">
        <v>2057</v>
      </c>
      <c r="H767" s="168" t="s">
        <v>1</v>
      </c>
      <c r="I767" s="170"/>
      <c r="L767" s="166"/>
      <c r="M767" s="171"/>
      <c r="N767" s="172"/>
      <c r="O767" s="172"/>
      <c r="P767" s="172"/>
      <c r="Q767" s="172"/>
      <c r="R767" s="172"/>
      <c r="S767" s="172"/>
      <c r="T767" s="173"/>
      <c r="AT767" s="168" t="s">
        <v>182</v>
      </c>
      <c r="AU767" s="168" t="s">
        <v>87</v>
      </c>
      <c r="AV767" s="13" t="s">
        <v>79</v>
      </c>
      <c r="AW767" s="13" t="s">
        <v>30</v>
      </c>
      <c r="AX767" s="13" t="s">
        <v>75</v>
      </c>
      <c r="AY767" s="168" t="s">
        <v>176</v>
      </c>
    </row>
    <row r="768" spans="1:65" s="13" customFormat="1" ht="12">
      <c r="B768" s="166"/>
      <c r="D768" s="167" t="s">
        <v>182</v>
      </c>
      <c r="E768" s="168" t="s">
        <v>1</v>
      </c>
      <c r="F768" s="169" t="s">
        <v>804</v>
      </c>
      <c r="H768" s="168" t="s">
        <v>1</v>
      </c>
      <c r="I768" s="170"/>
      <c r="L768" s="166"/>
      <c r="M768" s="171"/>
      <c r="N768" s="172"/>
      <c r="O768" s="172"/>
      <c r="P768" s="172"/>
      <c r="Q768" s="172"/>
      <c r="R768" s="172"/>
      <c r="S768" s="172"/>
      <c r="T768" s="173"/>
      <c r="AT768" s="168" t="s">
        <v>182</v>
      </c>
      <c r="AU768" s="168" t="s">
        <v>87</v>
      </c>
      <c r="AV768" s="13" t="s">
        <v>79</v>
      </c>
      <c r="AW768" s="13" t="s">
        <v>30</v>
      </c>
      <c r="AX768" s="13" t="s">
        <v>75</v>
      </c>
      <c r="AY768" s="168" t="s">
        <v>176</v>
      </c>
    </row>
    <row r="769" spans="1:65" s="13" customFormat="1" ht="12">
      <c r="B769" s="166"/>
      <c r="D769" s="167" t="s">
        <v>182</v>
      </c>
      <c r="E769" s="168" t="s">
        <v>1</v>
      </c>
      <c r="F769" s="169" t="s">
        <v>2058</v>
      </c>
      <c r="H769" s="168" t="s">
        <v>1</v>
      </c>
      <c r="I769" s="170"/>
      <c r="L769" s="166"/>
      <c r="M769" s="171"/>
      <c r="N769" s="172"/>
      <c r="O769" s="172"/>
      <c r="P769" s="172"/>
      <c r="Q769" s="172"/>
      <c r="R769" s="172"/>
      <c r="S769" s="172"/>
      <c r="T769" s="173"/>
      <c r="AT769" s="168" t="s">
        <v>182</v>
      </c>
      <c r="AU769" s="168" t="s">
        <v>87</v>
      </c>
      <c r="AV769" s="13" t="s">
        <v>79</v>
      </c>
      <c r="AW769" s="13" t="s">
        <v>30</v>
      </c>
      <c r="AX769" s="13" t="s">
        <v>75</v>
      </c>
      <c r="AY769" s="168" t="s">
        <v>176</v>
      </c>
    </row>
    <row r="770" spans="1:65" s="13" customFormat="1" ht="12">
      <c r="B770" s="166"/>
      <c r="D770" s="167" t="s">
        <v>182</v>
      </c>
      <c r="E770" s="168" t="s">
        <v>1</v>
      </c>
      <c r="F770" s="169" t="s">
        <v>2059</v>
      </c>
      <c r="H770" s="168" t="s">
        <v>1</v>
      </c>
      <c r="I770" s="170"/>
      <c r="L770" s="166"/>
      <c r="M770" s="171"/>
      <c r="N770" s="172"/>
      <c r="O770" s="172"/>
      <c r="P770" s="172"/>
      <c r="Q770" s="172"/>
      <c r="R770" s="172"/>
      <c r="S770" s="172"/>
      <c r="T770" s="173"/>
      <c r="AT770" s="168" t="s">
        <v>182</v>
      </c>
      <c r="AU770" s="168" t="s">
        <v>87</v>
      </c>
      <c r="AV770" s="13" t="s">
        <v>79</v>
      </c>
      <c r="AW770" s="13" t="s">
        <v>30</v>
      </c>
      <c r="AX770" s="13" t="s">
        <v>75</v>
      </c>
      <c r="AY770" s="168" t="s">
        <v>176</v>
      </c>
    </row>
    <row r="771" spans="1:65" s="13" customFormat="1" ht="12">
      <c r="B771" s="166"/>
      <c r="D771" s="167" t="s">
        <v>182</v>
      </c>
      <c r="E771" s="168" t="s">
        <v>1</v>
      </c>
      <c r="F771" s="169" t="s">
        <v>2060</v>
      </c>
      <c r="H771" s="168" t="s">
        <v>1</v>
      </c>
      <c r="I771" s="170"/>
      <c r="L771" s="166"/>
      <c r="M771" s="171"/>
      <c r="N771" s="172"/>
      <c r="O771" s="172"/>
      <c r="P771" s="172"/>
      <c r="Q771" s="172"/>
      <c r="R771" s="172"/>
      <c r="S771" s="172"/>
      <c r="T771" s="173"/>
      <c r="AT771" s="168" t="s">
        <v>182</v>
      </c>
      <c r="AU771" s="168" t="s">
        <v>87</v>
      </c>
      <c r="AV771" s="13" t="s">
        <v>79</v>
      </c>
      <c r="AW771" s="13" t="s">
        <v>30</v>
      </c>
      <c r="AX771" s="13" t="s">
        <v>75</v>
      </c>
      <c r="AY771" s="168" t="s">
        <v>176</v>
      </c>
    </row>
    <row r="772" spans="1:65" s="13" customFormat="1" ht="12">
      <c r="B772" s="166"/>
      <c r="D772" s="167" t="s">
        <v>182</v>
      </c>
      <c r="E772" s="168" t="s">
        <v>1</v>
      </c>
      <c r="F772" s="169" t="s">
        <v>2061</v>
      </c>
      <c r="H772" s="168" t="s">
        <v>1</v>
      </c>
      <c r="I772" s="170"/>
      <c r="L772" s="166"/>
      <c r="M772" s="171"/>
      <c r="N772" s="172"/>
      <c r="O772" s="172"/>
      <c r="P772" s="172"/>
      <c r="Q772" s="172"/>
      <c r="R772" s="172"/>
      <c r="S772" s="172"/>
      <c r="T772" s="173"/>
      <c r="AT772" s="168" t="s">
        <v>182</v>
      </c>
      <c r="AU772" s="168" t="s">
        <v>87</v>
      </c>
      <c r="AV772" s="13" t="s">
        <v>79</v>
      </c>
      <c r="AW772" s="13" t="s">
        <v>30</v>
      </c>
      <c r="AX772" s="13" t="s">
        <v>75</v>
      </c>
      <c r="AY772" s="168" t="s">
        <v>176</v>
      </c>
    </row>
    <row r="773" spans="1:65" s="14" customFormat="1" ht="12">
      <c r="B773" s="174"/>
      <c r="D773" s="167" t="s">
        <v>182</v>
      </c>
      <c r="E773" s="175" t="s">
        <v>1</v>
      </c>
      <c r="F773" s="176" t="s">
        <v>2062</v>
      </c>
      <c r="H773" s="177">
        <v>63.25</v>
      </c>
      <c r="I773" s="178"/>
      <c r="L773" s="174"/>
      <c r="M773" s="179"/>
      <c r="N773" s="180"/>
      <c r="O773" s="180"/>
      <c r="P773" s="180"/>
      <c r="Q773" s="180"/>
      <c r="R773" s="180"/>
      <c r="S773" s="180"/>
      <c r="T773" s="181"/>
      <c r="AT773" s="175" t="s">
        <v>182</v>
      </c>
      <c r="AU773" s="175" t="s">
        <v>87</v>
      </c>
      <c r="AV773" s="14" t="s">
        <v>87</v>
      </c>
      <c r="AW773" s="14" t="s">
        <v>30</v>
      </c>
      <c r="AX773" s="14" t="s">
        <v>75</v>
      </c>
      <c r="AY773" s="175" t="s">
        <v>176</v>
      </c>
    </row>
    <row r="774" spans="1:65" s="14" customFormat="1" ht="12">
      <c r="B774" s="174"/>
      <c r="D774" s="167" t="s">
        <v>182</v>
      </c>
      <c r="E774" s="175" t="s">
        <v>1</v>
      </c>
      <c r="F774" s="176" t="s">
        <v>2063</v>
      </c>
      <c r="H774" s="177">
        <v>21.74</v>
      </c>
      <c r="I774" s="178"/>
      <c r="L774" s="174"/>
      <c r="M774" s="179"/>
      <c r="N774" s="180"/>
      <c r="O774" s="180"/>
      <c r="P774" s="180"/>
      <c r="Q774" s="180"/>
      <c r="R774" s="180"/>
      <c r="S774" s="180"/>
      <c r="T774" s="181"/>
      <c r="AT774" s="175" t="s">
        <v>182</v>
      </c>
      <c r="AU774" s="175" t="s">
        <v>87</v>
      </c>
      <c r="AV774" s="14" t="s">
        <v>87</v>
      </c>
      <c r="AW774" s="14" t="s">
        <v>30</v>
      </c>
      <c r="AX774" s="14" t="s">
        <v>75</v>
      </c>
      <c r="AY774" s="175" t="s">
        <v>176</v>
      </c>
    </row>
    <row r="775" spans="1:65" s="15" customFormat="1" ht="12">
      <c r="B775" s="182"/>
      <c r="D775" s="167" t="s">
        <v>182</v>
      </c>
      <c r="E775" s="183" t="s">
        <v>657</v>
      </c>
      <c r="F775" s="184" t="s">
        <v>192</v>
      </c>
      <c r="H775" s="185">
        <v>84.99</v>
      </c>
      <c r="I775" s="186"/>
      <c r="L775" s="182"/>
      <c r="M775" s="187"/>
      <c r="N775" s="188"/>
      <c r="O775" s="188"/>
      <c r="P775" s="188"/>
      <c r="Q775" s="188"/>
      <c r="R775" s="188"/>
      <c r="S775" s="188"/>
      <c r="T775" s="189"/>
      <c r="AT775" s="183" t="s">
        <v>182</v>
      </c>
      <c r="AU775" s="183" t="s">
        <v>87</v>
      </c>
      <c r="AV775" s="15" t="s">
        <v>97</v>
      </c>
      <c r="AW775" s="15" t="s">
        <v>30</v>
      </c>
      <c r="AX775" s="15" t="s">
        <v>75</v>
      </c>
      <c r="AY775" s="183" t="s">
        <v>176</v>
      </c>
    </row>
    <row r="776" spans="1:65" s="16" customFormat="1" ht="12">
      <c r="B776" s="190"/>
      <c r="D776" s="167" t="s">
        <v>182</v>
      </c>
      <c r="E776" s="191" t="s">
        <v>1</v>
      </c>
      <c r="F776" s="192" t="s">
        <v>193</v>
      </c>
      <c r="H776" s="193">
        <v>84.99</v>
      </c>
      <c r="I776" s="194"/>
      <c r="L776" s="190"/>
      <c r="M776" s="195"/>
      <c r="N776" s="196"/>
      <c r="O776" s="196"/>
      <c r="P776" s="196"/>
      <c r="Q776" s="196"/>
      <c r="R776" s="196"/>
      <c r="S776" s="196"/>
      <c r="T776" s="197"/>
      <c r="AT776" s="191" t="s">
        <v>182</v>
      </c>
      <c r="AU776" s="191" t="s">
        <v>87</v>
      </c>
      <c r="AV776" s="16" t="s">
        <v>106</v>
      </c>
      <c r="AW776" s="16" t="s">
        <v>30</v>
      </c>
      <c r="AX776" s="16" t="s">
        <v>79</v>
      </c>
      <c r="AY776" s="191" t="s">
        <v>176</v>
      </c>
    </row>
    <row r="777" spans="1:65" s="2" customFormat="1" ht="14.5" customHeight="1">
      <c r="A777" s="33"/>
      <c r="B777" s="151"/>
      <c r="C777" s="203" t="s">
        <v>2064</v>
      </c>
      <c r="D777" s="203" t="s">
        <v>411</v>
      </c>
      <c r="E777" s="204" t="s">
        <v>2065</v>
      </c>
      <c r="F777" s="205" t="s">
        <v>2066</v>
      </c>
      <c r="G777" s="206" t="s">
        <v>138</v>
      </c>
      <c r="H777" s="207">
        <v>89.24</v>
      </c>
      <c r="I777" s="208"/>
      <c r="J777" s="209">
        <f>ROUND(I777*H777,2)</f>
        <v>0</v>
      </c>
      <c r="K777" s="210"/>
      <c r="L777" s="211"/>
      <c r="M777" s="212" t="s">
        <v>1</v>
      </c>
      <c r="N777" s="213" t="s">
        <v>41</v>
      </c>
      <c r="O777" s="59"/>
      <c r="P777" s="162">
        <f>O777*H777</f>
        <v>0</v>
      </c>
      <c r="Q777" s="162">
        <v>2.8E-3</v>
      </c>
      <c r="R777" s="162">
        <f>Q777*H777</f>
        <v>0.24987199999999998</v>
      </c>
      <c r="S777" s="162">
        <v>0</v>
      </c>
      <c r="T777" s="163">
        <f>S777*H777</f>
        <v>0</v>
      </c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R777" s="164" t="s">
        <v>615</v>
      </c>
      <c r="AT777" s="164" t="s">
        <v>411</v>
      </c>
      <c r="AU777" s="164" t="s">
        <v>87</v>
      </c>
      <c r="AY777" s="18" t="s">
        <v>176</v>
      </c>
      <c r="BE777" s="165">
        <f>IF(N777="základná",J777,0)</f>
        <v>0</v>
      </c>
      <c r="BF777" s="165">
        <f>IF(N777="znížená",J777,0)</f>
        <v>0</v>
      </c>
      <c r="BG777" s="165">
        <f>IF(N777="zákl. prenesená",J777,0)</f>
        <v>0</v>
      </c>
      <c r="BH777" s="165">
        <f>IF(N777="zníž. prenesená",J777,0)</f>
        <v>0</v>
      </c>
      <c r="BI777" s="165">
        <f>IF(N777="nulová",J777,0)</f>
        <v>0</v>
      </c>
      <c r="BJ777" s="18" t="s">
        <v>87</v>
      </c>
      <c r="BK777" s="165">
        <f>ROUND(I777*H777,2)</f>
        <v>0</v>
      </c>
      <c r="BL777" s="18" t="s">
        <v>332</v>
      </c>
      <c r="BM777" s="164" t="s">
        <v>2067</v>
      </c>
    </row>
    <row r="778" spans="1:65" s="14" customFormat="1" ht="12">
      <c r="B778" s="174"/>
      <c r="D778" s="167" t="s">
        <v>182</v>
      </c>
      <c r="F778" s="176" t="s">
        <v>2068</v>
      </c>
      <c r="H778" s="177">
        <v>89.24</v>
      </c>
      <c r="I778" s="178"/>
      <c r="L778" s="174"/>
      <c r="M778" s="179"/>
      <c r="N778" s="180"/>
      <c r="O778" s="180"/>
      <c r="P778" s="180"/>
      <c r="Q778" s="180"/>
      <c r="R778" s="180"/>
      <c r="S778" s="180"/>
      <c r="T778" s="181"/>
      <c r="AT778" s="175" t="s">
        <v>182</v>
      </c>
      <c r="AU778" s="175" t="s">
        <v>87</v>
      </c>
      <c r="AV778" s="14" t="s">
        <v>87</v>
      </c>
      <c r="AW778" s="14" t="s">
        <v>3</v>
      </c>
      <c r="AX778" s="14" t="s">
        <v>79</v>
      </c>
      <c r="AY778" s="175" t="s">
        <v>176</v>
      </c>
    </row>
    <row r="779" spans="1:65" s="2" customFormat="1" ht="24.25" customHeight="1">
      <c r="A779" s="33"/>
      <c r="B779" s="151"/>
      <c r="C779" s="152" t="s">
        <v>1579</v>
      </c>
      <c r="D779" s="152" t="s">
        <v>178</v>
      </c>
      <c r="E779" s="153" t="s">
        <v>2069</v>
      </c>
      <c r="F779" s="154" t="s">
        <v>2070</v>
      </c>
      <c r="G779" s="155" t="s">
        <v>315</v>
      </c>
      <c r="H779" s="156">
        <v>0.35899999999999999</v>
      </c>
      <c r="I779" s="157"/>
      <c r="J779" s="158">
        <f>ROUND(I779*H779,2)</f>
        <v>0</v>
      </c>
      <c r="K779" s="159"/>
      <c r="L779" s="34"/>
      <c r="M779" s="160" t="s">
        <v>1</v>
      </c>
      <c r="N779" s="161" t="s">
        <v>41</v>
      </c>
      <c r="O779" s="59"/>
      <c r="P779" s="162">
        <f>O779*H779</f>
        <v>0</v>
      </c>
      <c r="Q779" s="162">
        <v>0</v>
      </c>
      <c r="R779" s="162">
        <f>Q779*H779</f>
        <v>0</v>
      </c>
      <c r="S779" s="162">
        <v>0</v>
      </c>
      <c r="T779" s="163">
        <f>S779*H779</f>
        <v>0</v>
      </c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R779" s="164" t="s">
        <v>332</v>
      </c>
      <c r="AT779" s="164" t="s">
        <v>178</v>
      </c>
      <c r="AU779" s="164" t="s">
        <v>87</v>
      </c>
      <c r="AY779" s="18" t="s">
        <v>176</v>
      </c>
      <c r="BE779" s="165">
        <f>IF(N779="základná",J779,0)</f>
        <v>0</v>
      </c>
      <c r="BF779" s="165">
        <f>IF(N779="znížená",J779,0)</f>
        <v>0</v>
      </c>
      <c r="BG779" s="165">
        <f>IF(N779="zákl. prenesená",J779,0)</f>
        <v>0</v>
      </c>
      <c r="BH779" s="165">
        <f>IF(N779="zníž. prenesená",J779,0)</f>
        <v>0</v>
      </c>
      <c r="BI779" s="165">
        <f>IF(N779="nulová",J779,0)</f>
        <v>0</v>
      </c>
      <c r="BJ779" s="18" t="s">
        <v>87</v>
      </c>
      <c r="BK779" s="165">
        <f>ROUND(I779*H779,2)</f>
        <v>0</v>
      </c>
      <c r="BL779" s="18" t="s">
        <v>332</v>
      </c>
      <c r="BM779" s="164" t="s">
        <v>2071</v>
      </c>
    </row>
    <row r="780" spans="1:65" s="12" customFormat="1" ht="23" customHeight="1">
      <c r="B780" s="138"/>
      <c r="D780" s="139" t="s">
        <v>74</v>
      </c>
      <c r="E780" s="149" t="s">
        <v>2072</v>
      </c>
      <c r="F780" s="149" t="s">
        <v>2073</v>
      </c>
      <c r="I780" s="141"/>
      <c r="J780" s="150">
        <f>BK780</f>
        <v>0</v>
      </c>
      <c r="L780" s="138"/>
      <c r="M780" s="143"/>
      <c r="N780" s="144"/>
      <c r="O780" s="144"/>
      <c r="P780" s="145">
        <f>SUM(P781:P784)</f>
        <v>0</v>
      </c>
      <c r="Q780" s="144"/>
      <c r="R780" s="145">
        <f>SUM(R781:R784)</f>
        <v>1.3407000000000001E-2</v>
      </c>
      <c r="S780" s="144"/>
      <c r="T780" s="146">
        <f>SUM(T781:T784)</f>
        <v>0</v>
      </c>
      <c r="AR780" s="139" t="s">
        <v>87</v>
      </c>
      <c r="AT780" s="147" t="s">
        <v>74</v>
      </c>
      <c r="AU780" s="147" t="s">
        <v>79</v>
      </c>
      <c r="AY780" s="139" t="s">
        <v>176</v>
      </c>
      <c r="BK780" s="148">
        <f>SUM(BK781:BK784)</f>
        <v>0</v>
      </c>
    </row>
    <row r="781" spans="1:65" s="2" customFormat="1" ht="49.25" customHeight="1">
      <c r="A781" s="33"/>
      <c r="B781" s="151"/>
      <c r="C781" s="152" t="s">
        <v>2074</v>
      </c>
      <c r="D781" s="152" t="s">
        <v>178</v>
      </c>
      <c r="E781" s="153" t="s">
        <v>2075</v>
      </c>
      <c r="F781" s="154" t="s">
        <v>2076</v>
      </c>
      <c r="G781" s="155" t="s">
        <v>138</v>
      </c>
      <c r="H781" s="156">
        <v>2.46</v>
      </c>
      <c r="I781" s="157"/>
      <c r="J781" s="158">
        <f>ROUND(I781*H781,2)</f>
        <v>0</v>
      </c>
      <c r="K781" s="159"/>
      <c r="L781" s="34"/>
      <c r="M781" s="160" t="s">
        <v>1</v>
      </c>
      <c r="N781" s="161" t="s">
        <v>41</v>
      </c>
      <c r="O781" s="59"/>
      <c r="P781" s="162">
        <f>O781*H781</f>
        <v>0</v>
      </c>
      <c r="Q781" s="162">
        <v>5.45E-3</v>
      </c>
      <c r="R781" s="162">
        <f>Q781*H781</f>
        <v>1.3407000000000001E-2</v>
      </c>
      <c r="S781" s="162">
        <v>0</v>
      </c>
      <c r="T781" s="163">
        <f>S781*H781</f>
        <v>0</v>
      </c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R781" s="164" t="s">
        <v>332</v>
      </c>
      <c r="AT781" s="164" t="s">
        <v>178</v>
      </c>
      <c r="AU781" s="164" t="s">
        <v>87</v>
      </c>
      <c r="AY781" s="18" t="s">
        <v>176</v>
      </c>
      <c r="BE781" s="165">
        <f>IF(N781="základná",J781,0)</f>
        <v>0</v>
      </c>
      <c r="BF781" s="165">
        <f>IF(N781="znížená",J781,0)</f>
        <v>0</v>
      </c>
      <c r="BG781" s="165">
        <f>IF(N781="zákl. prenesená",J781,0)</f>
        <v>0</v>
      </c>
      <c r="BH781" s="165">
        <f>IF(N781="zníž. prenesená",J781,0)</f>
        <v>0</v>
      </c>
      <c r="BI781" s="165">
        <f>IF(N781="nulová",J781,0)</f>
        <v>0</v>
      </c>
      <c r="BJ781" s="18" t="s">
        <v>87</v>
      </c>
      <c r="BK781" s="165">
        <f>ROUND(I781*H781,2)</f>
        <v>0</v>
      </c>
      <c r="BL781" s="18" t="s">
        <v>332</v>
      </c>
      <c r="BM781" s="164" t="s">
        <v>2077</v>
      </c>
    </row>
    <row r="782" spans="1:65" s="14" customFormat="1" ht="12">
      <c r="B782" s="174"/>
      <c r="D782" s="167" t="s">
        <v>182</v>
      </c>
      <c r="E782" s="175" t="s">
        <v>1</v>
      </c>
      <c r="F782" s="176" t="s">
        <v>2078</v>
      </c>
      <c r="H782" s="177">
        <v>2.46</v>
      </c>
      <c r="I782" s="178"/>
      <c r="L782" s="174"/>
      <c r="M782" s="179"/>
      <c r="N782" s="180"/>
      <c r="O782" s="180"/>
      <c r="P782" s="180"/>
      <c r="Q782" s="180"/>
      <c r="R782" s="180"/>
      <c r="S782" s="180"/>
      <c r="T782" s="181"/>
      <c r="AT782" s="175" t="s">
        <v>182</v>
      </c>
      <c r="AU782" s="175" t="s">
        <v>87</v>
      </c>
      <c r="AV782" s="14" t="s">
        <v>87</v>
      </c>
      <c r="AW782" s="14" t="s">
        <v>30</v>
      </c>
      <c r="AX782" s="14" t="s">
        <v>75</v>
      </c>
      <c r="AY782" s="175" t="s">
        <v>176</v>
      </c>
    </row>
    <row r="783" spans="1:65" s="16" customFormat="1" ht="12">
      <c r="B783" s="190"/>
      <c r="D783" s="167" t="s">
        <v>182</v>
      </c>
      <c r="E783" s="191" t="s">
        <v>1</v>
      </c>
      <c r="F783" s="192" t="s">
        <v>1710</v>
      </c>
      <c r="H783" s="193">
        <v>2.46</v>
      </c>
      <c r="I783" s="194"/>
      <c r="L783" s="190"/>
      <c r="M783" s="195"/>
      <c r="N783" s="196"/>
      <c r="O783" s="196"/>
      <c r="P783" s="196"/>
      <c r="Q783" s="196"/>
      <c r="R783" s="196"/>
      <c r="S783" s="196"/>
      <c r="T783" s="197"/>
      <c r="AT783" s="191" t="s">
        <v>182</v>
      </c>
      <c r="AU783" s="191" t="s">
        <v>87</v>
      </c>
      <c r="AV783" s="16" t="s">
        <v>106</v>
      </c>
      <c r="AW783" s="16" t="s">
        <v>30</v>
      </c>
      <c r="AX783" s="16" t="s">
        <v>79</v>
      </c>
      <c r="AY783" s="191" t="s">
        <v>176</v>
      </c>
    </row>
    <row r="784" spans="1:65" s="2" customFormat="1" ht="24.25" customHeight="1">
      <c r="A784" s="33"/>
      <c r="B784" s="151"/>
      <c r="C784" s="152" t="s">
        <v>2079</v>
      </c>
      <c r="D784" s="152" t="s">
        <v>178</v>
      </c>
      <c r="E784" s="153" t="s">
        <v>2080</v>
      </c>
      <c r="F784" s="154" t="s">
        <v>2081</v>
      </c>
      <c r="G784" s="155" t="s">
        <v>315</v>
      </c>
      <c r="H784" s="156">
        <v>1.2999999999999999E-2</v>
      </c>
      <c r="I784" s="157"/>
      <c r="J784" s="158">
        <f>ROUND(I784*H784,2)</f>
        <v>0</v>
      </c>
      <c r="K784" s="159"/>
      <c r="L784" s="34"/>
      <c r="M784" s="160" t="s">
        <v>1</v>
      </c>
      <c r="N784" s="161" t="s">
        <v>41</v>
      </c>
      <c r="O784" s="59"/>
      <c r="P784" s="162">
        <f>O784*H784</f>
        <v>0</v>
      </c>
      <c r="Q784" s="162">
        <v>0</v>
      </c>
      <c r="R784" s="162">
        <f>Q784*H784</f>
        <v>0</v>
      </c>
      <c r="S784" s="162">
        <v>0</v>
      </c>
      <c r="T784" s="163">
        <f>S784*H784</f>
        <v>0</v>
      </c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R784" s="164" t="s">
        <v>332</v>
      </c>
      <c r="AT784" s="164" t="s">
        <v>178</v>
      </c>
      <c r="AU784" s="164" t="s">
        <v>87</v>
      </c>
      <c r="AY784" s="18" t="s">
        <v>176</v>
      </c>
      <c r="BE784" s="165">
        <f>IF(N784="základná",J784,0)</f>
        <v>0</v>
      </c>
      <c r="BF784" s="165">
        <f>IF(N784="znížená",J784,0)</f>
        <v>0</v>
      </c>
      <c r="BG784" s="165">
        <f>IF(N784="zákl. prenesená",J784,0)</f>
        <v>0</v>
      </c>
      <c r="BH784" s="165">
        <f>IF(N784="zníž. prenesená",J784,0)</f>
        <v>0</v>
      </c>
      <c r="BI784" s="165">
        <f>IF(N784="nulová",J784,0)</f>
        <v>0</v>
      </c>
      <c r="BJ784" s="18" t="s">
        <v>87</v>
      </c>
      <c r="BK784" s="165">
        <f>ROUND(I784*H784,2)</f>
        <v>0</v>
      </c>
      <c r="BL784" s="18" t="s">
        <v>332</v>
      </c>
      <c r="BM784" s="164" t="s">
        <v>2082</v>
      </c>
    </row>
    <row r="785" spans="1:65" s="12" customFormat="1" ht="23" customHeight="1">
      <c r="B785" s="138"/>
      <c r="D785" s="139" t="s">
        <v>74</v>
      </c>
      <c r="E785" s="149" t="s">
        <v>2083</v>
      </c>
      <c r="F785" s="149" t="s">
        <v>2084</v>
      </c>
      <c r="I785" s="141"/>
      <c r="J785" s="150">
        <f>BK785</f>
        <v>0</v>
      </c>
      <c r="L785" s="138"/>
      <c r="M785" s="143"/>
      <c r="N785" s="144"/>
      <c r="O785" s="144"/>
      <c r="P785" s="145">
        <f>SUM(P786:P825)</f>
        <v>0</v>
      </c>
      <c r="Q785" s="144"/>
      <c r="R785" s="145">
        <f>SUM(R786:R825)</f>
        <v>0.11134268999999999</v>
      </c>
      <c r="S785" s="144"/>
      <c r="T785" s="146">
        <f>SUM(T786:T825)</f>
        <v>0</v>
      </c>
      <c r="AR785" s="139" t="s">
        <v>87</v>
      </c>
      <c r="AT785" s="147" t="s">
        <v>74</v>
      </c>
      <c r="AU785" s="147" t="s">
        <v>79</v>
      </c>
      <c r="AY785" s="139" t="s">
        <v>176</v>
      </c>
      <c r="BK785" s="148">
        <f>SUM(BK786:BK825)</f>
        <v>0</v>
      </c>
    </row>
    <row r="786" spans="1:65" s="2" customFormat="1" ht="24.25" customHeight="1">
      <c r="A786" s="33"/>
      <c r="B786" s="151"/>
      <c r="C786" s="152" t="s">
        <v>1787</v>
      </c>
      <c r="D786" s="152" t="s">
        <v>178</v>
      </c>
      <c r="E786" s="153" t="s">
        <v>2085</v>
      </c>
      <c r="F786" s="154" t="s">
        <v>2086</v>
      </c>
      <c r="G786" s="155" t="s">
        <v>138</v>
      </c>
      <c r="H786" s="156">
        <v>60</v>
      </c>
      <c r="I786" s="157"/>
      <c r="J786" s="158">
        <f>ROUND(I786*H786,2)</f>
        <v>0</v>
      </c>
      <c r="K786" s="159"/>
      <c r="L786" s="34"/>
      <c r="M786" s="160" t="s">
        <v>1</v>
      </c>
      <c r="N786" s="161" t="s">
        <v>41</v>
      </c>
      <c r="O786" s="59"/>
      <c r="P786" s="162">
        <f>O786*H786</f>
        <v>0</v>
      </c>
      <c r="Q786" s="162">
        <v>0</v>
      </c>
      <c r="R786" s="162">
        <f>Q786*H786</f>
        <v>0</v>
      </c>
      <c r="S786" s="162">
        <v>0</v>
      </c>
      <c r="T786" s="163">
        <f>S786*H786</f>
        <v>0</v>
      </c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R786" s="164" t="s">
        <v>332</v>
      </c>
      <c r="AT786" s="164" t="s">
        <v>178</v>
      </c>
      <c r="AU786" s="164" t="s">
        <v>87</v>
      </c>
      <c r="AY786" s="18" t="s">
        <v>176</v>
      </c>
      <c r="BE786" s="165">
        <f>IF(N786="základná",J786,0)</f>
        <v>0</v>
      </c>
      <c r="BF786" s="165">
        <f>IF(N786="znížená",J786,0)</f>
        <v>0</v>
      </c>
      <c r="BG786" s="165">
        <f>IF(N786="zákl. prenesená",J786,0)</f>
        <v>0</v>
      </c>
      <c r="BH786" s="165">
        <f>IF(N786="zníž. prenesená",J786,0)</f>
        <v>0</v>
      </c>
      <c r="BI786" s="165">
        <f>IF(N786="nulová",J786,0)</f>
        <v>0</v>
      </c>
      <c r="BJ786" s="18" t="s">
        <v>87</v>
      </c>
      <c r="BK786" s="165">
        <f>ROUND(I786*H786,2)</f>
        <v>0</v>
      </c>
      <c r="BL786" s="18" t="s">
        <v>332</v>
      </c>
      <c r="BM786" s="164" t="s">
        <v>2087</v>
      </c>
    </row>
    <row r="787" spans="1:65" s="14" customFormat="1" ht="12">
      <c r="B787" s="174"/>
      <c r="D787" s="167" t="s">
        <v>182</v>
      </c>
      <c r="E787" s="175" t="s">
        <v>1</v>
      </c>
      <c r="F787" s="176" t="s">
        <v>2088</v>
      </c>
      <c r="H787" s="177">
        <v>60</v>
      </c>
      <c r="I787" s="178"/>
      <c r="L787" s="174"/>
      <c r="M787" s="179"/>
      <c r="N787" s="180"/>
      <c r="O787" s="180"/>
      <c r="P787" s="180"/>
      <c r="Q787" s="180"/>
      <c r="R787" s="180"/>
      <c r="S787" s="180"/>
      <c r="T787" s="181"/>
      <c r="AT787" s="175" t="s">
        <v>182</v>
      </c>
      <c r="AU787" s="175" t="s">
        <v>87</v>
      </c>
      <c r="AV787" s="14" t="s">
        <v>87</v>
      </c>
      <c r="AW787" s="14" t="s">
        <v>30</v>
      </c>
      <c r="AX787" s="14" t="s">
        <v>75</v>
      </c>
      <c r="AY787" s="175" t="s">
        <v>176</v>
      </c>
    </row>
    <row r="788" spans="1:65" s="16" customFormat="1" ht="12">
      <c r="B788" s="190"/>
      <c r="D788" s="167" t="s">
        <v>182</v>
      </c>
      <c r="E788" s="191" t="s">
        <v>1</v>
      </c>
      <c r="F788" s="192" t="s">
        <v>193</v>
      </c>
      <c r="H788" s="193">
        <v>60</v>
      </c>
      <c r="I788" s="194"/>
      <c r="L788" s="190"/>
      <c r="M788" s="195"/>
      <c r="N788" s="196"/>
      <c r="O788" s="196"/>
      <c r="P788" s="196"/>
      <c r="Q788" s="196"/>
      <c r="R788" s="196"/>
      <c r="S788" s="196"/>
      <c r="T788" s="197"/>
      <c r="AT788" s="191" t="s">
        <v>182</v>
      </c>
      <c r="AU788" s="191" t="s">
        <v>87</v>
      </c>
      <c r="AV788" s="16" t="s">
        <v>106</v>
      </c>
      <c r="AW788" s="16" t="s">
        <v>30</v>
      </c>
      <c r="AX788" s="16" t="s">
        <v>79</v>
      </c>
      <c r="AY788" s="191" t="s">
        <v>176</v>
      </c>
    </row>
    <row r="789" spans="1:65" s="2" customFormat="1" ht="24.25" customHeight="1">
      <c r="A789" s="33"/>
      <c r="B789" s="151"/>
      <c r="C789" s="152" t="s">
        <v>1349</v>
      </c>
      <c r="D789" s="152" t="s">
        <v>178</v>
      </c>
      <c r="E789" s="153" t="s">
        <v>2089</v>
      </c>
      <c r="F789" s="154" t="s">
        <v>2090</v>
      </c>
      <c r="G789" s="155" t="s">
        <v>138</v>
      </c>
      <c r="H789" s="156">
        <v>60</v>
      </c>
      <c r="I789" s="157"/>
      <c r="J789" s="158">
        <f>ROUND(I789*H789,2)</f>
        <v>0</v>
      </c>
      <c r="K789" s="159"/>
      <c r="L789" s="34"/>
      <c r="M789" s="160" t="s">
        <v>1</v>
      </c>
      <c r="N789" s="161" t="s">
        <v>41</v>
      </c>
      <c r="O789" s="59"/>
      <c r="P789" s="162">
        <f>O789*H789</f>
        <v>0</v>
      </c>
      <c r="Q789" s="162">
        <v>2.0000000000000001E-4</v>
      </c>
      <c r="R789" s="162">
        <f>Q789*H789</f>
        <v>1.2E-2</v>
      </c>
      <c r="S789" s="162">
        <v>0</v>
      </c>
      <c r="T789" s="163">
        <f>S789*H789</f>
        <v>0</v>
      </c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R789" s="164" t="s">
        <v>332</v>
      </c>
      <c r="AT789" s="164" t="s">
        <v>178</v>
      </c>
      <c r="AU789" s="164" t="s">
        <v>87</v>
      </c>
      <c r="AY789" s="18" t="s">
        <v>176</v>
      </c>
      <c r="BE789" s="165">
        <f>IF(N789="základná",J789,0)</f>
        <v>0</v>
      </c>
      <c r="BF789" s="165">
        <f>IF(N789="znížená",J789,0)</f>
        <v>0</v>
      </c>
      <c r="BG789" s="165">
        <f>IF(N789="zákl. prenesená",J789,0)</f>
        <v>0</v>
      </c>
      <c r="BH789" s="165">
        <f>IF(N789="zníž. prenesená",J789,0)</f>
        <v>0</v>
      </c>
      <c r="BI789" s="165">
        <f>IF(N789="nulová",J789,0)</f>
        <v>0</v>
      </c>
      <c r="BJ789" s="18" t="s">
        <v>87</v>
      </c>
      <c r="BK789" s="165">
        <f>ROUND(I789*H789,2)</f>
        <v>0</v>
      </c>
      <c r="BL789" s="18" t="s">
        <v>332</v>
      </c>
      <c r="BM789" s="164" t="s">
        <v>2091</v>
      </c>
    </row>
    <row r="790" spans="1:65" s="13" customFormat="1" ht="12">
      <c r="B790" s="166"/>
      <c r="D790" s="167" t="s">
        <v>182</v>
      </c>
      <c r="E790" s="168" t="s">
        <v>1</v>
      </c>
      <c r="F790" s="169" t="s">
        <v>2092</v>
      </c>
      <c r="H790" s="168" t="s">
        <v>1</v>
      </c>
      <c r="I790" s="170"/>
      <c r="L790" s="166"/>
      <c r="M790" s="171"/>
      <c r="N790" s="172"/>
      <c r="O790" s="172"/>
      <c r="P790" s="172"/>
      <c r="Q790" s="172"/>
      <c r="R790" s="172"/>
      <c r="S790" s="172"/>
      <c r="T790" s="173"/>
      <c r="AT790" s="168" t="s">
        <v>182</v>
      </c>
      <c r="AU790" s="168" t="s">
        <v>87</v>
      </c>
      <c r="AV790" s="13" t="s">
        <v>79</v>
      </c>
      <c r="AW790" s="13" t="s">
        <v>30</v>
      </c>
      <c r="AX790" s="13" t="s">
        <v>75</v>
      </c>
      <c r="AY790" s="168" t="s">
        <v>176</v>
      </c>
    </row>
    <row r="791" spans="1:65" s="14" customFormat="1" ht="12">
      <c r="B791" s="174"/>
      <c r="D791" s="167" t="s">
        <v>182</v>
      </c>
      <c r="E791" s="175" t="s">
        <v>1</v>
      </c>
      <c r="F791" s="176" t="s">
        <v>634</v>
      </c>
      <c r="H791" s="177">
        <v>30</v>
      </c>
      <c r="I791" s="178"/>
      <c r="L791" s="174"/>
      <c r="M791" s="179"/>
      <c r="N791" s="180"/>
      <c r="O791" s="180"/>
      <c r="P791" s="180"/>
      <c r="Q791" s="180"/>
      <c r="R791" s="180"/>
      <c r="S791" s="180"/>
      <c r="T791" s="181"/>
      <c r="AT791" s="175" t="s">
        <v>182</v>
      </c>
      <c r="AU791" s="175" t="s">
        <v>87</v>
      </c>
      <c r="AV791" s="14" t="s">
        <v>87</v>
      </c>
      <c r="AW791" s="14" t="s">
        <v>30</v>
      </c>
      <c r="AX791" s="14" t="s">
        <v>75</v>
      </c>
      <c r="AY791" s="175" t="s">
        <v>176</v>
      </c>
    </row>
    <row r="792" spans="1:65" s="14" customFormat="1" ht="12">
      <c r="B792" s="174"/>
      <c r="D792" s="167" t="s">
        <v>182</v>
      </c>
      <c r="E792" s="175" t="s">
        <v>1</v>
      </c>
      <c r="F792" s="176" t="s">
        <v>634</v>
      </c>
      <c r="H792" s="177">
        <v>30</v>
      </c>
      <c r="I792" s="178"/>
      <c r="L792" s="174"/>
      <c r="M792" s="179"/>
      <c r="N792" s="180"/>
      <c r="O792" s="180"/>
      <c r="P792" s="180"/>
      <c r="Q792" s="180"/>
      <c r="R792" s="180"/>
      <c r="S792" s="180"/>
      <c r="T792" s="181"/>
      <c r="AT792" s="175" t="s">
        <v>182</v>
      </c>
      <c r="AU792" s="175" t="s">
        <v>87</v>
      </c>
      <c r="AV792" s="14" t="s">
        <v>87</v>
      </c>
      <c r="AW792" s="14" t="s">
        <v>30</v>
      </c>
      <c r="AX792" s="14" t="s">
        <v>75</v>
      </c>
      <c r="AY792" s="175" t="s">
        <v>176</v>
      </c>
    </row>
    <row r="793" spans="1:65" s="16" customFormat="1" ht="12">
      <c r="B793" s="190"/>
      <c r="D793" s="167" t="s">
        <v>182</v>
      </c>
      <c r="E793" s="191" t="s">
        <v>1</v>
      </c>
      <c r="F793" s="192" t="s">
        <v>193</v>
      </c>
      <c r="H793" s="193">
        <v>60</v>
      </c>
      <c r="I793" s="194"/>
      <c r="L793" s="190"/>
      <c r="M793" s="195"/>
      <c r="N793" s="196"/>
      <c r="O793" s="196"/>
      <c r="P793" s="196"/>
      <c r="Q793" s="196"/>
      <c r="R793" s="196"/>
      <c r="S793" s="196"/>
      <c r="T793" s="197"/>
      <c r="AT793" s="191" t="s">
        <v>182</v>
      </c>
      <c r="AU793" s="191" t="s">
        <v>87</v>
      </c>
      <c r="AV793" s="16" t="s">
        <v>106</v>
      </c>
      <c r="AW793" s="16" t="s">
        <v>30</v>
      </c>
      <c r="AX793" s="16" t="s">
        <v>79</v>
      </c>
      <c r="AY793" s="191" t="s">
        <v>176</v>
      </c>
    </row>
    <row r="794" spans="1:65" s="2" customFormat="1" ht="24.25" customHeight="1">
      <c r="A794" s="33"/>
      <c r="B794" s="151"/>
      <c r="C794" s="152" t="s">
        <v>2093</v>
      </c>
      <c r="D794" s="152" t="s">
        <v>178</v>
      </c>
      <c r="E794" s="153" t="s">
        <v>2094</v>
      </c>
      <c r="F794" s="154" t="s">
        <v>2095</v>
      </c>
      <c r="G794" s="155" t="s">
        <v>138</v>
      </c>
      <c r="H794" s="156">
        <v>348.36</v>
      </c>
      <c r="I794" s="157"/>
      <c r="J794" s="158">
        <f>ROUND(I794*H794,2)</f>
        <v>0</v>
      </c>
      <c r="K794" s="159"/>
      <c r="L794" s="34"/>
      <c r="M794" s="160" t="s">
        <v>1</v>
      </c>
      <c r="N794" s="161" t="s">
        <v>41</v>
      </c>
      <c r="O794" s="59"/>
      <c r="P794" s="162">
        <f>O794*H794</f>
        <v>0</v>
      </c>
      <c r="Q794" s="162">
        <v>4.0000000000000003E-5</v>
      </c>
      <c r="R794" s="162">
        <f>Q794*H794</f>
        <v>1.3934400000000001E-2</v>
      </c>
      <c r="S794" s="162">
        <v>0</v>
      </c>
      <c r="T794" s="163">
        <f>S794*H794</f>
        <v>0</v>
      </c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R794" s="164" t="s">
        <v>332</v>
      </c>
      <c r="AT794" s="164" t="s">
        <v>178</v>
      </c>
      <c r="AU794" s="164" t="s">
        <v>87</v>
      </c>
      <c r="AY794" s="18" t="s">
        <v>176</v>
      </c>
      <c r="BE794" s="165">
        <f>IF(N794="základná",J794,0)</f>
        <v>0</v>
      </c>
      <c r="BF794" s="165">
        <f>IF(N794="znížená",J794,0)</f>
        <v>0</v>
      </c>
      <c r="BG794" s="165">
        <f>IF(N794="zákl. prenesená",J794,0)</f>
        <v>0</v>
      </c>
      <c r="BH794" s="165">
        <f>IF(N794="zníž. prenesená",J794,0)</f>
        <v>0</v>
      </c>
      <c r="BI794" s="165">
        <f>IF(N794="nulová",J794,0)</f>
        <v>0</v>
      </c>
      <c r="BJ794" s="18" t="s">
        <v>87</v>
      </c>
      <c r="BK794" s="165">
        <f>ROUND(I794*H794,2)</f>
        <v>0</v>
      </c>
      <c r="BL794" s="18" t="s">
        <v>332</v>
      </c>
      <c r="BM794" s="164" t="s">
        <v>2096</v>
      </c>
    </row>
    <row r="795" spans="1:65" s="14" customFormat="1" ht="12">
      <c r="B795" s="174"/>
      <c r="D795" s="167" t="s">
        <v>182</v>
      </c>
      <c r="E795" s="175" t="s">
        <v>1</v>
      </c>
      <c r="F795" s="176" t="s">
        <v>2097</v>
      </c>
      <c r="H795" s="177">
        <v>1.31</v>
      </c>
      <c r="I795" s="178"/>
      <c r="L795" s="174"/>
      <c r="M795" s="179"/>
      <c r="N795" s="180"/>
      <c r="O795" s="180"/>
      <c r="P795" s="180"/>
      <c r="Q795" s="180"/>
      <c r="R795" s="180"/>
      <c r="S795" s="180"/>
      <c r="T795" s="181"/>
      <c r="AT795" s="175" t="s">
        <v>182</v>
      </c>
      <c r="AU795" s="175" t="s">
        <v>87</v>
      </c>
      <c r="AV795" s="14" t="s">
        <v>87</v>
      </c>
      <c r="AW795" s="14" t="s">
        <v>30</v>
      </c>
      <c r="AX795" s="14" t="s">
        <v>75</v>
      </c>
      <c r="AY795" s="175" t="s">
        <v>176</v>
      </c>
    </row>
    <row r="796" spans="1:65" s="14" customFormat="1" ht="12">
      <c r="B796" s="174"/>
      <c r="D796" s="167" t="s">
        <v>182</v>
      </c>
      <c r="E796" s="175" t="s">
        <v>1</v>
      </c>
      <c r="F796" s="176" t="s">
        <v>2098</v>
      </c>
      <c r="H796" s="177">
        <v>1.6060000000000001</v>
      </c>
      <c r="I796" s="178"/>
      <c r="L796" s="174"/>
      <c r="M796" s="179"/>
      <c r="N796" s="180"/>
      <c r="O796" s="180"/>
      <c r="P796" s="180"/>
      <c r="Q796" s="180"/>
      <c r="R796" s="180"/>
      <c r="S796" s="180"/>
      <c r="T796" s="181"/>
      <c r="AT796" s="175" t="s">
        <v>182</v>
      </c>
      <c r="AU796" s="175" t="s">
        <v>87</v>
      </c>
      <c r="AV796" s="14" t="s">
        <v>87</v>
      </c>
      <c r="AW796" s="14" t="s">
        <v>30</v>
      </c>
      <c r="AX796" s="14" t="s">
        <v>75</v>
      </c>
      <c r="AY796" s="175" t="s">
        <v>176</v>
      </c>
    </row>
    <row r="797" spans="1:65" s="14" customFormat="1" ht="12">
      <c r="B797" s="174"/>
      <c r="D797" s="167" t="s">
        <v>182</v>
      </c>
      <c r="E797" s="175" t="s">
        <v>1</v>
      </c>
      <c r="F797" s="176" t="s">
        <v>2099</v>
      </c>
      <c r="H797" s="177">
        <v>10.172000000000001</v>
      </c>
      <c r="I797" s="178"/>
      <c r="L797" s="174"/>
      <c r="M797" s="179"/>
      <c r="N797" s="180"/>
      <c r="O797" s="180"/>
      <c r="P797" s="180"/>
      <c r="Q797" s="180"/>
      <c r="R797" s="180"/>
      <c r="S797" s="180"/>
      <c r="T797" s="181"/>
      <c r="AT797" s="175" t="s">
        <v>182</v>
      </c>
      <c r="AU797" s="175" t="s">
        <v>87</v>
      </c>
      <c r="AV797" s="14" t="s">
        <v>87</v>
      </c>
      <c r="AW797" s="14" t="s">
        <v>30</v>
      </c>
      <c r="AX797" s="14" t="s">
        <v>75</v>
      </c>
      <c r="AY797" s="175" t="s">
        <v>176</v>
      </c>
    </row>
    <row r="798" spans="1:65" s="14" customFormat="1" ht="12">
      <c r="B798" s="174"/>
      <c r="D798" s="167" t="s">
        <v>182</v>
      </c>
      <c r="E798" s="175" t="s">
        <v>1</v>
      </c>
      <c r="F798" s="176" t="s">
        <v>2100</v>
      </c>
      <c r="H798" s="177">
        <v>2.8140000000000001</v>
      </c>
      <c r="I798" s="178"/>
      <c r="L798" s="174"/>
      <c r="M798" s="179"/>
      <c r="N798" s="180"/>
      <c r="O798" s="180"/>
      <c r="P798" s="180"/>
      <c r="Q798" s="180"/>
      <c r="R798" s="180"/>
      <c r="S798" s="180"/>
      <c r="T798" s="181"/>
      <c r="AT798" s="175" t="s">
        <v>182</v>
      </c>
      <c r="AU798" s="175" t="s">
        <v>87</v>
      </c>
      <c r="AV798" s="14" t="s">
        <v>87</v>
      </c>
      <c r="AW798" s="14" t="s">
        <v>30</v>
      </c>
      <c r="AX798" s="14" t="s">
        <v>75</v>
      </c>
      <c r="AY798" s="175" t="s">
        <v>176</v>
      </c>
    </row>
    <row r="799" spans="1:65" s="14" customFormat="1" ht="12">
      <c r="B799" s="174"/>
      <c r="D799" s="167" t="s">
        <v>182</v>
      </c>
      <c r="E799" s="175" t="s">
        <v>1</v>
      </c>
      <c r="F799" s="176" t="s">
        <v>2101</v>
      </c>
      <c r="H799" s="177">
        <v>3.5960000000000001</v>
      </c>
      <c r="I799" s="178"/>
      <c r="L799" s="174"/>
      <c r="M799" s="179"/>
      <c r="N799" s="180"/>
      <c r="O799" s="180"/>
      <c r="P799" s="180"/>
      <c r="Q799" s="180"/>
      <c r="R799" s="180"/>
      <c r="S799" s="180"/>
      <c r="T799" s="181"/>
      <c r="AT799" s="175" t="s">
        <v>182</v>
      </c>
      <c r="AU799" s="175" t="s">
        <v>87</v>
      </c>
      <c r="AV799" s="14" t="s">
        <v>87</v>
      </c>
      <c r="AW799" s="14" t="s">
        <v>30</v>
      </c>
      <c r="AX799" s="14" t="s">
        <v>75</v>
      </c>
      <c r="AY799" s="175" t="s">
        <v>176</v>
      </c>
    </row>
    <row r="800" spans="1:65" s="14" customFormat="1" ht="12">
      <c r="B800" s="174"/>
      <c r="D800" s="167" t="s">
        <v>182</v>
      </c>
      <c r="E800" s="175" t="s">
        <v>1</v>
      </c>
      <c r="F800" s="176" t="s">
        <v>2102</v>
      </c>
      <c r="H800" s="177">
        <v>19.571999999999999</v>
      </c>
      <c r="I800" s="178"/>
      <c r="L800" s="174"/>
      <c r="M800" s="179"/>
      <c r="N800" s="180"/>
      <c r="O800" s="180"/>
      <c r="P800" s="180"/>
      <c r="Q800" s="180"/>
      <c r="R800" s="180"/>
      <c r="S800" s="180"/>
      <c r="T800" s="181"/>
      <c r="AT800" s="175" t="s">
        <v>182</v>
      </c>
      <c r="AU800" s="175" t="s">
        <v>87</v>
      </c>
      <c r="AV800" s="14" t="s">
        <v>87</v>
      </c>
      <c r="AW800" s="14" t="s">
        <v>30</v>
      </c>
      <c r="AX800" s="14" t="s">
        <v>75</v>
      </c>
      <c r="AY800" s="175" t="s">
        <v>176</v>
      </c>
    </row>
    <row r="801" spans="2:51" s="14" customFormat="1" ht="12">
      <c r="B801" s="174"/>
      <c r="D801" s="167" t="s">
        <v>182</v>
      </c>
      <c r="E801" s="175" t="s">
        <v>1</v>
      </c>
      <c r="F801" s="176" t="s">
        <v>2103</v>
      </c>
      <c r="H801" s="177">
        <v>23.12</v>
      </c>
      <c r="I801" s="178"/>
      <c r="L801" s="174"/>
      <c r="M801" s="179"/>
      <c r="N801" s="180"/>
      <c r="O801" s="180"/>
      <c r="P801" s="180"/>
      <c r="Q801" s="180"/>
      <c r="R801" s="180"/>
      <c r="S801" s="180"/>
      <c r="T801" s="181"/>
      <c r="AT801" s="175" t="s">
        <v>182</v>
      </c>
      <c r="AU801" s="175" t="s">
        <v>87</v>
      </c>
      <c r="AV801" s="14" t="s">
        <v>87</v>
      </c>
      <c r="AW801" s="14" t="s">
        <v>30</v>
      </c>
      <c r="AX801" s="14" t="s">
        <v>75</v>
      </c>
      <c r="AY801" s="175" t="s">
        <v>176</v>
      </c>
    </row>
    <row r="802" spans="2:51" s="14" customFormat="1" ht="12">
      <c r="B802" s="174"/>
      <c r="D802" s="167" t="s">
        <v>182</v>
      </c>
      <c r="E802" s="175" t="s">
        <v>1</v>
      </c>
      <c r="F802" s="176" t="s">
        <v>2104</v>
      </c>
      <c r="H802" s="177">
        <v>34.271999999999998</v>
      </c>
      <c r="I802" s="178"/>
      <c r="L802" s="174"/>
      <c r="M802" s="179"/>
      <c r="N802" s="180"/>
      <c r="O802" s="180"/>
      <c r="P802" s="180"/>
      <c r="Q802" s="180"/>
      <c r="R802" s="180"/>
      <c r="S802" s="180"/>
      <c r="T802" s="181"/>
      <c r="AT802" s="175" t="s">
        <v>182</v>
      </c>
      <c r="AU802" s="175" t="s">
        <v>87</v>
      </c>
      <c r="AV802" s="14" t="s">
        <v>87</v>
      </c>
      <c r="AW802" s="14" t="s">
        <v>30</v>
      </c>
      <c r="AX802" s="14" t="s">
        <v>75</v>
      </c>
      <c r="AY802" s="175" t="s">
        <v>176</v>
      </c>
    </row>
    <row r="803" spans="2:51" s="14" customFormat="1" ht="12">
      <c r="B803" s="174"/>
      <c r="D803" s="167" t="s">
        <v>182</v>
      </c>
      <c r="E803" s="175" t="s">
        <v>1</v>
      </c>
      <c r="F803" s="176" t="s">
        <v>2105</v>
      </c>
      <c r="H803" s="177">
        <v>34.843000000000004</v>
      </c>
      <c r="I803" s="178"/>
      <c r="L803" s="174"/>
      <c r="M803" s="179"/>
      <c r="N803" s="180"/>
      <c r="O803" s="180"/>
      <c r="P803" s="180"/>
      <c r="Q803" s="180"/>
      <c r="R803" s="180"/>
      <c r="S803" s="180"/>
      <c r="T803" s="181"/>
      <c r="AT803" s="175" t="s">
        <v>182</v>
      </c>
      <c r="AU803" s="175" t="s">
        <v>87</v>
      </c>
      <c r="AV803" s="14" t="s">
        <v>87</v>
      </c>
      <c r="AW803" s="14" t="s">
        <v>30</v>
      </c>
      <c r="AX803" s="14" t="s">
        <v>75</v>
      </c>
      <c r="AY803" s="175" t="s">
        <v>176</v>
      </c>
    </row>
    <row r="804" spans="2:51" s="14" customFormat="1" ht="12">
      <c r="B804" s="174"/>
      <c r="D804" s="167" t="s">
        <v>182</v>
      </c>
      <c r="E804" s="175" t="s">
        <v>1</v>
      </c>
      <c r="F804" s="176" t="s">
        <v>2106</v>
      </c>
      <c r="H804" s="177">
        <v>2.2429999999999999</v>
      </c>
      <c r="I804" s="178"/>
      <c r="L804" s="174"/>
      <c r="M804" s="179"/>
      <c r="N804" s="180"/>
      <c r="O804" s="180"/>
      <c r="P804" s="180"/>
      <c r="Q804" s="180"/>
      <c r="R804" s="180"/>
      <c r="S804" s="180"/>
      <c r="T804" s="181"/>
      <c r="AT804" s="175" t="s">
        <v>182</v>
      </c>
      <c r="AU804" s="175" t="s">
        <v>87</v>
      </c>
      <c r="AV804" s="14" t="s">
        <v>87</v>
      </c>
      <c r="AW804" s="14" t="s">
        <v>30</v>
      </c>
      <c r="AX804" s="14" t="s">
        <v>75</v>
      </c>
      <c r="AY804" s="175" t="s">
        <v>176</v>
      </c>
    </row>
    <row r="805" spans="2:51" s="14" customFormat="1" ht="12">
      <c r="B805" s="174"/>
      <c r="D805" s="167" t="s">
        <v>182</v>
      </c>
      <c r="E805" s="175" t="s">
        <v>1</v>
      </c>
      <c r="F805" s="176" t="s">
        <v>2107</v>
      </c>
      <c r="H805" s="177">
        <v>16.463999999999999</v>
      </c>
      <c r="I805" s="178"/>
      <c r="L805" s="174"/>
      <c r="M805" s="179"/>
      <c r="N805" s="180"/>
      <c r="O805" s="180"/>
      <c r="P805" s="180"/>
      <c r="Q805" s="180"/>
      <c r="R805" s="180"/>
      <c r="S805" s="180"/>
      <c r="T805" s="181"/>
      <c r="AT805" s="175" t="s">
        <v>182</v>
      </c>
      <c r="AU805" s="175" t="s">
        <v>87</v>
      </c>
      <c r="AV805" s="14" t="s">
        <v>87</v>
      </c>
      <c r="AW805" s="14" t="s">
        <v>30</v>
      </c>
      <c r="AX805" s="14" t="s">
        <v>75</v>
      </c>
      <c r="AY805" s="175" t="s">
        <v>176</v>
      </c>
    </row>
    <row r="806" spans="2:51" s="14" customFormat="1" ht="12">
      <c r="B806" s="174"/>
      <c r="D806" s="167" t="s">
        <v>182</v>
      </c>
      <c r="E806" s="175" t="s">
        <v>1</v>
      </c>
      <c r="F806" s="176" t="s">
        <v>2108</v>
      </c>
      <c r="H806" s="177">
        <v>2.2789999999999999</v>
      </c>
      <c r="I806" s="178"/>
      <c r="L806" s="174"/>
      <c r="M806" s="179"/>
      <c r="N806" s="180"/>
      <c r="O806" s="180"/>
      <c r="P806" s="180"/>
      <c r="Q806" s="180"/>
      <c r="R806" s="180"/>
      <c r="S806" s="180"/>
      <c r="T806" s="181"/>
      <c r="AT806" s="175" t="s">
        <v>182</v>
      </c>
      <c r="AU806" s="175" t="s">
        <v>87</v>
      </c>
      <c r="AV806" s="14" t="s">
        <v>87</v>
      </c>
      <c r="AW806" s="14" t="s">
        <v>30</v>
      </c>
      <c r="AX806" s="14" t="s">
        <v>75</v>
      </c>
      <c r="AY806" s="175" t="s">
        <v>176</v>
      </c>
    </row>
    <row r="807" spans="2:51" s="14" customFormat="1" ht="12">
      <c r="B807" s="174"/>
      <c r="D807" s="167" t="s">
        <v>182</v>
      </c>
      <c r="E807" s="175" t="s">
        <v>1</v>
      </c>
      <c r="F807" s="176" t="s">
        <v>2109</v>
      </c>
      <c r="H807" s="177">
        <v>11.423999999999999</v>
      </c>
      <c r="I807" s="178"/>
      <c r="L807" s="174"/>
      <c r="M807" s="179"/>
      <c r="N807" s="180"/>
      <c r="O807" s="180"/>
      <c r="P807" s="180"/>
      <c r="Q807" s="180"/>
      <c r="R807" s="180"/>
      <c r="S807" s="180"/>
      <c r="T807" s="181"/>
      <c r="AT807" s="175" t="s">
        <v>182</v>
      </c>
      <c r="AU807" s="175" t="s">
        <v>87</v>
      </c>
      <c r="AV807" s="14" t="s">
        <v>87</v>
      </c>
      <c r="AW807" s="14" t="s">
        <v>30</v>
      </c>
      <c r="AX807" s="14" t="s">
        <v>75</v>
      </c>
      <c r="AY807" s="175" t="s">
        <v>176</v>
      </c>
    </row>
    <row r="808" spans="2:51" s="15" customFormat="1" ht="12">
      <c r="B808" s="182"/>
      <c r="D808" s="167" t="s">
        <v>182</v>
      </c>
      <c r="E808" s="183" t="s">
        <v>1</v>
      </c>
      <c r="F808" s="184" t="s">
        <v>2110</v>
      </c>
      <c r="H808" s="185">
        <v>163.715</v>
      </c>
      <c r="I808" s="186"/>
      <c r="L808" s="182"/>
      <c r="M808" s="187"/>
      <c r="N808" s="188"/>
      <c r="O808" s="188"/>
      <c r="P808" s="188"/>
      <c r="Q808" s="188"/>
      <c r="R808" s="188"/>
      <c r="S808" s="188"/>
      <c r="T808" s="189"/>
      <c r="AT808" s="183" t="s">
        <v>182</v>
      </c>
      <c r="AU808" s="183" t="s">
        <v>87</v>
      </c>
      <c r="AV808" s="15" t="s">
        <v>97</v>
      </c>
      <c r="AW808" s="15" t="s">
        <v>30</v>
      </c>
      <c r="AX808" s="15" t="s">
        <v>75</v>
      </c>
      <c r="AY808" s="183" t="s">
        <v>176</v>
      </c>
    </row>
    <row r="809" spans="2:51" s="14" customFormat="1" ht="12">
      <c r="B809" s="174"/>
      <c r="D809" s="167" t="s">
        <v>182</v>
      </c>
      <c r="E809" s="175" t="s">
        <v>1</v>
      </c>
      <c r="F809" s="176" t="s">
        <v>2111</v>
      </c>
      <c r="H809" s="177">
        <v>70.680000000000007</v>
      </c>
      <c r="I809" s="178"/>
      <c r="L809" s="174"/>
      <c r="M809" s="179"/>
      <c r="N809" s="180"/>
      <c r="O809" s="180"/>
      <c r="P809" s="180"/>
      <c r="Q809" s="180"/>
      <c r="R809" s="180"/>
      <c r="S809" s="180"/>
      <c r="T809" s="181"/>
      <c r="AT809" s="175" t="s">
        <v>182</v>
      </c>
      <c r="AU809" s="175" t="s">
        <v>87</v>
      </c>
      <c r="AV809" s="14" t="s">
        <v>87</v>
      </c>
      <c r="AW809" s="14" t="s">
        <v>30</v>
      </c>
      <c r="AX809" s="14" t="s">
        <v>75</v>
      </c>
      <c r="AY809" s="175" t="s">
        <v>176</v>
      </c>
    </row>
    <row r="810" spans="2:51" s="14" customFormat="1" ht="12">
      <c r="B810" s="174"/>
      <c r="D810" s="167" t="s">
        <v>182</v>
      </c>
      <c r="E810" s="175" t="s">
        <v>1</v>
      </c>
      <c r="F810" s="176" t="s">
        <v>2112</v>
      </c>
      <c r="H810" s="177">
        <v>55.008000000000003</v>
      </c>
      <c r="I810" s="178"/>
      <c r="L810" s="174"/>
      <c r="M810" s="179"/>
      <c r="N810" s="180"/>
      <c r="O810" s="180"/>
      <c r="P810" s="180"/>
      <c r="Q810" s="180"/>
      <c r="R810" s="180"/>
      <c r="S810" s="180"/>
      <c r="T810" s="181"/>
      <c r="AT810" s="175" t="s">
        <v>182</v>
      </c>
      <c r="AU810" s="175" t="s">
        <v>87</v>
      </c>
      <c r="AV810" s="14" t="s">
        <v>87</v>
      </c>
      <c r="AW810" s="14" t="s">
        <v>30</v>
      </c>
      <c r="AX810" s="14" t="s">
        <v>75</v>
      </c>
      <c r="AY810" s="175" t="s">
        <v>176</v>
      </c>
    </row>
    <row r="811" spans="2:51" s="14" customFormat="1" ht="12">
      <c r="B811" s="174"/>
      <c r="D811" s="167" t="s">
        <v>182</v>
      </c>
      <c r="E811" s="175" t="s">
        <v>1</v>
      </c>
      <c r="F811" s="176" t="s">
        <v>2113</v>
      </c>
      <c r="H811" s="177">
        <v>42.509</v>
      </c>
      <c r="I811" s="178"/>
      <c r="L811" s="174"/>
      <c r="M811" s="179"/>
      <c r="N811" s="180"/>
      <c r="O811" s="180"/>
      <c r="P811" s="180"/>
      <c r="Q811" s="180"/>
      <c r="R811" s="180"/>
      <c r="S811" s="180"/>
      <c r="T811" s="181"/>
      <c r="AT811" s="175" t="s">
        <v>182</v>
      </c>
      <c r="AU811" s="175" t="s">
        <v>87</v>
      </c>
      <c r="AV811" s="14" t="s">
        <v>87</v>
      </c>
      <c r="AW811" s="14" t="s">
        <v>30</v>
      </c>
      <c r="AX811" s="14" t="s">
        <v>75</v>
      </c>
      <c r="AY811" s="175" t="s">
        <v>176</v>
      </c>
    </row>
    <row r="812" spans="2:51" s="15" customFormat="1" ht="12">
      <c r="B812" s="182"/>
      <c r="D812" s="167" t="s">
        <v>182</v>
      </c>
      <c r="E812" s="183" t="s">
        <v>1</v>
      </c>
      <c r="F812" s="184" t="s">
        <v>2114</v>
      </c>
      <c r="H812" s="185">
        <v>168.197</v>
      </c>
      <c r="I812" s="186"/>
      <c r="L812" s="182"/>
      <c r="M812" s="187"/>
      <c r="N812" s="188"/>
      <c r="O812" s="188"/>
      <c r="P812" s="188"/>
      <c r="Q812" s="188"/>
      <c r="R812" s="188"/>
      <c r="S812" s="188"/>
      <c r="T812" s="189"/>
      <c r="AT812" s="183" t="s">
        <v>182</v>
      </c>
      <c r="AU812" s="183" t="s">
        <v>87</v>
      </c>
      <c r="AV812" s="15" t="s">
        <v>97</v>
      </c>
      <c r="AW812" s="15" t="s">
        <v>30</v>
      </c>
      <c r="AX812" s="15" t="s">
        <v>75</v>
      </c>
      <c r="AY812" s="183" t="s">
        <v>176</v>
      </c>
    </row>
    <row r="813" spans="2:51" s="14" customFormat="1" ht="12">
      <c r="B813" s="174"/>
      <c r="D813" s="167" t="s">
        <v>182</v>
      </c>
      <c r="E813" s="175" t="s">
        <v>1</v>
      </c>
      <c r="F813" s="176" t="s">
        <v>2115</v>
      </c>
      <c r="H813" s="177">
        <v>4.9279999999999999</v>
      </c>
      <c r="I813" s="178"/>
      <c r="L813" s="174"/>
      <c r="M813" s="179"/>
      <c r="N813" s="180"/>
      <c r="O813" s="180"/>
      <c r="P813" s="180"/>
      <c r="Q813" s="180"/>
      <c r="R813" s="180"/>
      <c r="S813" s="180"/>
      <c r="T813" s="181"/>
      <c r="AT813" s="175" t="s">
        <v>182</v>
      </c>
      <c r="AU813" s="175" t="s">
        <v>87</v>
      </c>
      <c r="AV813" s="14" t="s">
        <v>87</v>
      </c>
      <c r="AW813" s="14" t="s">
        <v>30</v>
      </c>
      <c r="AX813" s="14" t="s">
        <v>75</v>
      </c>
      <c r="AY813" s="175" t="s">
        <v>176</v>
      </c>
    </row>
    <row r="814" spans="2:51" s="15" customFormat="1" ht="12">
      <c r="B814" s="182"/>
      <c r="D814" s="167" t="s">
        <v>182</v>
      </c>
      <c r="E814" s="183" t="s">
        <v>1</v>
      </c>
      <c r="F814" s="184" t="s">
        <v>2116</v>
      </c>
      <c r="H814" s="185">
        <v>4.9279999999999999</v>
      </c>
      <c r="I814" s="186"/>
      <c r="L814" s="182"/>
      <c r="M814" s="187"/>
      <c r="N814" s="188"/>
      <c r="O814" s="188"/>
      <c r="P814" s="188"/>
      <c r="Q814" s="188"/>
      <c r="R814" s="188"/>
      <c r="S814" s="188"/>
      <c r="T814" s="189"/>
      <c r="AT814" s="183" t="s">
        <v>182</v>
      </c>
      <c r="AU814" s="183" t="s">
        <v>87</v>
      </c>
      <c r="AV814" s="15" t="s">
        <v>97</v>
      </c>
      <c r="AW814" s="15" t="s">
        <v>30</v>
      </c>
      <c r="AX814" s="15" t="s">
        <v>75</v>
      </c>
      <c r="AY814" s="183" t="s">
        <v>176</v>
      </c>
    </row>
    <row r="815" spans="2:51" s="14" customFormat="1" ht="12">
      <c r="B815" s="174"/>
      <c r="D815" s="167" t="s">
        <v>182</v>
      </c>
      <c r="E815" s="175" t="s">
        <v>1</v>
      </c>
      <c r="F815" s="176" t="s">
        <v>2117</v>
      </c>
      <c r="H815" s="177">
        <v>11.52</v>
      </c>
      <c r="I815" s="178"/>
      <c r="L815" s="174"/>
      <c r="M815" s="179"/>
      <c r="N815" s="180"/>
      <c r="O815" s="180"/>
      <c r="P815" s="180"/>
      <c r="Q815" s="180"/>
      <c r="R815" s="180"/>
      <c r="S815" s="180"/>
      <c r="T815" s="181"/>
      <c r="AT815" s="175" t="s">
        <v>182</v>
      </c>
      <c r="AU815" s="175" t="s">
        <v>87</v>
      </c>
      <c r="AV815" s="14" t="s">
        <v>87</v>
      </c>
      <c r="AW815" s="14" t="s">
        <v>30</v>
      </c>
      <c r="AX815" s="14" t="s">
        <v>75</v>
      </c>
      <c r="AY815" s="175" t="s">
        <v>176</v>
      </c>
    </row>
    <row r="816" spans="2:51" s="15" customFormat="1" ht="12">
      <c r="B816" s="182"/>
      <c r="D816" s="167" t="s">
        <v>182</v>
      </c>
      <c r="E816" s="183" t="s">
        <v>1</v>
      </c>
      <c r="F816" s="184" t="s">
        <v>2118</v>
      </c>
      <c r="H816" s="185">
        <v>11.52</v>
      </c>
      <c r="I816" s="186"/>
      <c r="L816" s="182"/>
      <c r="M816" s="187"/>
      <c r="N816" s="188"/>
      <c r="O816" s="188"/>
      <c r="P816" s="188"/>
      <c r="Q816" s="188"/>
      <c r="R816" s="188"/>
      <c r="S816" s="188"/>
      <c r="T816" s="189"/>
      <c r="AT816" s="183" t="s">
        <v>182</v>
      </c>
      <c r="AU816" s="183" t="s">
        <v>87</v>
      </c>
      <c r="AV816" s="15" t="s">
        <v>97</v>
      </c>
      <c r="AW816" s="15" t="s">
        <v>30</v>
      </c>
      <c r="AX816" s="15" t="s">
        <v>75</v>
      </c>
      <c r="AY816" s="183" t="s">
        <v>176</v>
      </c>
    </row>
    <row r="817" spans="1:65" s="16" customFormat="1" ht="12">
      <c r="B817" s="190"/>
      <c r="D817" s="167" t="s">
        <v>182</v>
      </c>
      <c r="E817" s="191" t="s">
        <v>1</v>
      </c>
      <c r="F817" s="192" t="s">
        <v>193</v>
      </c>
      <c r="H817" s="193">
        <v>348.36</v>
      </c>
      <c r="I817" s="194"/>
      <c r="L817" s="190"/>
      <c r="M817" s="195"/>
      <c r="N817" s="196"/>
      <c r="O817" s="196"/>
      <c r="P817" s="196"/>
      <c r="Q817" s="196"/>
      <c r="R817" s="196"/>
      <c r="S817" s="196"/>
      <c r="T817" s="197"/>
      <c r="AT817" s="191" t="s">
        <v>182</v>
      </c>
      <c r="AU817" s="191" t="s">
        <v>87</v>
      </c>
      <c r="AV817" s="16" t="s">
        <v>106</v>
      </c>
      <c r="AW817" s="16" t="s">
        <v>30</v>
      </c>
      <c r="AX817" s="16" t="s">
        <v>79</v>
      </c>
      <c r="AY817" s="191" t="s">
        <v>176</v>
      </c>
    </row>
    <row r="818" spans="1:65" s="2" customFormat="1" ht="24.25" customHeight="1">
      <c r="A818" s="33"/>
      <c r="B818" s="151"/>
      <c r="C818" s="152" t="s">
        <v>2119</v>
      </c>
      <c r="D818" s="152" t="s">
        <v>178</v>
      </c>
      <c r="E818" s="153" t="s">
        <v>2120</v>
      </c>
      <c r="F818" s="154" t="s">
        <v>2121</v>
      </c>
      <c r="G818" s="155" t="s">
        <v>138</v>
      </c>
      <c r="H818" s="156">
        <v>126</v>
      </c>
      <c r="I818" s="157"/>
      <c r="J818" s="158">
        <f>ROUND(I818*H818,2)</f>
        <v>0</v>
      </c>
      <c r="K818" s="159"/>
      <c r="L818" s="34"/>
      <c r="M818" s="160" t="s">
        <v>1</v>
      </c>
      <c r="N818" s="161" t="s">
        <v>41</v>
      </c>
      <c r="O818" s="59"/>
      <c r="P818" s="162">
        <f>O818*H818</f>
        <v>0</v>
      </c>
      <c r="Q818" s="162">
        <v>3.3E-4</v>
      </c>
      <c r="R818" s="162">
        <f>Q818*H818</f>
        <v>4.1579999999999999E-2</v>
      </c>
      <c r="S818" s="162">
        <v>0</v>
      </c>
      <c r="T818" s="163">
        <f>S818*H818</f>
        <v>0</v>
      </c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R818" s="164" t="s">
        <v>332</v>
      </c>
      <c r="AT818" s="164" t="s">
        <v>178</v>
      </c>
      <c r="AU818" s="164" t="s">
        <v>87</v>
      </c>
      <c r="AY818" s="18" t="s">
        <v>176</v>
      </c>
      <c r="BE818" s="165">
        <f>IF(N818="základná",J818,0)</f>
        <v>0</v>
      </c>
      <c r="BF818" s="165">
        <f>IF(N818="znížená",J818,0)</f>
        <v>0</v>
      </c>
      <c r="BG818" s="165">
        <f>IF(N818="zákl. prenesená",J818,0)</f>
        <v>0</v>
      </c>
      <c r="BH818" s="165">
        <f>IF(N818="zníž. prenesená",J818,0)</f>
        <v>0</v>
      </c>
      <c r="BI818" s="165">
        <f>IF(N818="nulová",J818,0)</f>
        <v>0</v>
      </c>
      <c r="BJ818" s="18" t="s">
        <v>87</v>
      </c>
      <c r="BK818" s="165">
        <f>ROUND(I818*H818,2)</f>
        <v>0</v>
      </c>
      <c r="BL818" s="18" t="s">
        <v>332</v>
      </c>
      <c r="BM818" s="164" t="s">
        <v>2122</v>
      </c>
    </row>
    <row r="819" spans="1:65" s="14" customFormat="1" ht="12">
      <c r="B819" s="174"/>
      <c r="D819" s="167" t="s">
        <v>182</v>
      </c>
      <c r="E819" s="175" t="s">
        <v>1</v>
      </c>
      <c r="F819" s="176" t="s">
        <v>833</v>
      </c>
      <c r="H819" s="177">
        <v>126</v>
      </c>
      <c r="I819" s="178"/>
      <c r="L819" s="174"/>
      <c r="M819" s="179"/>
      <c r="N819" s="180"/>
      <c r="O819" s="180"/>
      <c r="P819" s="180"/>
      <c r="Q819" s="180"/>
      <c r="R819" s="180"/>
      <c r="S819" s="180"/>
      <c r="T819" s="181"/>
      <c r="AT819" s="175" t="s">
        <v>182</v>
      </c>
      <c r="AU819" s="175" t="s">
        <v>87</v>
      </c>
      <c r="AV819" s="14" t="s">
        <v>87</v>
      </c>
      <c r="AW819" s="14" t="s">
        <v>30</v>
      </c>
      <c r="AX819" s="14" t="s">
        <v>75</v>
      </c>
      <c r="AY819" s="175" t="s">
        <v>176</v>
      </c>
    </row>
    <row r="820" spans="1:65" s="16" customFormat="1" ht="12">
      <c r="B820" s="190"/>
      <c r="D820" s="167" t="s">
        <v>182</v>
      </c>
      <c r="E820" s="191" t="s">
        <v>1</v>
      </c>
      <c r="F820" s="192" t="s">
        <v>193</v>
      </c>
      <c r="H820" s="193">
        <v>126</v>
      </c>
      <c r="I820" s="194"/>
      <c r="L820" s="190"/>
      <c r="M820" s="195"/>
      <c r="N820" s="196"/>
      <c r="O820" s="196"/>
      <c r="P820" s="196"/>
      <c r="Q820" s="196"/>
      <c r="R820" s="196"/>
      <c r="S820" s="196"/>
      <c r="T820" s="197"/>
      <c r="AT820" s="191" t="s">
        <v>182</v>
      </c>
      <c r="AU820" s="191" t="s">
        <v>87</v>
      </c>
      <c r="AV820" s="16" t="s">
        <v>106</v>
      </c>
      <c r="AW820" s="16" t="s">
        <v>30</v>
      </c>
      <c r="AX820" s="16" t="s">
        <v>79</v>
      </c>
      <c r="AY820" s="191" t="s">
        <v>176</v>
      </c>
    </row>
    <row r="821" spans="1:65" s="2" customFormat="1" ht="24.25" customHeight="1">
      <c r="A821" s="33"/>
      <c r="B821" s="151"/>
      <c r="C821" s="152" t="s">
        <v>2123</v>
      </c>
      <c r="D821" s="152" t="s">
        <v>178</v>
      </c>
      <c r="E821" s="153" t="s">
        <v>2124</v>
      </c>
      <c r="F821" s="154" t="s">
        <v>2125</v>
      </c>
      <c r="G821" s="155" t="s">
        <v>138</v>
      </c>
      <c r="H821" s="156">
        <v>132.81299999999999</v>
      </c>
      <c r="I821" s="157"/>
      <c r="J821" s="158">
        <f>ROUND(I821*H821,2)</f>
        <v>0</v>
      </c>
      <c r="K821" s="159"/>
      <c r="L821" s="34"/>
      <c r="M821" s="160" t="s">
        <v>1</v>
      </c>
      <c r="N821" s="161" t="s">
        <v>41</v>
      </c>
      <c r="O821" s="59"/>
      <c r="P821" s="162">
        <f>O821*H821</f>
        <v>0</v>
      </c>
      <c r="Q821" s="162">
        <v>3.3E-4</v>
      </c>
      <c r="R821" s="162">
        <f>Q821*H821</f>
        <v>4.3828289999999999E-2</v>
      </c>
      <c r="S821" s="162">
        <v>0</v>
      </c>
      <c r="T821" s="163">
        <f>S821*H821</f>
        <v>0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64" t="s">
        <v>332</v>
      </c>
      <c r="AT821" s="164" t="s">
        <v>178</v>
      </c>
      <c r="AU821" s="164" t="s">
        <v>87</v>
      </c>
      <c r="AY821" s="18" t="s">
        <v>176</v>
      </c>
      <c r="BE821" s="165">
        <f>IF(N821="základná",J821,0)</f>
        <v>0</v>
      </c>
      <c r="BF821" s="165">
        <f>IF(N821="znížená",J821,0)</f>
        <v>0</v>
      </c>
      <c r="BG821" s="165">
        <f>IF(N821="zákl. prenesená",J821,0)</f>
        <v>0</v>
      </c>
      <c r="BH821" s="165">
        <f>IF(N821="zníž. prenesená",J821,0)</f>
        <v>0</v>
      </c>
      <c r="BI821" s="165">
        <f>IF(N821="nulová",J821,0)</f>
        <v>0</v>
      </c>
      <c r="BJ821" s="18" t="s">
        <v>87</v>
      </c>
      <c r="BK821" s="165">
        <f>ROUND(I821*H821,2)</f>
        <v>0</v>
      </c>
      <c r="BL821" s="18" t="s">
        <v>332</v>
      </c>
      <c r="BM821" s="164" t="s">
        <v>2126</v>
      </c>
    </row>
    <row r="822" spans="1:65" s="14" customFormat="1" ht="12">
      <c r="B822" s="174"/>
      <c r="D822" s="167" t="s">
        <v>182</v>
      </c>
      <c r="E822" s="175" t="s">
        <v>1</v>
      </c>
      <c r="F822" s="176" t="s">
        <v>660</v>
      </c>
      <c r="H822" s="177">
        <v>48</v>
      </c>
      <c r="I822" s="178"/>
      <c r="L822" s="174"/>
      <c r="M822" s="179"/>
      <c r="N822" s="180"/>
      <c r="O822" s="180"/>
      <c r="P822" s="180"/>
      <c r="Q822" s="180"/>
      <c r="R822" s="180"/>
      <c r="S822" s="180"/>
      <c r="T822" s="181"/>
      <c r="AT822" s="175" t="s">
        <v>182</v>
      </c>
      <c r="AU822" s="175" t="s">
        <v>87</v>
      </c>
      <c r="AV822" s="14" t="s">
        <v>87</v>
      </c>
      <c r="AW822" s="14" t="s">
        <v>30</v>
      </c>
      <c r="AX822" s="14" t="s">
        <v>75</v>
      </c>
      <c r="AY822" s="175" t="s">
        <v>176</v>
      </c>
    </row>
    <row r="823" spans="1:65" s="14" customFormat="1" ht="12">
      <c r="B823" s="174"/>
      <c r="D823" s="167" t="s">
        <v>182</v>
      </c>
      <c r="E823" s="175" t="s">
        <v>1</v>
      </c>
      <c r="F823" s="176" t="s">
        <v>663</v>
      </c>
      <c r="H823" s="177">
        <v>18.234999999999999</v>
      </c>
      <c r="I823" s="178"/>
      <c r="L823" s="174"/>
      <c r="M823" s="179"/>
      <c r="N823" s="180"/>
      <c r="O823" s="180"/>
      <c r="P823" s="180"/>
      <c r="Q823" s="180"/>
      <c r="R823" s="180"/>
      <c r="S823" s="180"/>
      <c r="T823" s="181"/>
      <c r="AT823" s="175" t="s">
        <v>182</v>
      </c>
      <c r="AU823" s="175" t="s">
        <v>87</v>
      </c>
      <c r="AV823" s="14" t="s">
        <v>87</v>
      </c>
      <c r="AW823" s="14" t="s">
        <v>30</v>
      </c>
      <c r="AX823" s="14" t="s">
        <v>75</v>
      </c>
      <c r="AY823" s="175" t="s">
        <v>176</v>
      </c>
    </row>
    <row r="824" spans="1:65" s="14" customFormat="1" ht="12">
      <c r="B824" s="174"/>
      <c r="D824" s="167" t="s">
        <v>182</v>
      </c>
      <c r="E824" s="175" t="s">
        <v>1</v>
      </c>
      <c r="F824" s="176" t="s">
        <v>1353</v>
      </c>
      <c r="H824" s="177">
        <v>66.578000000000003</v>
      </c>
      <c r="I824" s="178"/>
      <c r="L824" s="174"/>
      <c r="M824" s="179"/>
      <c r="N824" s="180"/>
      <c r="O824" s="180"/>
      <c r="P824" s="180"/>
      <c r="Q824" s="180"/>
      <c r="R824" s="180"/>
      <c r="S824" s="180"/>
      <c r="T824" s="181"/>
      <c r="AT824" s="175" t="s">
        <v>182</v>
      </c>
      <c r="AU824" s="175" t="s">
        <v>87</v>
      </c>
      <c r="AV824" s="14" t="s">
        <v>87</v>
      </c>
      <c r="AW824" s="14" t="s">
        <v>30</v>
      </c>
      <c r="AX824" s="14" t="s">
        <v>75</v>
      </c>
      <c r="AY824" s="175" t="s">
        <v>176</v>
      </c>
    </row>
    <row r="825" spans="1:65" s="16" customFormat="1" ht="12">
      <c r="B825" s="190"/>
      <c r="D825" s="167" t="s">
        <v>182</v>
      </c>
      <c r="E825" s="191" t="s">
        <v>1</v>
      </c>
      <c r="F825" s="192" t="s">
        <v>193</v>
      </c>
      <c r="H825" s="193">
        <v>132.81299999999999</v>
      </c>
      <c r="I825" s="194"/>
      <c r="L825" s="190"/>
      <c r="M825" s="195"/>
      <c r="N825" s="196"/>
      <c r="O825" s="196"/>
      <c r="P825" s="196"/>
      <c r="Q825" s="196"/>
      <c r="R825" s="196"/>
      <c r="S825" s="196"/>
      <c r="T825" s="197"/>
      <c r="AT825" s="191" t="s">
        <v>182</v>
      </c>
      <c r="AU825" s="191" t="s">
        <v>87</v>
      </c>
      <c r="AV825" s="16" t="s">
        <v>106</v>
      </c>
      <c r="AW825" s="16" t="s">
        <v>30</v>
      </c>
      <c r="AX825" s="16" t="s">
        <v>79</v>
      </c>
      <c r="AY825" s="191" t="s">
        <v>176</v>
      </c>
    </row>
    <row r="826" spans="1:65" s="12" customFormat="1" ht="23" customHeight="1">
      <c r="B826" s="138"/>
      <c r="D826" s="139" t="s">
        <v>74</v>
      </c>
      <c r="E826" s="149" t="s">
        <v>2127</v>
      </c>
      <c r="F826" s="149" t="s">
        <v>2128</v>
      </c>
      <c r="I826" s="141"/>
      <c r="J826" s="150">
        <f>BK826</f>
        <v>0</v>
      </c>
      <c r="L826" s="138"/>
      <c r="M826" s="143"/>
      <c r="N826" s="144"/>
      <c r="O826" s="144"/>
      <c r="P826" s="145">
        <f>SUM(P827:P868)</f>
        <v>0</v>
      </c>
      <c r="Q826" s="144"/>
      <c r="R826" s="145">
        <f>SUM(R827:R868)</f>
        <v>7.1196300000000004E-2</v>
      </c>
      <c r="S826" s="144"/>
      <c r="T826" s="146">
        <f>SUM(T827:T868)</f>
        <v>0</v>
      </c>
      <c r="AR826" s="139" t="s">
        <v>87</v>
      </c>
      <c r="AT826" s="147" t="s">
        <v>74</v>
      </c>
      <c r="AU826" s="147" t="s">
        <v>79</v>
      </c>
      <c r="AY826" s="139" t="s">
        <v>176</v>
      </c>
      <c r="BK826" s="148">
        <f>SUM(BK827:BK868)</f>
        <v>0</v>
      </c>
    </row>
    <row r="827" spans="1:65" s="2" customFormat="1" ht="24.25" customHeight="1">
      <c r="A827" s="33"/>
      <c r="B827" s="151"/>
      <c r="C827" s="152" t="s">
        <v>2129</v>
      </c>
      <c r="D827" s="152" t="s">
        <v>178</v>
      </c>
      <c r="E827" s="153" t="s">
        <v>2130</v>
      </c>
      <c r="F827" s="154" t="s">
        <v>2131</v>
      </c>
      <c r="G827" s="155" t="s">
        <v>138</v>
      </c>
      <c r="H827" s="156">
        <v>131.845</v>
      </c>
      <c r="I827" s="157"/>
      <c r="J827" s="158">
        <f>ROUND(I827*H827,2)</f>
        <v>0</v>
      </c>
      <c r="K827" s="159"/>
      <c r="L827" s="34"/>
      <c r="M827" s="160" t="s">
        <v>1</v>
      </c>
      <c r="N827" s="161" t="s">
        <v>41</v>
      </c>
      <c r="O827" s="59"/>
      <c r="P827" s="162">
        <f>O827*H827</f>
        <v>0</v>
      </c>
      <c r="Q827" s="162">
        <v>1E-4</v>
      </c>
      <c r="R827" s="162">
        <f>Q827*H827</f>
        <v>1.31845E-2</v>
      </c>
      <c r="S827" s="162">
        <v>0</v>
      </c>
      <c r="T827" s="163">
        <f>S827*H827</f>
        <v>0</v>
      </c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R827" s="164" t="s">
        <v>332</v>
      </c>
      <c r="AT827" s="164" t="s">
        <v>178</v>
      </c>
      <c r="AU827" s="164" t="s">
        <v>87</v>
      </c>
      <c r="AY827" s="18" t="s">
        <v>176</v>
      </c>
      <c r="BE827" s="165">
        <f>IF(N827="základná",J827,0)</f>
        <v>0</v>
      </c>
      <c r="BF827" s="165">
        <f>IF(N827="znížená",J827,0)</f>
        <v>0</v>
      </c>
      <c r="BG827" s="165">
        <f>IF(N827="zákl. prenesená",J827,0)</f>
        <v>0</v>
      </c>
      <c r="BH827" s="165">
        <f>IF(N827="zníž. prenesená",J827,0)</f>
        <v>0</v>
      </c>
      <c r="BI827" s="165">
        <f>IF(N827="nulová",J827,0)</f>
        <v>0</v>
      </c>
      <c r="BJ827" s="18" t="s">
        <v>87</v>
      </c>
      <c r="BK827" s="165">
        <f>ROUND(I827*H827,2)</f>
        <v>0</v>
      </c>
      <c r="BL827" s="18" t="s">
        <v>332</v>
      </c>
      <c r="BM827" s="164" t="s">
        <v>2132</v>
      </c>
    </row>
    <row r="828" spans="1:65" s="13" customFormat="1" ht="12">
      <c r="B828" s="166"/>
      <c r="D828" s="167" t="s">
        <v>182</v>
      </c>
      <c r="E828" s="168" t="s">
        <v>1</v>
      </c>
      <c r="F828" s="169" t="s">
        <v>2133</v>
      </c>
      <c r="H828" s="168" t="s">
        <v>1</v>
      </c>
      <c r="I828" s="170"/>
      <c r="L828" s="166"/>
      <c r="M828" s="171"/>
      <c r="N828" s="172"/>
      <c r="O828" s="172"/>
      <c r="P828" s="172"/>
      <c r="Q828" s="172"/>
      <c r="R828" s="172"/>
      <c r="S828" s="172"/>
      <c r="T828" s="173"/>
      <c r="AT828" s="168" t="s">
        <v>182</v>
      </c>
      <c r="AU828" s="168" t="s">
        <v>87</v>
      </c>
      <c r="AV828" s="13" t="s">
        <v>79</v>
      </c>
      <c r="AW828" s="13" t="s">
        <v>30</v>
      </c>
      <c r="AX828" s="13" t="s">
        <v>75</v>
      </c>
      <c r="AY828" s="168" t="s">
        <v>176</v>
      </c>
    </row>
    <row r="829" spans="1:65" s="14" customFormat="1" ht="12">
      <c r="B829" s="174"/>
      <c r="D829" s="167" t="s">
        <v>182</v>
      </c>
      <c r="E829" s="175" t="s">
        <v>1</v>
      </c>
      <c r="F829" s="176" t="s">
        <v>509</v>
      </c>
      <c r="H829" s="177">
        <v>22.5</v>
      </c>
      <c r="I829" s="178"/>
      <c r="L829" s="174"/>
      <c r="M829" s="179"/>
      <c r="N829" s="180"/>
      <c r="O829" s="180"/>
      <c r="P829" s="180"/>
      <c r="Q829" s="180"/>
      <c r="R829" s="180"/>
      <c r="S829" s="180"/>
      <c r="T829" s="181"/>
      <c r="AT829" s="175" t="s">
        <v>182</v>
      </c>
      <c r="AU829" s="175" t="s">
        <v>87</v>
      </c>
      <c r="AV829" s="14" t="s">
        <v>87</v>
      </c>
      <c r="AW829" s="14" t="s">
        <v>30</v>
      </c>
      <c r="AX829" s="14" t="s">
        <v>75</v>
      </c>
      <c r="AY829" s="175" t="s">
        <v>176</v>
      </c>
    </row>
    <row r="830" spans="1:65" s="14" customFormat="1" ht="12">
      <c r="B830" s="174"/>
      <c r="D830" s="167" t="s">
        <v>182</v>
      </c>
      <c r="E830" s="175" t="s">
        <v>1</v>
      </c>
      <c r="F830" s="176" t="s">
        <v>510</v>
      </c>
      <c r="H830" s="177">
        <v>22.5</v>
      </c>
      <c r="I830" s="178"/>
      <c r="L830" s="174"/>
      <c r="M830" s="179"/>
      <c r="N830" s="180"/>
      <c r="O830" s="180"/>
      <c r="P830" s="180"/>
      <c r="Q830" s="180"/>
      <c r="R830" s="180"/>
      <c r="S830" s="180"/>
      <c r="T830" s="181"/>
      <c r="AT830" s="175" t="s">
        <v>182</v>
      </c>
      <c r="AU830" s="175" t="s">
        <v>87</v>
      </c>
      <c r="AV830" s="14" t="s">
        <v>87</v>
      </c>
      <c r="AW830" s="14" t="s">
        <v>30</v>
      </c>
      <c r="AX830" s="14" t="s">
        <v>75</v>
      </c>
      <c r="AY830" s="175" t="s">
        <v>176</v>
      </c>
    </row>
    <row r="831" spans="1:65" s="14" customFormat="1" ht="12">
      <c r="B831" s="174"/>
      <c r="D831" s="167" t="s">
        <v>182</v>
      </c>
      <c r="E831" s="175" t="s">
        <v>1</v>
      </c>
      <c r="F831" s="176" t="s">
        <v>511</v>
      </c>
      <c r="H831" s="177">
        <v>13.404999999999999</v>
      </c>
      <c r="I831" s="178"/>
      <c r="L831" s="174"/>
      <c r="M831" s="179"/>
      <c r="N831" s="180"/>
      <c r="O831" s="180"/>
      <c r="P831" s="180"/>
      <c r="Q831" s="180"/>
      <c r="R831" s="180"/>
      <c r="S831" s="180"/>
      <c r="T831" s="181"/>
      <c r="AT831" s="175" t="s">
        <v>182</v>
      </c>
      <c r="AU831" s="175" t="s">
        <v>87</v>
      </c>
      <c r="AV831" s="14" t="s">
        <v>87</v>
      </c>
      <c r="AW831" s="14" t="s">
        <v>30</v>
      </c>
      <c r="AX831" s="14" t="s">
        <v>75</v>
      </c>
      <c r="AY831" s="175" t="s">
        <v>176</v>
      </c>
    </row>
    <row r="832" spans="1:65" s="14" customFormat="1" ht="12">
      <c r="B832" s="174"/>
      <c r="D832" s="167" t="s">
        <v>182</v>
      </c>
      <c r="E832" s="175" t="s">
        <v>1</v>
      </c>
      <c r="F832" s="176" t="s">
        <v>512</v>
      </c>
      <c r="H832" s="177">
        <v>19.5</v>
      </c>
      <c r="I832" s="178"/>
      <c r="L832" s="174"/>
      <c r="M832" s="179"/>
      <c r="N832" s="180"/>
      <c r="O832" s="180"/>
      <c r="P832" s="180"/>
      <c r="Q832" s="180"/>
      <c r="R832" s="180"/>
      <c r="S832" s="180"/>
      <c r="T832" s="181"/>
      <c r="AT832" s="175" t="s">
        <v>182</v>
      </c>
      <c r="AU832" s="175" t="s">
        <v>87</v>
      </c>
      <c r="AV832" s="14" t="s">
        <v>87</v>
      </c>
      <c r="AW832" s="14" t="s">
        <v>30</v>
      </c>
      <c r="AX832" s="14" t="s">
        <v>75</v>
      </c>
      <c r="AY832" s="175" t="s">
        <v>176</v>
      </c>
    </row>
    <row r="833" spans="1:65" s="14" customFormat="1" ht="12">
      <c r="B833" s="174"/>
      <c r="D833" s="167" t="s">
        <v>182</v>
      </c>
      <c r="E833" s="175" t="s">
        <v>1</v>
      </c>
      <c r="F833" s="176" t="s">
        <v>513</v>
      </c>
      <c r="H833" s="177">
        <v>16.25</v>
      </c>
      <c r="I833" s="178"/>
      <c r="L833" s="174"/>
      <c r="M833" s="179"/>
      <c r="N833" s="180"/>
      <c r="O833" s="180"/>
      <c r="P833" s="180"/>
      <c r="Q833" s="180"/>
      <c r="R833" s="180"/>
      <c r="S833" s="180"/>
      <c r="T833" s="181"/>
      <c r="AT833" s="175" t="s">
        <v>182</v>
      </c>
      <c r="AU833" s="175" t="s">
        <v>87</v>
      </c>
      <c r="AV833" s="14" t="s">
        <v>87</v>
      </c>
      <c r="AW833" s="14" t="s">
        <v>30</v>
      </c>
      <c r="AX833" s="14" t="s">
        <v>75</v>
      </c>
      <c r="AY833" s="175" t="s">
        <v>176</v>
      </c>
    </row>
    <row r="834" spans="1:65" s="14" customFormat="1" ht="12">
      <c r="B834" s="174"/>
      <c r="D834" s="167" t="s">
        <v>182</v>
      </c>
      <c r="E834" s="175" t="s">
        <v>1</v>
      </c>
      <c r="F834" s="176" t="s">
        <v>514</v>
      </c>
      <c r="H834" s="177">
        <v>9.3000000000000007</v>
      </c>
      <c r="I834" s="178"/>
      <c r="L834" s="174"/>
      <c r="M834" s="179"/>
      <c r="N834" s="180"/>
      <c r="O834" s="180"/>
      <c r="P834" s="180"/>
      <c r="Q834" s="180"/>
      <c r="R834" s="180"/>
      <c r="S834" s="180"/>
      <c r="T834" s="181"/>
      <c r="AT834" s="175" t="s">
        <v>182</v>
      </c>
      <c r="AU834" s="175" t="s">
        <v>87</v>
      </c>
      <c r="AV834" s="14" t="s">
        <v>87</v>
      </c>
      <c r="AW834" s="14" t="s">
        <v>30</v>
      </c>
      <c r="AX834" s="14" t="s">
        <v>75</v>
      </c>
      <c r="AY834" s="175" t="s">
        <v>176</v>
      </c>
    </row>
    <row r="835" spans="1:65" s="14" customFormat="1" ht="12">
      <c r="B835" s="174"/>
      <c r="D835" s="167" t="s">
        <v>182</v>
      </c>
      <c r="E835" s="175" t="s">
        <v>1</v>
      </c>
      <c r="F835" s="176" t="s">
        <v>515</v>
      </c>
      <c r="H835" s="177">
        <v>2.74</v>
      </c>
      <c r="I835" s="178"/>
      <c r="L835" s="174"/>
      <c r="M835" s="179"/>
      <c r="N835" s="180"/>
      <c r="O835" s="180"/>
      <c r="P835" s="180"/>
      <c r="Q835" s="180"/>
      <c r="R835" s="180"/>
      <c r="S835" s="180"/>
      <c r="T835" s="181"/>
      <c r="AT835" s="175" t="s">
        <v>182</v>
      </c>
      <c r="AU835" s="175" t="s">
        <v>87</v>
      </c>
      <c r="AV835" s="14" t="s">
        <v>87</v>
      </c>
      <c r="AW835" s="14" t="s">
        <v>30</v>
      </c>
      <c r="AX835" s="14" t="s">
        <v>75</v>
      </c>
      <c r="AY835" s="175" t="s">
        <v>176</v>
      </c>
    </row>
    <row r="836" spans="1:65" s="14" customFormat="1" ht="12">
      <c r="B836" s="174"/>
      <c r="D836" s="167" t="s">
        <v>182</v>
      </c>
      <c r="E836" s="175" t="s">
        <v>1</v>
      </c>
      <c r="F836" s="176" t="s">
        <v>516</v>
      </c>
      <c r="H836" s="177">
        <v>7.89</v>
      </c>
      <c r="I836" s="178"/>
      <c r="L836" s="174"/>
      <c r="M836" s="179"/>
      <c r="N836" s="180"/>
      <c r="O836" s="180"/>
      <c r="P836" s="180"/>
      <c r="Q836" s="180"/>
      <c r="R836" s="180"/>
      <c r="S836" s="180"/>
      <c r="T836" s="181"/>
      <c r="AT836" s="175" t="s">
        <v>182</v>
      </c>
      <c r="AU836" s="175" t="s">
        <v>87</v>
      </c>
      <c r="AV836" s="14" t="s">
        <v>87</v>
      </c>
      <c r="AW836" s="14" t="s">
        <v>30</v>
      </c>
      <c r="AX836" s="14" t="s">
        <v>75</v>
      </c>
      <c r="AY836" s="175" t="s">
        <v>176</v>
      </c>
    </row>
    <row r="837" spans="1:65" s="14" customFormat="1" ht="12">
      <c r="B837" s="174"/>
      <c r="D837" s="167" t="s">
        <v>182</v>
      </c>
      <c r="E837" s="175" t="s">
        <v>1</v>
      </c>
      <c r="F837" s="176" t="s">
        <v>517</v>
      </c>
      <c r="H837" s="177">
        <v>4.7699999999999996</v>
      </c>
      <c r="I837" s="178"/>
      <c r="L837" s="174"/>
      <c r="M837" s="179"/>
      <c r="N837" s="180"/>
      <c r="O837" s="180"/>
      <c r="P837" s="180"/>
      <c r="Q837" s="180"/>
      <c r="R837" s="180"/>
      <c r="S837" s="180"/>
      <c r="T837" s="181"/>
      <c r="AT837" s="175" t="s">
        <v>182</v>
      </c>
      <c r="AU837" s="175" t="s">
        <v>87</v>
      </c>
      <c r="AV837" s="14" t="s">
        <v>87</v>
      </c>
      <c r="AW837" s="14" t="s">
        <v>30</v>
      </c>
      <c r="AX837" s="14" t="s">
        <v>75</v>
      </c>
      <c r="AY837" s="175" t="s">
        <v>176</v>
      </c>
    </row>
    <row r="838" spans="1:65" s="14" customFormat="1" ht="12">
      <c r="B838" s="174"/>
      <c r="D838" s="167" t="s">
        <v>182</v>
      </c>
      <c r="E838" s="175" t="s">
        <v>1</v>
      </c>
      <c r="F838" s="176" t="s">
        <v>518</v>
      </c>
      <c r="H838" s="177">
        <v>4.7699999999999996</v>
      </c>
      <c r="I838" s="178"/>
      <c r="L838" s="174"/>
      <c r="M838" s="179"/>
      <c r="N838" s="180"/>
      <c r="O838" s="180"/>
      <c r="P838" s="180"/>
      <c r="Q838" s="180"/>
      <c r="R838" s="180"/>
      <c r="S838" s="180"/>
      <c r="T838" s="181"/>
      <c r="AT838" s="175" t="s">
        <v>182</v>
      </c>
      <c r="AU838" s="175" t="s">
        <v>87</v>
      </c>
      <c r="AV838" s="14" t="s">
        <v>87</v>
      </c>
      <c r="AW838" s="14" t="s">
        <v>30</v>
      </c>
      <c r="AX838" s="14" t="s">
        <v>75</v>
      </c>
      <c r="AY838" s="175" t="s">
        <v>176</v>
      </c>
    </row>
    <row r="839" spans="1:65" s="15" customFormat="1" ht="12">
      <c r="B839" s="182"/>
      <c r="D839" s="167" t="s">
        <v>182</v>
      </c>
      <c r="E839" s="183" t="s">
        <v>1</v>
      </c>
      <c r="F839" s="184" t="s">
        <v>192</v>
      </c>
      <c r="H839" s="185">
        <v>123.625</v>
      </c>
      <c r="I839" s="186"/>
      <c r="L839" s="182"/>
      <c r="M839" s="187"/>
      <c r="N839" s="188"/>
      <c r="O839" s="188"/>
      <c r="P839" s="188"/>
      <c r="Q839" s="188"/>
      <c r="R839" s="188"/>
      <c r="S839" s="188"/>
      <c r="T839" s="189"/>
      <c r="AT839" s="183" t="s">
        <v>182</v>
      </c>
      <c r="AU839" s="183" t="s">
        <v>87</v>
      </c>
      <c r="AV839" s="15" t="s">
        <v>97</v>
      </c>
      <c r="AW839" s="15" t="s">
        <v>30</v>
      </c>
      <c r="AX839" s="15" t="s">
        <v>75</v>
      </c>
      <c r="AY839" s="183" t="s">
        <v>176</v>
      </c>
    </row>
    <row r="840" spans="1:65" s="14" customFormat="1" ht="12">
      <c r="B840" s="174"/>
      <c r="D840" s="167" t="s">
        <v>182</v>
      </c>
      <c r="E840" s="175" t="s">
        <v>1</v>
      </c>
      <c r="F840" s="176" t="s">
        <v>519</v>
      </c>
      <c r="H840" s="177">
        <v>3.34</v>
      </c>
      <c r="I840" s="178"/>
      <c r="L840" s="174"/>
      <c r="M840" s="179"/>
      <c r="N840" s="180"/>
      <c r="O840" s="180"/>
      <c r="P840" s="180"/>
      <c r="Q840" s="180"/>
      <c r="R840" s="180"/>
      <c r="S840" s="180"/>
      <c r="T840" s="181"/>
      <c r="AT840" s="175" t="s">
        <v>182</v>
      </c>
      <c r="AU840" s="175" t="s">
        <v>87</v>
      </c>
      <c r="AV840" s="14" t="s">
        <v>87</v>
      </c>
      <c r="AW840" s="14" t="s">
        <v>30</v>
      </c>
      <c r="AX840" s="14" t="s">
        <v>75</v>
      </c>
      <c r="AY840" s="175" t="s">
        <v>176</v>
      </c>
    </row>
    <row r="841" spans="1:65" s="14" customFormat="1" ht="12">
      <c r="B841" s="174"/>
      <c r="D841" s="167" t="s">
        <v>182</v>
      </c>
      <c r="E841" s="175" t="s">
        <v>1</v>
      </c>
      <c r="F841" s="176" t="s">
        <v>520</v>
      </c>
      <c r="H841" s="177">
        <v>4.88</v>
      </c>
      <c r="I841" s="178"/>
      <c r="L841" s="174"/>
      <c r="M841" s="179"/>
      <c r="N841" s="180"/>
      <c r="O841" s="180"/>
      <c r="P841" s="180"/>
      <c r="Q841" s="180"/>
      <c r="R841" s="180"/>
      <c r="S841" s="180"/>
      <c r="T841" s="181"/>
      <c r="AT841" s="175" t="s">
        <v>182</v>
      </c>
      <c r="AU841" s="175" t="s">
        <v>87</v>
      </c>
      <c r="AV841" s="14" t="s">
        <v>87</v>
      </c>
      <c r="AW841" s="14" t="s">
        <v>30</v>
      </c>
      <c r="AX841" s="14" t="s">
        <v>75</v>
      </c>
      <c r="AY841" s="175" t="s">
        <v>176</v>
      </c>
    </row>
    <row r="842" spans="1:65" s="15" customFormat="1" ht="12">
      <c r="B842" s="182"/>
      <c r="D842" s="167" t="s">
        <v>182</v>
      </c>
      <c r="E842" s="183" t="s">
        <v>1</v>
      </c>
      <c r="F842" s="184" t="s">
        <v>192</v>
      </c>
      <c r="H842" s="185">
        <v>8.2200000000000006</v>
      </c>
      <c r="I842" s="186"/>
      <c r="L842" s="182"/>
      <c r="M842" s="187"/>
      <c r="N842" s="188"/>
      <c r="O842" s="188"/>
      <c r="P842" s="188"/>
      <c r="Q842" s="188"/>
      <c r="R842" s="188"/>
      <c r="S842" s="188"/>
      <c r="T842" s="189"/>
      <c r="AT842" s="183" t="s">
        <v>182</v>
      </c>
      <c r="AU842" s="183" t="s">
        <v>87</v>
      </c>
      <c r="AV842" s="15" t="s">
        <v>97</v>
      </c>
      <c r="AW842" s="15" t="s">
        <v>30</v>
      </c>
      <c r="AX842" s="15" t="s">
        <v>75</v>
      </c>
      <c r="AY842" s="183" t="s">
        <v>176</v>
      </c>
    </row>
    <row r="843" spans="1:65" s="16" customFormat="1" ht="12">
      <c r="B843" s="190"/>
      <c r="D843" s="167" t="s">
        <v>182</v>
      </c>
      <c r="E843" s="191" t="s">
        <v>1</v>
      </c>
      <c r="F843" s="192" t="s">
        <v>521</v>
      </c>
      <c r="H843" s="193">
        <v>131.845</v>
      </c>
      <c r="I843" s="194"/>
      <c r="L843" s="190"/>
      <c r="M843" s="195"/>
      <c r="N843" s="196"/>
      <c r="O843" s="196"/>
      <c r="P843" s="196"/>
      <c r="Q843" s="196"/>
      <c r="R843" s="196"/>
      <c r="S843" s="196"/>
      <c r="T843" s="197"/>
      <c r="AT843" s="191" t="s">
        <v>182</v>
      </c>
      <c r="AU843" s="191" t="s">
        <v>87</v>
      </c>
      <c r="AV843" s="16" t="s">
        <v>106</v>
      </c>
      <c r="AW843" s="16" t="s">
        <v>30</v>
      </c>
      <c r="AX843" s="16" t="s">
        <v>79</v>
      </c>
      <c r="AY843" s="191" t="s">
        <v>176</v>
      </c>
    </row>
    <row r="844" spans="1:65" s="2" customFormat="1" ht="24.25" customHeight="1">
      <c r="A844" s="33"/>
      <c r="B844" s="151"/>
      <c r="C844" s="152" t="s">
        <v>2134</v>
      </c>
      <c r="D844" s="152" t="s">
        <v>178</v>
      </c>
      <c r="E844" s="153" t="s">
        <v>2135</v>
      </c>
      <c r="F844" s="154" t="s">
        <v>2136</v>
      </c>
      <c r="G844" s="155" t="s">
        <v>138</v>
      </c>
      <c r="H844" s="156">
        <v>131.845</v>
      </c>
      <c r="I844" s="157"/>
      <c r="J844" s="158">
        <f>ROUND(I844*H844,2)</f>
        <v>0</v>
      </c>
      <c r="K844" s="159"/>
      <c r="L844" s="34"/>
      <c r="M844" s="160" t="s">
        <v>1</v>
      </c>
      <c r="N844" s="161" t="s">
        <v>41</v>
      </c>
      <c r="O844" s="59"/>
      <c r="P844" s="162">
        <f>O844*H844</f>
        <v>0</v>
      </c>
      <c r="Q844" s="162">
        <v>0</v>
      </c>
      <c r="R844" s="162">
        <f>Q844*H844</f>
        <v>0</v>
      </c>
      <c r="S844" s="162">
        <v>0</v>
      </c>
      <c r="T844" s="163">
        <f>S844*H844</f>
        <v>0</v>
      </c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R844" s="164" t="s">
        <v>332</v>
      </c>
      <c r="AT844" s="164" t="s">
        <v>178</v>
      </c>
      <c r="AU844" s="164" t="s">
        <v>87</v>
      </c>
      <c r="AY844" s="18" t="s">
        <v>176</v>
      </c>
      <c r="BE844" s="165">
        <f>IF(N844="základná",J844,0)</f>
        <v>0</v>
      </c>
      <c r="BF844" s="165">
        <f>IF(N844="znížená",J844,0)</f>
        <v>0</v>
      </c>
      <c r="BG844" s="165">
        <f>IF(N844="zákl. prenesená",J844,0)</f>
        <v>0</v>
      </c>
      <c r="BH844" s="165">
        <f>IF(N844="zníž. prenesená",J844,0)</f>
        <v>0</v>
      </c>
      <c r="BI844" s="165">
        <f>IF(N844="nulová",J844,0)</f>
        <v>0</v>
      </c>
      <c r="BJ844" s="18" t="s">
        <v>87</v>
      </c>
      <c r="BK844" s="165">
        <f>ROUND(I844*H844,2)</f>
        <v>0</v>
      </c>
      <c r="BL844" s="18" t="s">
        <v>332</v>
      </c>
      <c r="BM844" s="164" t="s">
        <v>2137</v>
      </c>
    </row>
    <row r="845" spans="1:65" s="14" customFormat="1" ht="12">
      <c r="B845" s="174"/>
      <c r="D845" s="167" t="s">
        <v>182</v>
      </c>
      <c r="E845" s="175" t="s">
        <v>1</v>
      </c>
      <c r="F845" s="176" t="s">
        <v>1346</v>
      </c>
      <c r="H845" s="177">
        <v>131.845</v>
      </c>
      <c r="I845" s="178"/>
      <c r="L845" s="174"/>
      <c r="M845" s="179"/>
      <c r="N845" s="180"/>
      <c r="O845" s="180"/>
      <c r="P845" s="180"/>
      <c r="Q845" s="180"/>
      <c r="R845" s="180"/>
      <c r="S845" s="180"/>
      <c r="T845" s="181"/>
      <c r="AT845" s="175" t="s">
        <v>182</v>
      </c>
      <c r="AU845" s="175" t="s">
        <v>87</v>
      </c>
      <c r="AV845" s="14" t="s">
        <v>87</v>
      </c>
      <c r="AW845" s="14" t="s">
        <v>30</v>
      </c>
      <c r="AX845" s="14" t="s">
        <v>75</v>
      </c>
      <c r="AY845" s="175" t="s">
        <v>176</v>
      </c>
    </row>
    <row r="846" spans="1:65" s="16" customFormat="1" ht="12">
      <c r="B846" s="190"/>
      <c r="D846" s="167" t="s">
        <v>182</v>
      </c>
      <c r="E846" s="191" t="s">
        <v>1</v>
      </c>
      <c r="F846" s="192" t="s">
        <v>193</v>
      </c>
      <c r="H846" s="193">
        <v>131.845</v>
      </c>
      <c r="I846" s="194"/>
      <c r="L846" s="190"/>
      <c r="M846" s="195"/>
      <c r="N846" s="196"/>
      <c r="O846" s="196"/>
      <c r="P846" s="196"/>
      <c r="Q846" s="196"/>
      <c r="R846" s="196"/>
      <c r="S846" s="196"/>
      <c r="T846" s="197"/>
      <c r="AT846" s="191" t="s">
        <v>182</v>
      </c>
      <c r="AU846" s="191" t="s">
        <v>87</v>
      </c>
      <c r="AV846" s="16" t="s">
        <v>106</v>
      </c>
      <c r="AW846" s="16" t="s">
        <v>30</v>
      </c>
      <c r="AX846" s="16" t="s">
        <v>79</v>
      </c>
      <c r="AY846" s="191" t="s">
        <v>176</v>
      </c>
    </row>
    <row r="847" spans="1:65" s="2" customFormat="1" ht="24.25" customHeight="1">
      <c r="A847" s="33"/>
      <c r="B847" s="151"/>
      <c r="C847" s="152" t="s">
        <v>2138</v>
      </c>
      <c r="D847" s="152" t="s">
        <v>178</v>
      </c>
      <c r="E847" s="153" t="s">
        <v>2139</v>
      </c>
      <c r="F847" s="154" t="s">
        <v>2140</v>
      </c>
      <c r="G847" s="155" t="s">
        <v>138</v>
      </c>
      <c r="H847" s="156">
        <v>131.845</v>
      </c>
      <c r="I847" s="157"/>
      <c r="J847" s="158">
        <f>ROUND(I847*H847,2)</f>
        <v>0</v>
      </c>
      <c r="K847" s="159"/>
      <c r="L847" s="34"/>
      <c r="M847" s="160" t="s">
        <v>1</v>
      </c>
      <c r="N847" s="161" t="s">
        <v>41</v>
      </c>
      <c r="O847" s="59"/>
      <c r="P847" s="162">
        <f>O847*H847</f>
        <v>0</v>
      </c>
      <c r="Q847" s="162">
        <v>1.2E-4</v>
      </c>
      <c r="R847" s="162">
        <f>Q847*H847</f>
        <v>1.5821399999999999E-2</v>
      </c>
      <c r="S847" s="162">
        <v>0</v>
      </c>
      <c r="T847" s="163">
        <f>S847*H847</f>
        <v>0</v>
      </c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R847" s="164" t="s">
        <v>332</v>
      </c>
      <c r="AT847" s="164" t="s">
        <v>178</v>
      </c>
      <c r="AU847" s="164" t="s">
        <v>87</v>
      </c>
      <c r="AY847" s="18" t="s">
        <v>176</v>
      </c>
      <c r="BE847" s="165">
        <f>IF(N847="základná",J847,0)</f>
        <v>0</v>
      </c>
      <c r="BF847" s="165">
        <f>IF(N847="znížená",J847,0)</f>
        <v>0</v>
      </c>
      <c r="BG847" s="165">
        <f>IF(N847="zákl. prenesená",J847,0)</f>
        <v>0</v>
      </c>
      <c r="BH847" s="165">
        <f>IF(N847="zníž. prenesená",J847,0)</f>
        <v>0</v>
      </c>
      <c r="BI847" s="165">
        <f>IF(N847="nulová",J847,0)</f>
        <v>0</v>
      </c>
      <c r="BJ847" s="18" t="s">
        <v>87</v>
      </c>
      <c r="BK847" s="165">
        <f>ROUND(I847*H847,2)</f>
        <v>0</v>
      </c>
      <c r="BL847" s="18" t="s">
        <v>332</v>
      </c>
      <c r="BM847" s="164" t="s">
        <v>2141</v>
      </c>
    </row>
    <row r="848" spans="1:65" s="14" customFormat="1" ht="12">
      <c r="B848" s="174"/>
      <c r="D848" s="167" t="s">
        <v>182</v>
      </c>
      <c r="E848" s="175" t="s">
        <v>1</v>
      </c>
      <c r="F848" s="176" t="s">
        <v>1346</v>
      </c>
      <c r="H848" s="177">
        <v>131.845</v>
      </c>
      <c r="I848" s="178"/>
      <c r="L848" s="174"/>
      <c r="M848" s="179"/>
      <c r="N848" s="180"/>
      <c r="O848" s="180"/>
      <c r="P848" s="180"/>
      <c r="Q848" s="180"/>
      <c r="R848" s="180"/>
      <c r="S848" s="180"/>
      <c r="T848" s="181"/>
      <c r="AT848" s="175" t="s">
        <v>182</v>
      </c>
      <c r="AU848" s="175" t="s">
        <v>87</v>
      </c>
      <c r="AV848" s="14" t="s">
        <v>87</v>
      </c>
      <c r="AW848" s="14" t="s">
        <v>30</v>
      </c>
      <c r="AX848" s="14" t="s">
        <v>75</v>
      </c>
      <c r="AY848" s="175" t="s">
        <v>176</v>
      </c>
    </row>
    <row r="849" spans="1:65" s="16" customFormat="1" ht="12">
      <c r="B849" s="190"/>
      <c r="D849" s="167" t="s">
        <v>182</v>
      </c>
      <c r="E849" s="191" t="s">
        <v>1</v>
      </c>
      <c r="F849" s="192" t="s">
        <v>193</v>
      </c>
      <c r="H849" s="193">
        <v>131.845</v>
      </c>
      <c r="I849" s="194"/>
      <c r="L849" s="190"/>
      <c r="M849" s="195"/>
      <c r="N849" s="196"/>
      <c r="O849" s="196"/>
      <c r="P849" s="196"/>
      <c r="Q849" s="196"/>
      <c r="R849" s="196"/>
      <c r="S849" s="196"/>
      <c r="T849" s="197"/>
      <c r="AT849" s="191" t="s">
        <v>182</v>
      </c>
      <c r="AU849" s="191" t="s">
        <v>87</v>
      </c>
      <c r="AV849" s="16" t="s">
        <v>106</v>
      </c>
      <c r="AW849" s="16" t="s">
        <v>30</v>
      </c>
      <c r="AX849" s="16" t="s">
        <v>79</v>
      </c>
      <c r="AY849" s="191" t="s">
        <v>176</v>
      </c>
    </row>
    <row r="850" spans="1:65" s="2" customFormat="1" ht="24.25" customHeight="1">
      <c r="A850" s="33"/>
      <c r="B850" s="151"/>
      <c r="C850" s="152" t="s">
        <v>2142</v>
      </c>
      <c r="D850" s="152" t="s">
        <v>178</v>
      </c>
      <c r="E850" s="153" t="s">
        <v>2143</v>
      </c>
      <c r="F850" s="154" t="s">
        <v>2144</v>
      </c>
      <c r="G850" s="155" t="s">
        <v>138</v>
      </c>
      <c r="H850" s="156">
        <v>131.845</v>
      </c>
      <c r="I850" s="157"/>
      <c r="J850" s="158">
        <f>ROUND(I850*H850,2)</f>
        <v>0</v>
      </c>
      <c r="K850" s="159"/>
      <c r="L850" s="34"/>
      <c r="M850" s="160" t="s">
        <v>1</v>
      </c>
      <c r="N850" s="161" t="s">
        <v>41</v>
      </c>
      <c r="O850" s="59"/>
      <c r="P850" s="162">
        <f>O850*H850</f>
        <v>0</v>
      </c>
      <c r="Q850" s="162">
        <v>3.2000000000000003E-4</v>
      </c>
      <c r="R850" s="162">
        <f>Q850*H850</f>
        <v>4.2190400000000003E-2</v>
      </c>
      <c r="S850" s="162">
        <v>0</v>
      </c>
      <c r="T850" s="163">
        <f>S850*H850</f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64" t="s">
        <v>332</v>
      </c>
      <c r="AT850" s="164" t="s">
        <v>178</v>
      </c>
      <c r="AU850" s="164" t="s">
        <v>87</v>
      </c>
      <c r="AY850" s="18" t="s">
        <v>176</v>
      </c>
      <c r="BE850" s="165">
        <f>IF(N850="základná",J850,0)</f>
        <v>0</v>
      </c>
      <c r="BF850" s="165">
        <f>IF(N850="znížená",J850,0)</f>
        <v>0</v>
      </c>
      <c r="BG850" s="165">
        <f>IF(N850="zákl. prenesená",J850,0)</f>
        <v>0</v>
      </c>
      <c r="BH850" s="165">
        <f>IF(N850="zníž. prenesená",J850,0)</f>
        <v>0</v>
      </c>
      <c r="BI850" s="165">
        <f>IF(N850="nulová",J850,0)</f>
        <v>0</v>
      </c>
      <c r="BJ850" s="18" t="s">
        <v>87</v>
      </c>
      <c r="BK850" s="165">
        <f>ROUND(I850*H850,2)</f>
        <v>0</v>
      </c>
      <c r="BL850" s="18" t="s">
        <v>332</v>
      </c>
      <c r="BM850" s="164" t="s">
        <v>2145</v>
      </c>
    </row>
    <row r="851" spans="1:65" s="13" customFormat="1" ht="12">
      <c r="B851" s="166"/>
      <c r="D851" s="167" t="s">
        <v>182</v>
      </c>
      <c r="E851" s="168" t="s">
        <v>1</v>
      </c>
      <c r="F851" s="169" t="s">
        <v>2146</v>
      </c>
      <c r="H851" s="168" t="s">
        <v>1</v>
      </c>
      <c r="I851" s="170"/>
      <c r="L851" s="166"/>
      <c r="M851" s="171"/>
      <c r="N851" s="172"/>
      <c r="O851" s="172"/>
      <c r="P851" s="172"/>
      <c r="Q851" s="172"/>
      <c r="R851" s="172"/>
      <c r="S851" s="172"/>
      <c r="T851" s="173"/>
      <c r="AT851" s="168" t="s">
        <v>182</v>
      </c>
      <c r="AU851" s="168" t="s">
        <v>87</v>
      </c>
      <c r="AV851" s="13" t="s">
        <v>79</v>
      </c>
      <c r="AW851" s="13" t="s">
        <v>30</v>
      </c>
      <c r="AX851" s="13" t="s">
        <v>75</v>
      </c>
      <c r="AY851" s="168" t="s">
        <v>176</v>
      </c>
    </row>
    <row r="852" spans="1:65" s="13" customFormat="1" ht="12">
      <c r="B852" s="166"/>
      <c r="D852" s="167" t="s">
        <v>182</v>
      </c>
      <c r="E852" s="168" t="s">
        <v>1</v>
      </c>
      <c r="F852" s="169" t="s">
        <v>2147</v>
      </c>
      <c r="H852" s="168" t="s">
        <v>1</v>
      </c>
      <c r="I852" s="170"/>
      <c r="L852" s="166"/>
      <c r="M852" s="171"/>
      <c r="N852" s="172"/>
      <c r="O852" s="172"/>
      <c r="P852" s="172"/>
      <c r="Q852" s="172"/>
      <c r="R852" s="172"/>
      <c r="S852" s="172"/>
      <c r="T852" s="173"/>
      <c r="AT852" s="168" t="s">
        <v>182</v>
      </c>
      <c r="AU852" s="168" t="s">
        <v>87</v>
      </c>
      <c r="AV852" s="13" t="s">
        <v>79</v>
      </c>
      <c r="AW852" s="13" t="s">
        <v>30</v>
      </c>
      <c r="AX852" s="13" t="s">
        <v>75</v>
      </c>
      <c r="AY852" s="168" t="s">
        <v>176</v>
      </c>
    </row>
    <row r="853" spans="1:65" s="13" customFormat="1" ht="12">
      <c r="B853" s="166"/>
      <c r="D853" s="167" t="s">
        <v>182</v>
      </c>
      <c r="E853" s="168" t="s">
        <v>1</v>
      </c>
      <c r="F853" s="169" t="s">
        <v>2133</v>
      </c>
      <c r="H853" s="168" t="s">
        <v>1</v>
      </c>
      <c r="I853" s="170"/>
      <c r="L853" s="166"/>
      <c r="M853" s="171"/>
      <c r="N853" s="172"/>
      <c r="O853" s="172"/>
      <c r="P853" s="172"/>
      <c r="Q853" s="172"/>
      <c r="R853" s="172"/>
      <c r="S853" s="172"/>
      <c r="T853" s="173"/>
      <c r="AT853" s="168" t="s">
        <v>182</v>
      </c>
      <c r="AU853" s="168" t="s">
        <v>87</v>
      </c>
      <c r="AV853" s="13" t="s">
        <v>79</v>
      </c>
      <c r="AW853" s="13" t="s">
        <v>30</v>
      </c>
      <c r="AX853" s="13" t="s">
        <v>75</v>
      </c>
      <c r="AY853" s="168" t="s">
        <v>176</v>
      </c>
    </row>
    <row r="854" spans="1:65" s="14" customFormat="1" ht="12">
      <c r="B854" s="174"/>
      <c r="D854" s="167" t="s">
        <v>182</v>
      </c>
      <c r="E854" s="175" t="s">
        <v>1</v>
      </c>
      <c r="F854" s="176" t="s">
        <v>509</v>
      </c>
      <c r="H854" s="177">
        <v>22.5</v>
      </c>
      <c r="I854" s="178"/>
      <c r="L854" s="174"/>
      <c r="M854" s="179"/>
      <c r="N854" s="180"/>
      <c r="O854" s="180"/>
      <c r="P854" s="180"/>
      <c r="Q854" s="180"/>
      <c r="R854" s="180"/>
      <c r="S854" s="180"/>
      <c r="T854" s="181"/>
      <c r="AT854" s="175" t="s">
        <v>182</v>
      </c>
      <c r="AU854" s="175" t="s">
        <v>87</v>
      </c>
      <c r="AV854" s="14" t="s">
        <v>87</v>
      </c>
      <c r="AW854" s="14" t="s">
        <v>30</v>
      </c>
      <c r="AX854" s="14" t="s">
        <v>75</v>
      </c>
      <c r="AY854" s="175" t="s">
        <v>176</v>
      </c>
    </row>
    <row r="855" spans="1:65" s="14" customFormat="1" ht="12">
      <c r="B855" s="174"/>
      <c r="D855" s="167" t="s">
        <v>182</v>
      </c>
      <c r="E855" s="175" t="s">
        <v>1</v>
      </c>
      <c r="F855" s="176" t="s">
        <v>510</v>
      </c>
      <c r="H855" s="177">
        <v>22.5</v>
      </c>
      <c r="I855" s="178"/>
      <c r="L855" s="174"/>
      <c r="M855" s="179"/>
      <c r="N855" s="180"/>
      <c r="O855" s="180"/>
      <c r="P855" s="180"/>
      <c r="Q855" s="180"/>
      <c r="R855" s="180"/>
      <c r="S855" s="180"/>
      <c r="T855" s="181"/>
      <c r="AT855" s="175" t="s">
        <v>182</v>
      </c>
      <c r="AU855" s="175" t="s">
        <v>87</v>
      </c>
      <c r="AV855" s="14" t="s">
        <v>87</v>
      </c>
      <c r="AW855" s="14" t="s">
        <v>30</v>
      </c>
      <c r="AX855" s="14" t="s">
        <v>75</v>
      </c>
      <c r="AY855" s="175" t="s">
        <v>176</v>
      </c>
    </row>
    <row r="856" spans="1:65" s="14" customFormat="1" ht="12">
      <c r="B856" s="174"/>
      <c r="D856" s="167" t="s">
        <v>182</v>
      </c>
      <c r="E856" s="175" t="s">
        <v>1</v>
      </c>
      <c r="F856" s="176" t="s">
        <v>511</v>
      </c>
      <c r="H856" s="177">
        <v>13.404999999999999</v>
      </c>
      <c r="I856" s="178"/>
      <c r="L856" s="174"/>
      <c r="M856" s="179"/>
      <c r="N856" s="180"/>
      <c r="O856" s="180"/>
      <c r="P856" s="180"/>
      <c r="Q856" s="180"/>
      <c r="R856" s="180"/>
      <c r="S856" s="180"/>
      <c r="T856" s="181"/>
      <c r="AT856" s="175" t="s">
        <v>182</v>
      </c>
      <c r="AU856" s="175" t="s">
        <v>87</v>
      </c>
      <c r="AV856" s="14" t="s">
        <v>87</v>
      </c>
      <c r="AW856" s="14" t="s">
        <v>30</v>
      </c>
      <c r="AX856" s="14" t="s">
        <v>75</v>
      </c>
      <c r="AY856" s="175" t="s">
        <v>176</v>
      </c>
    </row>
    <row r="857" spans="1:65" s="14" customFormat="1" ht="12">
      <c r="B857" s="174"/>
      <c r="D857" s="167" t="s">
        <v>182</v>
      </c>
      <c r="E857" s="175" t="s">
        <v>1</v>
      </c>
      <c r="F857" s="176" t="s">
        <v>512</v>
      </c>
      <c r="H857" s="177">
        <v>19.5</v>
      </c>
      <c r="I857" s="178"/>
      <c r="L857" s="174"/>
      <c r="M857" s="179"/>
      <c r="N857" s="180"/>
      <c r="O857" s="180"/>
      <c r="P857" s="180"/>
      <c r="Q857" s="180"/>
      <c r="R857" s="180"/>
      <c r="S857" s="180"/>
      <c r="T857" s="181"/>
      <c r="AT857" s="175" t="s">
        <v>182</v>
      </c>
      <c r="AU857" s="175" t="s">
        <v>87</v>
      </c>
      <c r="AV857" s="14" t="s">
        <v>87</v>
      </c>
      <c r="AW857" s="14" t="s">
        <v>30</v>
      </c>
      <c r="AX857" s="14" t="s">
        <v>75</v>
      </c>
      <c r="AY857" s="175" t="s">
        <v>176</v>
      </c>
    </row>
    <row r="858" spans="1:65" s="14" customFormat="1" ht="12">
      <c r="B858" s="174"/>
      <c r="D858" s="167" t="s">
        <v>182</v>
      </c>
      <c r="E858" s="175" t="s">
        <v>1</v>
      </c>
      <c r="F858" s="176" t="s">
        <v>513</v>
      </c>
      <c r="H858" s="177">
        <v>16.25</v>
      </c>
      <c r="I858" s="178"/>
      <c r="L858" s="174"/>
      <c r="M858" s="179"/>
      <c r="N858" s="180"/>
      <c r="O858" s="180"/>
      <c r="P858" s="180"/>
      <c r="Q858" s="180"/>
      <c r="R858" s="180"/>
      <c r="S858" s="180"/>
      <c r="T858" s="181"/>
      <c r="AT858" s="175" t="s">
        <v>182</v>
      </c>
      <c r="AU858" s="175" t="s">
        <v>87</v>
      </c>
      <c r="AV858" s="14" t="s">
        <v>87</v>
      </c>
      <c r="AW858" s="14" t="s">
        <v>30</v>
      </c>
      <c r="AX858" s="14" t="s">
        <v>75</v>
      </c>
      <c r="AY858" s="175" t="s">
        <v>176</v>
      </c>
    </row>
    <row r="859" spans="1:65" s="14" customFormat="1" ht="12">
      <c r="B859" s="174"/>
      <c r="D859" s="167" t="s">
        <v>182</v>
      </c>
      <c r="E859" s="175" t="s">
        <v>1</v>
      </c>
      <c r="F859" s="176" t="s">
        <v>514</v>
      </c>
      <c r="H859" s="177">
        <v>9.3000000000000007</v>
      </c>
      <c r="I859" s="178"/>
      <c r="L859" s="174"/>
      <c r="M859" s="179"/>
      <c r="N859" s="180"/>
      <c r="O859" s="180"/>
      <c r="P859" s="180"/>
      <c r="Q859" s="180"/>
      <c r="R859" s="180"/>
      <c r="S859" s="180"/>
      <c r="T859" s="181"/>
      <c r="AT859" s="175" t="s">
        <v>182</v>
      </c>
      <c r="AU859" s="175" t="s">
        <v>87</v>
      </c>
      <c r="AV859" s="14" t="s">
        <v>87</v>
      </c>
      <c r="AW859" s="14" t="s">
        <v>30</v>
      </c>
      <c r="AX859" s="14" t="s">
        <v>75</v>
      </c>
      <c r="AY859" s="175" t="s">
        <v>176</v>
      </c>
    </row>
    <row r="860" spans="1:65" s="14" customFormat="1" ht="12">
      <c r="B860" s="174"/>
      <c r="D860" s="167" t="s">
        <v>182</v>
      </c>
      <c r="E860" s="175" t="s">
        <v>1</v>
      </c>
      <c r="F860" s="176" t="s">
        <v>515</v>
      </c>
      <c r="H860" s="177">
        <v>2.74</v>
      </c>
      <c r="I860" s="178"/>
      <c r="L860" s="174"/>
      <c r="M860" s="179"/>
      <c r="N860" s="180"/>
      <c r="O860" s="180"/>
      <c r="P860" s="180"/>
      <c r="Q860" s="180"/>
      <c r="R860" s="180"/>
      <c r="S860" s="180"/>
      <c r="T860" s="181"/>
      <c r="AT860" s="175" t="s">
        <v>182</v>
      </c>
      <c r="AU860" s="175" t="s">
        <v>87</v>
      </c>
      <c r="AV860" s="14" t="s">
        <v>87</v>
      </c>
      <c r="AW860" s="14" t="s">
        <v>30</v>
      </c>
      <c r="AX860" s="14" t="s">
        <v>75</v>
      </c>
      <c r="AY860" s="175" t="s">
        <v>176</v>
      </c>
    </row>
    <row r="861" spans="1:65" s="14" customFormat="1" ht="12">
      <c r="B861" s="174"/>
      <c r="D861" s="167" t="s">
        <v>182</v>
      </c>
      <c r="E861" s="175" t="s">
        <v>1</v>
      </c>
      <c r="F861" s="176" t="s">
        <v>516</v>
      </c>
      <c r="H861" s="177">
        <v>7.89</v>
      </c>
      <c r="I861" s="178"/>
      <c r="L861" s="174"/>
      <c r="M861" s="179"/>
      <c r="N861" s="180"/>
      <c r="O861" s="180"/>
      <c r="P861" s="180"/>
      <c r="Q861" s="180"/>
      <c r="R861" s="180"/>
      <c r="S861" s="180"/>
      <c r="T861" s="181"/>
      <c r="AT861" s="175" t="s">
        <v>182</v>
      </c>
      <c r="AU861" s="175" t="s">
        <v>87</v>
      </c>
      <c r="AV861" s="14" t="s">
        <v>87</v>
      </c>
      <c r="AW861" s="14" t="s">
        <v>30</v>
      </c>
      <c r="AX861" s="14" t="s">
        <v>75</v>
      </c>
      <c r="AY861" s="175" t="s">
        <v>176</v>
      </c>
    </row>
    <row r="862" spans="1:65" s="14" customFormat="1" ht="12">
      <c r="B862" s="174"/>
      <c r="D862" s="167" t="s">
        <v>182</v>
      </c>
      <c r="E862" s="175" t="s">
        <v>1</v>
      </c>
      <c r="F862" s="176" t="s">
        <v>517</v>
      </c>
      <c r="H862" s="177">
        <v>4.7699999999999996</v>
      </c>
      <c r="I862" s="178"/>
      <c r="L862" s="174"/>
      <c r="M862" s="179"/>
      <c r="N862" s="180"/>
      <c r="O862" s="180"/>
      <c r="P862" s="180"/>
      <c r="Q862" s="180"/>
      <c r="R862" s="180"/>
      <c r="S862" s="180"/>
      <c r="T862" s="181"/>
      <c r="AT862" s="175" t="s">
        <v>182</v>
      </c>
      <c r="AU862" s="175" t="s">
        <v>87</v>
      </c>
      <c r="AV862" s="14" t="s">
        <v>87</v>
      </c>
      <c r="AW862" s="14" t="s">
        <v>30</v>
      </c>
      <c r="AX862" s="14" t="s">
        <v>75</v>
      </c>
      <c r="AY862" s="175" t="s">
        <v>176</v>
      </c>
    </row>
    <row r="863" spans="1:65" s="14" customFormat="1" ht="12">
      <c r="B863" s="174"/>
      <c r="D863" s="167" t="s">
        <v>182</v>
      </c>
      <c r="E863" s="175" t="s">
        <v>1</v>
      </c>
      <c r="F863" s="176" t="s">
        <v>518</v>
      </c>
      <c r="H863" s="177">
        <v>4.7699999999999996</v>
      </c>
      <c r="I863" s="178"/>
      <c r="L863" s="174"/>
      <c r="M863" s="179"/>
      <c r="N863" s="180"/>
      <c r="O863" s="180"/>
      <c r="P863" s="180"/>
      <c r="Q863" s="180"/>
      <c r="R863" s="180"/>
      <c r="S863" s="180"/>
      <c r="T863" s="181"/>
      <c r="AT863" s="175" t="s">
        <v>182</v>
      </c>
      <c r="AU863" s="175" t="s">
        <v>87</v>
      </c>
      <c r="AV863" s="14" t="s">
        <v>87</v>
      </c>
      <c r="AW863" s="14" t="s">
        <v>30</v>
      </c>
      <c r="AX863" s="14" t="s">
        <v>75</v>
      </c>
      <c r="AY863" s="175" t="s">
        <v>176</v>
      </c>
    </row>
    <row r="864" spans="1:65" s="15" customFormat="1" ht="12">
      <c r="B864" s="182"/>
      <c r="D864" s="167" t="s">
        <v>182</v>
      </c>
      <c r="E864" s="183" t="s">
        <v>1</v>
      </c>
      <c r="F864" s="184" t="s">
        <v>192</v>
      </c>
      <c r="H864" s="185">
        <v>123.625</v>
      </c>
      <c r="I864" s="186"/>
      <c r="L864" s="182"/>
      <c r="M864" s="187"/>
      <c r="N864" s="188"/>
      <c r="O864" s="188"/>
      <c r="P864" s="188"/>
      <c r="Q864" s="188"/>
      <c r="R864" s="188"/>
      <c r="S864" s="188"/>
      <c r="T864" s="189"/>
      <c r="AT864" s="183" t="s">
        <v>182</v>
      </c>
      <c r="AU864" s="183" t="s">
        <v>87</v>
      </c>
      <c r="AV864" s="15" t="s">
        <v>97</v>
      </c>
      <c r="AW864" s="15" t="s">
        <v>30</v>
      </c>
      <c r="AX864" s="15" t="s">
        <v>75</v>
      </c>
      <c r="AY864" s="183" t="s">
        <v>176</v>
      </c>
    </row>
    <row r="865" spans="1:51" s="14" customFormat="1" ht="12">
      <c r="B865" s="174"/>
      <c r="D865" s="167" t="s">
        <v>182</v>
      </c>
      <c r="E865" s="175" t="s">
        <v>1</v>
      </c>
      <c r="F865" s="176" t="s">
        <v>519</v>
      </c>
      <c r="H865" s="177">
        <v>3.34</v>
      </c>
      <c r="I865" s="178"/>
      <c r="L865" s="174"/>
      <c r="M865" s="179"/>
      <c r="N865" s="180"/>
      <c r="O865" s="180"/>
      <c r="P865" s="180"/>
      <c r="Q865" s="180"/>
      <c r="R865" s="180"/>
      <c r="S865" s="180"/>
      <c r="T865" s="181"/>
      <c r="AT865" s="175" t="s">
        <v>182</v>
      </c>
      <c r="AU865" s="175" t="s">
        <v>87</v>
      </c>
      <c r="AV865" s="14" t="s">
        <v>87</v>
      </c>
      <c r="AW865" s="14" t="s">
        <v>30</v>
      </c>
      <c r="AX865" s="14" t="s">
        <v>75</v>
      </c>
      <c r="AY865" s="175" t="s">
        <v>176</v>
      </c>
    </row>
    <row r="866" spans="1:51" s="14" customFormat="1" ht="12">
      <c r="B866" s="174"/>
      <c r="D866" s="167" t="s">
        <v>182</v>
      </c>
      <c r="E866" s="175" t="s">
        <v>1</v>
      </c>
      <c r="F866" s="176" t="s">
        <v>520</v>
      </c>
      <c r="H866" s="177">
        <v>4.88</v>
      </c>
      <c r="I866" s="178"/>
      <c r="L866" s="174"/>
      <c r="M866" s="179"/>
      <c r="N866" s="180"/>
      <c r="O866" s="180"/>
      <c r="P866" s="180"/>
      <c r="Q866" s="180"/>
      <c r="R866" s="180"/>
      <c r="S866" s="180"/>
      <c r="T866" s="181"/>
      <c r="AT866" s="175" t="s">
        <v>182</v>
      </c>
      <c r="AU866" s="175" t="s">
        <v>87</v>
      </c>
      <c r="AV866" s="14" t="s">
        <v>87</v>
      </c>
      <c r="AW866" s="14" t="s">
        <v>30</v>
      </c>
      <c r="AX866" s="14" t="s">
        <v>75</v>
      </c>
      <c r="AY866" s="175" t="s">
        <v>176</v>
      </c>
    </row>
    <row r="867" spans="1:51" s="15" customFormat="1" ht="12">
      <c r="B867" s="182"/>
      <c r="D867" s="167" t="s">
        <v>182</v>
      </c>
      <c r="E867" s="183" t="s">
        <v>1</v>
      </c>
      <c r="F867" s="184" t="s">
        <v>192</v>
      </c>
      <c r="H867" s="185">
        <v>8.2200000000000006</v>
      </c>
      <c r="I867" s="186"/>
      <c r="L867" s="182"/>
      <c r="M867" s="187"/>
      <c r="N867" s="188"/>
      <c r="O867" s="188"/>
      <c r="P867" s="188"/>
      <c r="Q867" s="188"/>
      <c r="R867" s="188"/>
      <c r="S867" s="188"/>
      <c r="T867" s="189"/>
      <c r="AT867" s="183" t="s">
        <v>182</v>
      </c>
      <c r="AU867" s="183" t="s">
        <v>87</v>
      </c>
      <c r="AV867" s="15" t="s">
        <v>97</v>
      </c>
      <c r="AW867" s="15" t="s">
        <v>30</v>
      </c>
      <c r="AX867" s="15" t="s">
        <v>75</v>
      </c>
      <c r="AY867" s="183" t="s">
        <v>176</v>
      </c>
    </row>
    <row r="868" spans="1:51" s="16" customFormat="1" ht="12">
      <c r="B868" s="190"/>
      <c r="D868" s="167" t="s">
        <v>182</v>
      </c>
      <c r="E868" s="191" t="s">
        <v>1346</v>
      </c>
      <c r="F868" s="192" t="s">
        <v>521</v>
      </c>
      <c r="H868" s="193">
        <v>131.845</v>
      </c>
      <c r="I868" s="194"/>
      <c r="L868" s="190"/>
      <c r="M868" s="214"/>
      <c r="N868" s="215"/>
      <c r="O868" s="215"/>
      <c r="P868" s="215"/>
      <c r="Q868" s="215"/>
      <c r="R868" s="215"/>
      <c r="S868" s="215"/>
      <c r="T868" s="216"/>
      <c r="AT868" s="191" t="s">
        <v>182</v>
      </c>
      <c r="AU868" s="191" t="s">
        <v>87</v>
      </c>
      <c r="AV868" s="16" t="s">
        <v>106</v>
      </c>
      <c r="AW868" s="16" t="s">
        <v>30</v>
      </c>
      <c r="AX868" s="16" t="s">
        <v>79</v>
      </c>
      <c r="AY868" s="191" t="s">
        <v>176</v>
      </c>
    </row>
    <row r="869" spans="1:51" s="2" customFormat="1" ht="7" customHeight="1">
      <c r="A869" s="33"/>
      <c r="B869" s="48"/>
      <c r="C869" s="49"/>
      <c r="D869" s="49"/>
      <c r="E869" s="49"/>
      <c r="F869" s="49"/>
      <c r="G869" s="49"/>
      <c r="H869" s="49"/>
      <c r="I869" s="49"/>
      <c r="J869" s="49"/>
      <c r="K869" s="49"/>
      <c r="L869" s="34"/>
      <c r="M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</row>
  </sheetData>
  <autoFilter ref="C140:K868" xr:uid="{00000000-0009-0000-0000-000007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4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7" t="s">
        <v>5</v>
      </c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8" t="s">
        <v>116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140</v>
      </c>
      <c r="L4" s="21"/>
      <c r="M4" s="100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70" t="str">
        <f>'Rekapitulácia stavby'!K6</f>
        <v>RP  PRE ZNÍŽENIE ENERGETICKEJ NÁROČNOSTI BUDOVY MŠ Fraňa Kráľa - 19.7.2021</v>
      </c>
      <c r="F7" s="271"/>
      <c r="G7" s="271"/>
      <c r="H7" s="271"/>
      <c r="L7" s="21"/>
    </row>
    <row r="8" spans="1:46" s="1" customFormat="1" ht="12" customHeight="1">
      <c r="B8" s="21"/>
      <c r="D8" s="28" t="s">
        <v>144</v>
      </c>
      <c r="L8" s="21"/>
    </row>
    <row r="9" spans="1:46" s="2" customFormat="1" ht="16.5" customHeight="1">
      <c r="A9" s="33"/>
      <c r="B9" s="34"/>
      <c r="C9" s="33"/>
      <c r="D9" s="33"/>
      <c r="E9" s="270" t="s">
        <v>1137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146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8" t="s">
        <v>2148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41"/>
      <c r="G20" s="241"/>
      <c r="H20" s="241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2149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1"/>
      <c r="B29" s="102"/>
      <c r="C29" s="101"/>
      <c r="D29" s="101"/>
      <c r="E29" s="246" t="s">
        <v>1</v>
      </c>
      <c r="F29" s="246"/>
      <c r="G29" s="246"/>
      <c r="H29" s="246"/>
      <c r="I29" s="101"/>
      <c r="J29" s="101"/>
      <c r="K29" s="101"/>
      <c r="L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25" customHeight="1">
      <c r="A32" s="33"/>
      <c r="B32" s="34"/>
      <c r="C32" s="33"/>
      <c r="D32" s="104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5" t="s">
        <v>39</v>
      </c>
      <c r="E35" s="28" t="s">
        <v>40</v>
      </c>
      <c r="F35" s="106">
        <f>ROUND((SUM(BE127:BE173)),  2)</f>
        <v>0</v>
      </c>
      <c r="G35" s="33"/>
      <c r="H35" s="33"/>
      <c r="I35" s="107">
        <v>0.2</v>
      </c>
      <c r="J35" s="106">
        <f>ROUND(((SUM(BE127:BE173))*I35),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6">
        <f>ROUND((SUM(BF127:BF173)),  2)</f>
        <v>0</v>
      </c>
      <c r="G36" s="33"/>
      <c r="H36" s="33"/>
      <c r="I36" s="107">
        <v>0.2</v>
      </c>
      <c r="J36" s="106">
        <f>ROUND(((SUM(BF127:BF173))*I36),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6">
        <f>ROUND((SUM(BG127:BG173)),  2)</f>
        <v>0</v>
      </c>
      <c r="G37" s="33"/>
      <c r="H37" s="33"/>
      <c r="I37" s="107">
        <v>0.2</v>
      </c>
      <c r="J37" s="10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6">
        <f>ROUND((SUM(BH127:BH173)),  2)</f>
        <v>0</v>
      </c>
      <c r="G38" s="33"/>
      <c r="H38" s="33"/>
      <c r="I38" s="107">
        <v>0.2</v>
      </c>
      <c r="J38" s="106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6">
        <f>ROUND((SUM(BI127:BI173)),  2)</f>
        <v>0</v>
      </c>
      <c r="G39" s="33"/>
      <c r="H39" s="33"/>
      <c r="I39" s="107">
        <v>0</v>
      </c>
      <c r="J39" s="106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25" customHeight="1">
      <c r="A41" s="33"/>
      <c r="B41" s="34"/>
      <c r="C41" s="108"/>
      <c r="D41" s="109" t="s">
        <v>45</v>
      </c>
      <c r="E41" s="61"/>
      <c r="F41" s="61"/>
      <c r="G41" s="110" t="s">
        <v>46</v>
      </c>
      <c r="H41" s="111" t="s">
        <v>47</v>
      </c>
      <c r="I41" s="61"/>
      <c r="J41" s="112">
        <f>SUM(J32:J39)</f>
        <v>0</v>
      </c>
      <c r="K41" s="113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4" t="s">
        <v>51</v>
      </c>
      <c r="G61" s="46" t="s">
        <v>50</v>
      </c>
      <c r="H61" s="36"/>
      <c r="I61" s="36"/>
      <c r="J61" s="115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4" t="s">
        <v>51</v>
      </c>
      <c r="G76" s="46" t="s">
        <v>50</v>
      </c>
      <c r="H76" s="36"/>
      <c r="I76" s="36"/>
      <c r="J76" s="115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70" t="str">
        <f>E7</f>
        <v>RP  PRE ZNÍŽENIE ENERGETICKEJ NÁROČNOSTI BUDOVY MŠ Fraňa Kráľa - 19.7.2021</v>
      </c>
      <c r="F85" s="271"/>
      <c r="G85" s="271"/>
      <c r="H85" s="27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144</v>
      </c>
      <c r="L86" s="21"/>
    </row>
    <row r="87" spans="1:31" s="2" customFormat="1" ht="16.5" customHeight="1">
      <c r="A87" s="33"/>
      <c r="B87" s="34"/>
      <c r="C87" s="33"/>
      <c r="D87" s="33"/>
      <c r="E87" s="270" t="s">
        <v>1137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146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8" t="str">
        <f>E11</f>
        <v>SO01.3 - SO01.3 Zdravotechnika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p.č.707/1 k.ú.Čadca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.25" customHeight="1">
      <c r="A93" s="33"/>
      <c r="B93" s="34"/>
      <c r="C93" s="28" t="s">
        <v>22</v>
      </c>
      <c r="D93" s="33"/>
      <c r="E93" s="33"/>
      <c r="F93" s="26" t="str">
        <f>E17</f>
        <v>Mesto Čadca</v>
      </c>
      <c r="G93" s="33"/>
      <c r="H93" s="33"/>
      <c r="I93" s="28" t="s">
        <v>28</v>
      </c>
      <c r="J93" s="31" t="str">
        <f>E23</f>
        <v>MEB Consulting Ing.Arch.E.Babuliaková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Ing.J.Mundier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6" t="s">
        <v>149</v>
      </c>
      <c r="D96" s="108"/>
      <c r="E96" s="108"/>
      <c r="F96" s="108"/>
      <c r="G96" s="108"/>
      <c r="H96" s="108"/>
      <c r="I96" s="108"/>
      <c r="J96" s="117" t="s">
        <v>150</v>
      </c>
      <c r="K96" s="108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3" customHeight="1">
      <c r="A98" s="33"/>
      <c r="B98" s="34"/>
      <c r="C98" s="118" t="s">
        <v>151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152</v>
      </c>
    </row>
    <row r="99" spans="1:47" s="9" customFormat="1" ht="25" customHeight="1">
      <c r="B99" s="119"/>
      <c r="D99" s="120" t="s">
        <v>153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47" s="10" customFormat="1" ht="20" customHeight="1">
      <c r="B100" s="123"/>
      <c r="D100" s="124" t="s">
        <v>1359</v>
      </c>
      <c r="E100" s="125"/>
      <c r="F100" s="125"/>
      <c r="G100" s="125"/>
      <c r="H100" s="125"/>
      <c r="I100" s="125"/>
      <c r="J100" s="126">
        <f>J130</f>
        <v>0</v>
      </c>
      <c r="L100" s="123"/>
    </row>
    <row r="101" spans="1:47" s="10" customFormat="1" ht="20" customHeight="1">
      <c r="B101" s="123"/>
      <c r="D101" s="124" t="s">
        <v>156</v>
      </c>
      <c r="E101" s="125"/>
      <c r="F101" s="125"/>
      <c r="G101" s="125"/>
      <c r="H101" s="125"/>
      <c r="I101" s="125"/>
      <c r="J101" s="126">
        <f>J138</f>
        <v>0</v>
      </c>
      <c r="L101" s="123"/>
    </row>
    <row r="102" spans="1:47" s="9" customFormat="1" ht="25" customHeight="1">
      <c r="B102" s="119"/>
      <c r="D102" s="120" t="s">
        <v>159</v>
      </c>
      <c r="E102" s="121"/>
      <c r="F102" s="121"/>
      <c r="G102" s="121"/>
      <c r="H102" s="121"/>
      <c r="I102" s="121"/>
      <c r="J102" s="122">
        <f>J143</f>
        <v>0</v>
      </c>
      <c r="L102" s="119"/>
    </row>
    <row r="103" spans="1:47" s="10" customFormat="1" ht="20" customHeight="1">
      <c r="B103" s="123"/>
      <c r="D103" s="124" t="s">
        <v>680</v>
      </c>
      <c r="E103" s="125"/>
      <c r="F103" s="125"/>
      <c r="G103" s="125"/>
      <c r="H103" s="125"/>
      <c r="I103" s="125"/>
      <c r="J103" s="126">
        <f>J144</f>
        <v>0</v>
      </c>
      <c r="L103" s="123"/>
    </row>
    <row r="104" spans="1:47" s="10" customFormat="1" ht="20" customHeight="1">
      <c r="B104" s="123"/>
      <c r="D104" s="124" t="s">
        <v>2150</v>
      </c>
      <c r="E104" s="125"/>
      <c r="F104" s="125"/>
      <c r="G104" s="125"/>
      <c r="H104" s="125"/>
      <c r="I104" s="125"/>
      <c r="J104" s="126">
        <f>J152</f>
        <v>0</v>
      </c>
      <c r="L104" s="123"/>
    </row>
    <row r="105" spans="1:47" s="10" customFormat="1" ht="20" customHeight="1">
      <c r="B105" s="123"/>
      <c r="D105" s="124" t="s">
        <v>2151</v>
      </c>
      <c r="E105" s="125"/>
      <c r="F105" s="125"/>
      <c r="G105" s="125"/>
      <c r="H105" s="125"/>
      <c r="I105" s="125"/>
      <c r="J105" s="126">
        <f>J160</f>
        <v>0</v>
      </c>
      <c r="L105" s="123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162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70" t="str">
        <f>E7</f>
        <v>RP  PRE ZNÍŽENIE ENERGETICKEJ NÁROČNOSTI BUDOVY MŠ Fraňa Kráľa - 19.7.2021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144</v>
      </c>
      <c r="L116" s="21"/>
    </row>
    <row r="117" spans="1:63" s="2" customFormat="1" ht="16.5" customHeight="1">
      <c r="A117" s="33"/>
      <c r="B117" s="34"/>
      <c r="C117" s="33"/>
      <c r="D117" s="33"/>
      <c r="E117" s="270" t="s">
        <v>1137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146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28" t="str">
        <f>E11</f>
        <v>SO01.3 - SO01.3 Zdravotechnika</v>
      </c>
      <c r="F119" s="269"/>
      <c r="G119" s="269"/>
      <c r="H119" s="269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p.č.707/1 k.ú.Čadca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.25" customHeight="1">
      <c r="A123" s="33"/>
      <c r="B123" s="34"/>
      <c r="C123" s="28" t="s">
        <v>22</v>
      </c>
      <c r="D123" s="33"/>
      <c r="E123" s="33"/>
      <c r="F123" s="26" t="str">
        <f>E17</f>
        <v>Mesto Čadca</v>
      </c>
      <c r="G123" s="33"/>
      <c r="H123" s="33"/>
      <c r="I123" s="28" t="s">
        <v>28</v>
      </c>
      <c r="J123" s="31" t="str">
        <f>E23</f>
        <v>MEB Consulting Ing.Arch.E.Babuliaková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Ing.J.Mundier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7"/>
      <c r="B126" s="128"/>
      <c r="C126" s="129" t="s">
        <v>163</v>
      </c>
      <c r="D126" s="130" t="s">
        <v>60</v>
      </c>
      <c r="E126" s="130" t="s">
        <v>56</v>
      </c>
      <c r="F126" s="130" t="s">
        <v>57</v>
      </c>
      <c r="G126" s="130" t="s">
        <v>164</v>
      </c>
      <c r="H126" s="130" t="s">
        <v>165</v>
      </c>
      <c r="I126" s="130" t="s">
        <v>166</v>
      </c>
      <c r="J126" s="131" t="s">
        <v>150</v>
      </c>
      <c r="K126" s="132" t="s">
        <v>167</v>
      </c>
      <c r="L126" s="133"/>
      <c r="M126" s="63" t="s">
        <v>1</v>
      </c>
      <c r="N126" s="64" t="s">
        <v>39</v>
      </c>
      <c r="O126" s="64" t="s">
        <v>168</v>
      </c>
      <c r="P126" s="64" t="s">
        <v>169</v>
      </c>
      <c r="Q126" s="64" t="s">
        <v>170</v>
      </c>
      <c r="R126" s="64" t="s">
        <v>171</v>
      </c>
      <c r="S126" s="64" t="s">
        <v>172</v>
      </c>
      <c r="T126" s="65" t="s">
        <v>173</v>
      </c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</row>
    <row r="127" spans="1:63" s="2" customFormat="1" ht="23" customHeight="1">
      <c r="A127" s="33"/>
      <c r="B127" s="34"/>
      <c r="C127" s="70" t="s">
        <v>151</v>
      </c>
      <c r="D127" s="33"/>
      <c r="E127" s="33"/>
      <c r="F127" s="33"/>
      <c r="G127" s="33"/>
      <c r="H127" s="33"/>
      <c r="I127" s="33"/>
      <c r="J127" s="134">
        <f>BK127</f>
        <v>0</v>
      </c>
      <c r="K127" s="33"/>
      <c r="L127" s="34"/>
      <c r="M127" s="66"/>
      <c r="N127" s="57"/>
      <c r="O127" s="67"/>
      <c r="P127" s="135">
        <f>P128+P143</f>
        <v>0</v>
      </c>
      <c r="Q127" s="67"/>
      <c r="R127" s="135">
        <f>R128+R143</f>
        <v>1.6798300000000002</v>
      </c>
      <c r="S127" s="67"/>
      <c r="T127" s="136">
        <f>T128+T143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152</v>
      </c>
      <c r="BK127" s="137">
        <f>BK128+BK143</f>
        <v>0</v>
      </c>
    </row>
    <row r="128" spans="1:63" s="12" customFormat="1" ht="26" customHeight="1">
      <c r="B128" s="138"/>
      <c r="D128" s="139" t="s">
        <v>74</v>
      </c>
      <c r="E128" s="140" t="s">
        <v>174</v>
      </c>
      <c r="F128" s="140" t="s">
        <v>175</v>
      </c>
      <c r="I128" s="141"/>
      <c r="J128" s="142">
        <f>BK128</f>
        <v>0</v>
      </c>
      <c r="L128" s="138"/>
      <c r="M128" s="143"/>
      <c r="N128" s="144"/>
      <c r="O128" s="144"/>
      <c r="P128" s="145">
        <f>P129+P130+P138</f>
        <v>0</v>
      </c>
      <c r="Q128" s="144"/>
      <c r="R128" s="145">
        <f>R129+R130+R138</f>
        <v>1.5395000000000001</v>
      </c>
      <c r="S128" s="144"/>
      <c r="T128" s="146">
        <f>T129+T130+T138</f>
        <v>0</v>
      </c>
      <c r="AR128" s="139" t="s">
        <v>79</v>
      </c>
      <c r="AT128" s="147" t="s">
        <v>74</v>
      </c>
      <c r="AU128" s="147" t="s">
        <v>75</v>
      </c>
      <c r="AY128" s="139" t="s">
        <v>176</v>
      </c>
      <c r="BK128" s="148">
        <f>BK129+BK130+BK138</f>
        <v>0</v>
      </c>
    </row>
    <row r="129" spans="1:65" s="2" customFormat="1" ht="62.75" customHeight="1">
      <c r="A129" s="33"/>
      <c r="B129" s="151"/>
      <c r="C129" s="203" t="s">
        <v>79</v>
      </c>
      <c r="D129" s="203" t="s">
        <v>411</v>
      </c>
      <c r="E129" s="204" t="s">
        <v>412</v>
      </c>
      <c r="F129" s="205" t="s">
        <v>413</v>
      </c>
      <c r="G129" s="206" t="s">
        <v>1</v>
      </c>
      <c r="H129" s="207">
        <v>0</v>
      </c>
      <c r="I129" s="208"/>
      <c r="J129" s="209">
        <f>ROUND(I129*H129,2)</f>
        <v>0</v>
      </c>
      <c r="K129" s="210"/>
      <c r="L129" s="211"/>
      <c r="M129" s="212" t="s">
        <v>1</v>
      </c>
      <c r="N129" s="213" t="s">
        <v>41</v>
      </c>
      <c r="O129" s="59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414</v>
      </c>
      <c r="AT129" s="164" t="s">
        <v>411</v>
      </c>
      <c r="AU129" s="164" t="s">
        <v>79</v>
      </c>
      <c r="AY129" s="18" t="s">
        <v>176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87</v>
      </c>
      <c r="BK129" s="165">
        <f>ROUND(I129*H129,2)</f>
        <v>0</v>
      </c>
      <c r="BL129" s="18" t="s">
        <v>387</v>
      </c>
      <c r="BM129" s="164" t="s">
        <v>2152</v>
      </c>
    </row>
    <row r="130" spans="1:65" s="12" customFormat="1" ht="23" customHeight="1">
      <c r="B130" s="138"/>
      <c r="D130" s="139" t="s">
        <v>74</v>
      </c>
      <c r="E130" s="149" t="s">
        <v>227</v>
      </c>
      <c r="F130" s="149" t="s">
        <v>1435</v>
      </c>
      <c r="I130" s="141"/>
      <c r="J130" s="150">
        <f>BK130</f>
        <v>0</v>
      </c>
      <c r="L130" s="138"/>
      <c r="M130" s="143"/>
      <c r="N130" s="144"/>
      <c r="O130" s="144"/>
      <c r="P130" s="145">
        <f>SUM(P131:P137)</f>
        <v>0</v>
      </c>
      <c r="Q130" s="144"/>
      <c r="R130" s="145">
        <f>SUM(R131:R137)</f>
        <v>1.5391600000000001</v>
      </c>
      <c r="S130" s="144"/>
      <c r="T130" s="146">
        <f>SUM(T131:T137)</f>
        <v>0</v>
      </c>
      <c r="AR130" s="139" t="s">
        <v>79</v>
      </c>
      <c r="AT130" s="147" t="s">
        <v>74</v>
      </c>
      <c r="AU130" s="147" t="s">
        <v>79</v>
      </c>
      <c r="AY130" s="139" t="s">
        <v>176</v>
      </c>
      <c r="BK130" s="148">
        <f>SUM(BK131:BK137)</f>
        <v>0</v>
      </c>
    </row>
    <row r="131" spans="1:65" s="2" customFormat="1" ht="24.25" customHeight="1">
      <c r="A131" s="33"/>
      <c r="B131" s="151"/>
      <c r="C131" s="152" t="s">
        <v>87</v>
      </c>
      <c r="D131" s="152" t="s">
        <v>178</v>
      </c>
      <c r="E131" s="153" t="s">
        <v>2153</v>
      </c>
      <c r="F131" s="154" t="s">
        <v>2154</v>
      </c>
      <c r="G131" s="155" t="s">
        <v>362</v>
      </c>
      <c r="H131" s="156">
        <v>1</v>
      </c>
      <c r="I131" s="157"/>
      <c r="J131" s="158">
        <f>ROUND(I131*H131,2)</f>
        <v>0</v>
      </c>
      <c r="K131" s="159"/>
      <c r="L131" s="34"/>
      <c r="M131" s="160" t="s">
        <v>1</v>
      </c>
      <c r="N131" s="161" t="s">
        <v>41</v>
      </c>
      <c r="O131" s="59"/>
      <c r="P131" s="162">
        <f>O131*H131</f>
        <v>0</v>
      </c>
      <c r="Q131" s="162">
        <v>3.031E-2</v>
      </c>
      <c r="R131" s="162">
        <f>Q131*H131</f>
        <v>3.031E-2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106</v>
      </c>
      <c r="AT131" s="164" t="s">
        <v>178</v>
      </c>
      <c r="AU131" s="164" t="s">
        <v>87</v>
      </c>
      <c r="AY131" s="18" t="s">
        <v>176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87</v>
      </c>
      <c r="BK131" s="165">
        <f>ROUND(I131*H131,2)</f>
        <v>0</v>
      </c>
      <c r="BL131" s="18" t="s">
        <v>106</v>
      </c>
      <c r="BM131" s="164" t="s">
        <v>87</v>
      </c>
    </row>
    <row r="132" spans="1:65" s="2" customFormat="1" ht="24.25" customHeight="1">
      <c r="A132" s="33"/>
      <c r="B132" s="151"/>
      <c r="C132" s="152" t="s">
        <v>97</v>
      </c>
      <c r="D132" s="152" t="s">
        <v>178</v>
      </c>
      <c r="E132" s="153" t="s">
        <v>873</v>
      </c>
      <c r="F132" s="154" t="s">
        <v>2155</v>
      </c>
      <c r="G132" s="155" t="s">
        <v>219</v>
      </c>
      <c r="H132" s="156">
        <v>15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41</v>
      </c>
      <c r="O132" s="59"/>
      <c r="P132" s="162">
        <f>O132*H132</f>
        <v>0</v>
      </c>
      <c r="Q132" s="162">
        <v>2.8E-3</v>
      </c>
      <c r="R132" s="162">
        <f>Q132*H132</f>
        <v>4.2000000000000003E-2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106</v>
      </c>
      <c r="AT132" s="164" t="s">
        <v>178</v>
      </c>
      <c r="AU132" s="164" t="s">
        <v>87</v>
      </c>
      <c r="AY132" s="18" t="s">
        <v>176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87</v>
      </c>
      <c r="BK132" s="165">
        <f>ROUND(I132*H132,2)</f>
        <v>0</v>
      </c>
      <c r="BL132" s="18" t="s">
        <v>106</v>
      </c>
      <c r="BM132" s="164" t="s">
        <v>106</v>
      </c>
    </row>
    <row r="133" spans="1:65" s="14" customFormat="1" ht="12">
      <c r="B133" s="174"/>
      <c r="D133" s="167" t="s">
        <v>182</v>
      </c>
      <c r="E133" s="175" t="s">
        <v>1</v>
      </c>
      <c r="F133" s="176" t="s">
        <v>328</v>
      </c>
      <c r="H133" s="177">
        <v>15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182</v>
      </c>
      <c r="AU133" s="175" t="s">
        <v>87</v>
      </c>
      <c r="AV133" s="14" t="s">
        <v>87</v>
      </c>
      <c r="AW133" s="14" t="s">
        <v>30</v>
      </c>
      <c r="AX133" s="14" t="s">
        <v>79</v>
      </c>
      <c r="AY133" s="175" t="s">
        <v>176</v>
      </c>
    </row>
    <row r="134" spans="1:65" s="2" customFormat="1" ht="24.25" customHeight="1">
      <c r="A134" s="33"/>
      <c r="B134" s="151"/>
      <c r="C134" s="152" t="s">
        <v>106</v>
      </c>
      <c r="D134" s="152" t="s">
        <v>178</v>
      </c>
      <c r="E134" s="153" t="s">
        <v>2156</v>
      </c>
      <c r="F134" s="154" t="s">
        <v>2157</v>
      </c>
      <c r="G134" s="155" t="s">
        <v>138</v>
      </c>
      <c r="H134" s="156">
        <v>35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41</v>
      </c>
      <c r="O134" s="59"/>
      <c r="P134" s="162">
        <f>O134*H134</f>
        <v>0</v>
      </c>
      <c r="Q134" s="162">
        <v>2.1099999999999999E-3</v>
      </c>
      <c r="R134" s="162">
        <f>Q134*H134</f>
        <v>7.3849999999999999E-2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106</v>
      </c>
      <c r="AT134" s="164" t="s">
        <v>178</v>
      </c>
      <c r="AU134" s="164" t="s">
        <v>87</v>
      </c>
      <c r="AY134" s="18" t="s">
        <v>176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87</v>
      </c>
      <c r="BK134" s="165">
        <f>ROUND(I134*H134,2)</f>
        <v>0</v>
      </c>
      <c r="BL134" s="18" t="s">
        <v>106</v>
      </c>
      <c r="BM134" s="164" t="s">
        <v>227</v>
      </c>
    </row>
    <row r="135" spans="1:65" s="14" customFormat="1" ht="12">
      <c r="B135" s="174"/>
      <c r="D135" s="167" t="s">
        <v>182</v>
      </c>
      <c r="E135" s="175" t="s">
        <v>1</v>
      </c>
      <c r="F135" s="176" t="s">
        <v>1124</v>
      </c>
      <c r="H135" s="177">
        <v>35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182</v>
      </c>
      <c r="AU135" s="175" t="s">
        <v>87</v>
      </c>
      <c r="AV135" s="14" t="s">
        <v>87</v>
      </c>
      <c r="AW135" s="14" t="s">
        <v>30</v>
      </c>
      <c r="AX135" s="14" t="s">
        <v>79</v>
      </c>
      <c r="AY135" s="175" t="s">
        <v>176</v>
      </c>
    </row>
    <row r="136" spans="1:65" s="2" customFormat="1" ht="14.5" customHeight="1">
      <c r="A136" s="33"/>
      <c r="B136" s="151"/>
      <c r="C136" s="152" t="s">
        <v>216</v>
      </c>
      <c r="D136" s="152" t="s">
        <v>178</v>
      </c>
      <c r="E136" s="153" t="s">
        <v>2158</v>
      </c>
      <c r="F136" s="154" t="s">
        <v>2159</v>
      </c>
      <c r="G136" s="155" t="s">
        <v>138</v>
      </c>
      <c r="H136" s="156">
        <v>35</v>
      </c>
      <c r="I136" s="157"/>
      <c r="J136" s="158">
        <f>ROUND(I136*H136,2)</f>
        <v>0</v>
      </c>
      <c r="K136" s="159"/>
      <c r="L136" s="34"/>
      <c r="M136" s="160" t="s">
        <v>1</v>
      </c>
      <c r="N136" s="161" t="s">
        <v>41</v>
      </c>
      <c r="O136" s="59"/>
      <c r="P136" s="162">
        <f>O136*H136</f>
        <v>0</v>
      </c>
      <c r="Q136" s="162">
        <v>3.9800000000000002E-2</v>
      </c>
      <c r="R136" s="162">
        <f>Q136*H136</f>
        <v>1.393</v>
      </c>
      <c r="S136" s="162">
        <v>0</v>
      </c>
      <c r="T136" s="16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106</v>
      </c>
      <c r="AT136" s="164" t="s">
        <v>178</v>
      </c>
      <c r="AU136" s="164" t="s">
        <v>87</v>
      </c>
      <c r="AY136" s="18" t="s">
        <v>176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87</v>
      </c>
      <c r="BK136" s="165">
        <f>ROUND(I136*H136,2)</f>
        <v>0</v>
      </c>
      <c r="BL136" s="18" t="s">
        <v>106</v>
      </c>
      <c r="BM136" s="164" t="s">
        <v>296</v>
      </c>
    </row>
    <row r="137" spans="1:65" s="14" customFormat="1" ht="12">
      <c r="B137" s="174"/>
      <c r="D137" s="167" t="s">
        <v>182</v>
      </c>
      <c r="E137" s="175" t="s">
        <v>1</v>
      </c>
      <c r="F137" s="176" t="s">
        <v>1124</v>
      </c>
      <c r="H137" s="177">
        <v>35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182</v>
      </c>
      <c r="AU137" s="175" t="s">
        <v>87</v>
      </c>
      <c r="AV137" s="14" t="s">
        <v>87</v>
      </c>
      <c r="AW137" s="14" t="s">
        <v>30</v>
      </c>
      <c r="AX137" s="14" t="s">
        <v>79</v>
      </c>
      <c r="AY137" s="175" t="s">
        <v>176</v>
      </c>
    </row>
    <row r="138" spans="1:65" s="12" customFormat="1" ht="23" customHeight="1">
      <c r="B138" s="138"/>
      <c r="D138" s="139" t="s">
        <v>74</v>
      </c>
      <c r="E138" s="149" t="s">
        <v>225</v>
      </c>
      <c r="F138" s="149" t="s">
        <v>226</v>
      </c>
      <c r="I138" s="141"/>
      <c r="J138" s="150">
        <f>BK138</f>
        <v>0</v>
      </c>
      <c r="L138" s="138"/>
      <c r="M138" s="143"/>
      <c r="N138" s="144"/>
      <c r="O138" s="144"/>
      <c r="P138" s="145">
        <f>SUM(P139:P142)</f>
        <v>0</v>
      </c>
      <c r="Q138" s="144"/>
      <c r="R138" s="145">
        <f>SUM(R139:R142)</f>
        <v>3.4000000000000002E-4</v>
      </c>
      <c r="S138" s="144"/>
      <c r="T138" s="146">
        <f>SUM(T139:T142)</f>
        <v>0</v>
      </c>
      <c r="AR138" s="139" t="s">
        <v>79</v>
      </c>
      <c r="AT138" s="147" t="s">
        <v>74</v>
      </c>
      <c r="AU138" s="147" t="s">
        <v>79</v>
      </c>
      <c r="AY138" s="139" t="s">
        <v>176</v>
      </c>
      <c r="BK138" s="148">
        <f>SUM(BK139:BK142)</f>
        <v>0</v>
      </c>
    </row>
    <row r="139" spans="1:65" s="2" customFormat="1" ht="24.25" customHeight="1">
      <c r="A139" s="33"/>
      <c r="B139" s="151"/>
      <c r="C139" s="152" t="s">
        <v>227</v>
      </c>
      <c r="D139" s="152" t="s">
        <v>178</v>
      </c>
      <c r="E139" s="153" t="s">
        <v>2160</v>
      </c>
      <c r="F139" s="154" t="s">
        <v>2161</v>
      </c>
      <c r="G139" s="155" t="s">
        <v>2162</v>
      </c>
      <c r="H139" s="156">
        <v>30</v>
      </c>
      <c r="I139" s="157"/>
      <c r="J139" s="158">
        <f>ROUND(I139*H139,2)</f>
        <v>0</v>
      </c>
      <c r="K139" s="159"/>
      <c r="L139" s="34"/>
      <c r="M139" s="160" t="s">
        <v>1</v>
      </c>
      <c r="N139" s="161" t="s">
        <v>41</v>
      </c>
      <c r="O139" s="59"/>
      <c r="P139" s="162">
        <f>O139*H139</f>
        <v>0</v>
      </c>
      <c r="Q139" s="162">
        <v>1.0000000000000001E-5</v>
      </c>
      <c r="R139" s="162">
        <f>Q139*H139</f>
        <v>3.0000000000000003E-4</v>
      </c>
      <c r="S139" s="162">
        <v>0</v>
      </c>
      <c r="T139" s="16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106</v>
      </c>
      <c r="AT139" s="164" t="s">
        <v>178</v>
      </c>
      <c r="AU139" s="164" t="s">
        <v>87</v>
      </c>
      <c r="AY139" s="18" t="s">
        <v>176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87</v>
      </c>
      <c r="BK139" s="165">
        <f>ROUND(I139*H139,2)</f>
        <v>0</v>
      </c>
      <c r="BL139" s="18" t="s">
        <v>106</v>
      </c>
      <c r="BM139" s="164" t="s">
        <v>308</v>
      </c>
    </row>
    <row r="140" spans="1:65" s="2" customFormat="1" ht="38" customHeight="1">
      <c r="A140" s="33"/>
      <c r="B140" s="151"/>
      <c r="C140" s="152" t="s">
        <v>276</v>
      </c>
      <c r="D140" s="152" t="s">
        <v>178</v>
      </c>
      <c r="E140" s="153" t="s">
        <v>2163</v>
      </c>
      <c r="F140" s="154" t="s">
        <v>2164</v>
      </c>
      <c r="G140" s="155" t="s">
        <v>219</v>
      </c>
      <c r="H140" s="156">
        <v>2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41</v>
      </c>
      <c r="O140" s="59"/>
      <c r="P140" s="162">
        <f>O140*H140</f>
        <v>0</v>
      </c>
      <c r="Q140" s="162">
        <v>2.0000000000000002E-5</v>
      </c>
      <c r="R140" s="162">
        <f>Q140*H140</f>
        <v>4.0000000000000003E-5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106</v>
      </c>
      <c r="AT140" s="164" t="s">
        <v>178</v>
      </c>
      <c r="AU140" s="164" t="s">
        <v>87</v>
      </c>
      <c r="AY140" s="18" t="s">
        <v>176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87</v>
      </c>
      <c r="BK140" s="165">
        <f>ROUND(I140*H140,2)</f>
        <v>0</v>
      </c>
      <c r="BL140" s="18" t="s">
        <v>106</v>
      </c>
      <c r="BM140" s="164" t="s">
        <v>139</v>
      </c>
    </row>
    <row r="141" spans="1:65" s="2" customFormat="1" ht="24.25" customHeight="1">
      <c r="A141" s="33"/>
      <c r="B141" s="151"/>
      <c r="C141" s="152" t="s">
        <v>296</v>
      </c>
      <c r="D141" s="152" t="s">
        <v>178</v>
      </c>
      <c r="E141" s="153" t="s">
        <v>313</v>
      </c>
      <c r="F141" s="154" t="s">
        <v>314</v>
      </c>
      <c r="G141" s="155" t="s">
        <v>315</v>
      </c>
      <c r="H141" s="156">
        <v>6.0000000000000001E-3</v>
      </c>
      <c r="I141" s="157"/>
      <c r="J141" s="158">
        <f>ROUND(I141*H141,2)</f>
        <v>0</v>
      </c>
      <c r="K141" s="159"/>
      <c r="L141" s="34"/>
      <c r="M141" s="160" t="s">
        <v>1</v>
      </c>
      <c r="N141" s="161" t="s">
        <v>41</v>
      </c>
      <c r="O141" s="59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106</v>
      </c>
      <c r="AT141" s="164" t="s">
        <v>178</v>
      </c>
      <c r="AU141" s="164" t="s">
        <v>87</v>
      </c>
      <c r="AY141" s="18" t="s">
        <v>176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8" t="s">
        <v>87</v>
      </c>
      <c r="BK141" s="165">
        <f>ROUND(I141*H141,2)</f>
        <v>0</v>
      </c>
      <c r="BL141" s="18" t="s">
        <v>106</v>
      </c>
      <c r="BM141" s="164" t="s">
        <v>324</v>
      </c>
    </row>
    <row r="142" spans="1:65" s="2" customFormat="1" ht="14.5" customHeight="1">
      <c r="A142" s="33"/>
      <c r="B142" s="151"/>
      <c r="C142" s="152" t="s">
        <v>225</v>
      </c>
      <c r="D142" s="152" t="s">
        <v>178</v>
      </c>
      <c r="E142" s="153" t="s">
        <v>338</v>
      </c>
      <c r="F142" s="154" t="s">
        <v>339</v>
      </c>
      <c r="G142" s="155" t="s">
        <v>315</v>
      </c>
      <c r="H142" s="156">
        <v>6.0000000000000001E-3</v>
      </c>
      <c r="I142" s="157"/>
      <c r="J142" s="158">
        <f>ROUND(I142*H142,2)</f>
        <v>0</v>
      </c>
      <c r="K142" s="159"/>
      <c r="L142" s="34"/>
      <c r="M142" s="160" t="s">
        <v>1</v>
      </c>
      <c r="N142" s="161" t="s">
        <v>41</v>
      </c>
      <c r="O142" s="59"/>
      <c r="P142" s="162">
        <f>O142*H142</f>
        <v>0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106</v>
      </c>
      <c r="AT142" s="164" t="s">
        <v>178</v>
      </c>
      <c r="AU142" s="164" t="s">
        <v>87</v>
      </c>
      <c r="AY142" s="18" t="s">
        <v>176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87</v>
      </c>
      <c r="BK142" s="165">
        <f>ROUND(I142*H142,2)</f>
        <v>0</v>
      </c>
      <c r="BL142" s="18" t="s">
        <v>106</v>
      </c>
      <c r="BM142" s="164" t="s">
        <v>332</v>
      </c>
    </row>
    <row r="143" spans="1:65" s="12" customFormat="1" ht="26" customHeight="1">
      <c r="B143" s="138"/>
      <c r="D143" s="139" t="s">
        <v>74</v>
      </c>
      <c r="E143" s="140" t="s">
        <v>355</v>
      </c>
      <c r="F143" s="140" t="s">
        <v>356</v>
      </c>
      <c r="I143" s="141"/>
      <c r="J143" s="142">
        <f>BK143</f>
        <v>0</v>
      </c>
      <c r="L143" s="138"/>
      <c r="M143" s="143"/>
      <c r="N143" s="144"/>
      <c r="O143" s="144"/>
      <c r="P143" s="145">
        <f>P144+P152+P160</f>
        <v>0</v>
      </c>
      <c r="Q143" s="144"/>
      <c r="R143" s="145">
        <f>R144+R152+R160</f>
        <v>0.14033000000000001</v>
      </c>
      <c r="S143" s="144"/>
      <c r="T143" s="146">
        <f>T144+T152+T160</f>
        <v>0</v>
      </c>
      <c r="AR143" s="139" t="s">
        <v>87</v>
      </c>
      <c r="AT143" s="147" t="s">
        <v>74</v>
      </c>
      <c r="AU143" s="147" t="s">
        <v>75</v>
      </c>
      <c r="AY143" s="139" t="s">
        <v>176</v>
      </c>
      <c r="BK143" s="148">
        <f>BK144+BK152+BK160</f>
        <v>0</v>
      </c>
    </row>
    <row r="144" spans="1:65" s="12" customFormat="1" ht="23" customHeight="1">
      <c r="B144" s="138"/>
      <c r="D144" s="139" t="s">
        <v>74</v>
      </c>
      <c r="E144" s="149" t="s">
        <v>683</v>
      </c>
      <c r="F144" s="149" t="s">
        <v>684</v>
      </c>
      <c r="I144" s="141"/>
      <c r="J144" s="150">
        <f>BK144</f>
        <v>0</v>
      </c>
      <c r="L144" s="138"/>
      <c r="M144" s="143"/>
      <c r="N144" s="144"/>
      <c r="O144" s="144"/>
      <c r="P144" s="145">
        <f>SUM(P145:P151)</f>
        <v>0</v>
      </c>
      <c r="Q144" s="144"/>
      <c r="R144" s="145">
        <f>SUM(R145:R151)</f>
        <v>3.0500000000000002E-3</v>
      </c>
      <c r="S144" s="144"/>
      <c r="T144" s="146">
        <f>SUM(T145:T151)</f>
        <v>0</v>
      </c>
      <c r="AR144" s="139" t="s">
        <v>87</v>
      </c>
      <c r="AT144" s="147" t="s">
        <v>74</v>
      </c>
      <c r="AU144" s="147" t="s">
        <v>79</v>
      </c>
      <c r="AY144" s="139" t="s">
        <v>176</v>
      </c>
      <c r="BK144" s="148">
        <f>SUM(BK145:BK151)</f>
        <v>0</v>
      </c>
    </row>
    <row r="145" spans="1:65" s="2" customFormat="1" ht="14.5" customHeight="1">
      <c r="A145" s="33"/>
      <c r="B145" s="151"/>
      <c r="C145" s="152" t="s">
        <v>308</v>
      </c>
      <c r="D145" s="152" t="s">
        <v>178</v>
      </c>
      <c r="E145" s="153" t="s">
        <v>2165</v>
      </c>
      <c r="F145" s="154" t="s">
        <v>2166</v>
      </c>
      <c r="G145" s="155" t="s">
        <v>219</v>
      </c>
      <c r="H145" s="156">
        <v>19</v>
      </c>
      <c r="I145" s="157"/>
      <c r="J145" s="158">
        <f t="shared" ref="J145:J151" si="0">ROUND(I145*H145,2)</f>
        <v>0</v>
      </c>
      <c r="K145" s="159"/>
      <c r="L145" s="34"/>
      <c r="M145" s="160" t="s">
        <v>1</v>
      </c>
      <c r="N145" s="161" t="s">
        <v>41</v>
      </c>
      <c r="O145" s="59"/>
      <c r="P145" s="162">
        <f t="shared" ref="P145:P151" si="1">O145*H145</f>
        <v>0</v>
      </c>
      <c r="Q145" s="162">
        <v>0</v>
      </c>
      <c r="R145" s="162">
        <f t="shared" ref="R145:R151" si="2">Q145*H145</f>
        <v>0</v>
      </c>
      <c r="S145" s="162">
        <v>0</v>
      </c>
      <c r="T145" s="163">
        <f t="shared" ref="T145:T151" si="3"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332</v>
      </c>
      <c r="AT145" s="164" t="s">
        <v>178</v>
      </c>
      <c r="AU145" s="164" t="s">
        <v>87</v>
      </c>
      <c r="AY145" s="18" t="s">
        <v>176</v>
      </c>
      <c r="BE145" s="165">
        <f t="shared" ref="BE145:BE151" si="4">IF(N145="základná",J145,0)</f>
        <v>0</v>
      </c>
      <c r="BF145" s="165">
        <f t="shared" ref="BF145:BF151" si="5">IF(N145="znížená",J145,0)</f>
        <v>0</v>
      </c>
      <c r="BG145" s="165">
        <f t="shared" ref="BG145:BG151" si="6">IF(N145="zákl. prenesená",J145,0)</f>
        <v>0</v>
      </c>
      <c r="BH145" s="165">
        <f t="shared" ref="BH145:BH151" si="7">IF(N145="zníž. prenesená",J145,0)</f>
        <v>0</v>
      </c>
      <c r="BI145" s="165">
        <f t="shared" ref="BI145:BI151" si="8">IF(N145="nulová",J145,0)</f>
        <v>0</v>
      </c>
      <c r="BJ145" s="18" t="s">
        <v>87</v>
      </c>
      <c r="BK145" s="165">
        <f t="shared" ref="BK145:BK151" si="9">ROUND(I145*H145,2)</f>
        <v>0</v>
      </c>
      <c r="BL145" s="18" t="s">
        <v>332</v>
      </c>
      <c r="BM145" s="164" t="s">
        <v>383</v>
      </c>
    </row>
    <row r="146" spans="1:65" s="2" customFormat="1" ht="14.5" customHeight="1">
      <c r="A146" s="33"/>
      <c r="B146" s="151"/>
      <c r="C146" s="203" t="s">
        <v>312</v>
      </c>
      <c r="D146" s="203" t="s">
        <v>411</v>
      </c>
      <c r="E146" s="204" t="s">
        <v>2167</v>
      </c>
      <c r="F146" s="205" t="s">
        <v>2168</v>
      </c>
      <c r="G146" s="206" t="s">
        <v>219</v>
      </c>
      <c r="H146" s="207">
        <v>4</v>
      </c>
      <c r="I146" s="208"/>
      <c r="J146" s="209">
        <f t="shared" si="0"/>
        <v>0</v>
      </c>
      <c r="K146" s="210"/>
      <c r="L146" s="211"/>
      <c r="M146" s="212" t="s">
        <v>1</v>
      </c>
      <c r="N146" s="213" t="s">
        <v>41</v>
      </c>
      <c r="O146" s="59"/>
      <c r="P146" s="162">
        <f t="shared" si="1"/>
        <v>0</v>
      </c>
      <c r="Q146" s="162">
        <v>9.0000000000000006E-5</v>
      </c>
      <c r="R146" s="162">
        <f t="shared" si="2"/>
        <v>3.6000000000000002E-4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615</v>
      </c>
      <c r="AT146" s="164" t="s">
        <v>411</v>
      </c>
      <c r="AU146" s="164" t="s">
        <v>87</v>
      </c>
      <c r="AY146" s="18" t="s">
        <v>176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87</v>
      </c>
      <c r="BK146" s="165">
        <f t="shared" si="9"/>
        <v>0</v>
      </c>
      <c r="BL146" s="18" t="s">
        <v>332</v>
      </c>
      <c r="BM146" s="164" t="s">
        <v>341</v>
      </c>
    </row>
    <row r="147" spans="1:65" s="2" customFormat="1" ht="14.5" customHeight="1">
      <c r="A147" s="33"/>
      <c r="B147" s="151"/>
      <c r="C147" s="203" t="s">
        <v>139</v>
      </c>
      <c r="D147" s="203" t="s">
        <v>411</v>
      </c>
      <c r="E147" s="204" t="s">
        <v>2169</v>
      </c>
      <c r="F147" s="205" t="s">
        <v>2170</v>
      </c>
      <c r="G147" s="206" t="s">
        <v>219</v>
      </c>
      <c r="H147" s="207">
        <v>15</v>
      </c>
      <c r="I147" s="208"/>
      <c r="J147" s="209">
        <f t="shared" si="0"/>
        <v>0</v>
      </c>
      <c r="K147" s="210"/>
      <c r="L147" s="211"/>
      <c r="M147" s="212" t="s">
        <v>1</v>
      </c>
      <c r="N147" s="213" t="s">
        <v>41</v>
      </c>
      <c r="O147" s="59"/>
      <c r="P147" s="162">
        <f t="shared" si="1"/>
        <v>0</v>
      </c>
      <c r="Q147" s="162">
        <v>1.1E-4</v>
      </c>
      <c r="R147" s="162">
        <f t="shared" si="2"/>
        <v>1.65E-3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615</v>
      </c>
      <c r="AT147" s="164" t="s">
        <v>411</v>
      </c>
      <c r="AU147" s="164" t="s">
        <v>87</v>
      </c>
      <c r="AY147" s="18" t="s">
        <v>176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87</v>
      </c>
      <c r="BK147" s="165">
        <f t="shared" si="9"/>
        <v>0</v>
      </c>
      <c r="BL147" s="18" t="s">
        <v>332</v>
      </c>
      <c r="BM147" s="164" t="s">
        <v>7</v>
      </c>
    </row>
    <row r="148" spans="1:65" s="2" customFormat="1" ht="14.5" customHeight="1">
      <c r="A148" s="33"/>
      <c r="B148" s="151"/>
      <c r="C148" s="152" t="s">
        <v>320</v>
      </c>
      <c r="D148" s="152" t="s">
        <v>178</v>
      </c>
      <c r="E148" s="153" t="s">
        <v>2171</v>
      </c>
      <c r="F148" s="154" t="s">
        <v>2172</v>
      </c>
      <c r="G148" s="155" t="s">
        <v>219</v>
      </c>
      <c r="H148" s="156">
        <v>7</v>
      </c>
      <c r="I148" s="157"/>
      <c r="J148" s="158">
        <f t="shared" si="0"/>
        <v>0</v>
      </c>
      <c r="K148" s="159"/>
      <c r="L148" s="34"/>
      <c r="M148" s="160" t="s">
        <v>1</v>
      </c>
      <c r="N148" s="161" t="s">
        <v>41</v>
      </c>
      <c r="O148" s="59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332</v>
      </c>
      <c r="AT148" s="164" t="s">
        <v>178</v>
      </c>
      <c r="AU148" s="164" t="s">
        <v>87</v>
      </c>
      <c r="AY148" s="18" t="s">
        <v>176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87</v>
      </c>
      <c r="BK148" s="165">
        <f t="shared" si="9"/>
        <v>0</v>
      </c>
      <c r="BL148" s="18" t="s">
        <v>332</v>
      </c>
      <c r="BM148" s="164" t="s">
        <v>612</v>
      </c>
    </row>
    <row r="149" spans="1:65" s="2" customFormat="1" ht="14.5" customHeight="1">
      <c r="A149" s="33"/>
      <c r="B149" s="151"/>
      <c r="C149" s="203" t="s">
        <v>324</v>
      </c>
      <c r="D149" s="203" t="s">
        <v>411</v>
      </c>
      <c r="E149" s="204" t="s">
        <v>2173</v>
      </c>
      <c r="F149" s="205" t="s">
        <v>2174</v>
      </c>
      <c r="G149" s="206" t="s">
        <v>219</v>
      </c>
      <c r="H149" s="207">
        <v>7</v>
      </c>
      <c r="I149" s="208"/>
      <c r="J149" s="209">
        <f t="shared" si="0"/>
        <v>0</v>
      </c>
      <c r="K149" s="210"/>
      <c r="L149" s="211"/>
      <c r="M149" s="212" t="s">
        <v>1</v>
      </c>
      <c r="N149" s="213" t="s">
        <v>41</v>
      </c>
      <c r="O149" s="59"/>
      <c r="P149" s="162">
        <f t="shared" si="1"/>
        <v>0</v>
      </c>
      <c r="Q149" s="162">
        <v>1.2E-4</v>
      </c>
      <c r="R149" s="162">
        <f t="shared" si="2"/>
        <v>8.4000000000000003E-4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615</v>
      </c>
      <c r="AT149" s="164" t="s">
        <v>411</v>
      </c>
      <c r="AU149" s="164" t="s">
        <v>87</v>
      </c>
      <c r="AY149" s="18" t="s">
        <v>176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87</v>
      </c>
      <c r="BK149" s="165">
        <f t="shared" si="9"/>
        <v>0</v>
      </c>
      <c r="BL149" s="18" t="s">
        <v>332</v>
      </c>
      <c r="BM149" s="164" t="s">
        <v>365</v>
      </c>
    </row>
    <row r="150" spans="1:65" s="2" customFormat="1" ht="14.5" customHeight="1">
      <c r="A150" s="33"/>
      <c r="B150" s="151"/>
      <c r="C150" s="203" t="s">
        <v>328</v>
      </c>
      <c r="D150" s="203" t="s">
        <v>411</v>
      </c>
      <c r="E150" s="204" t="s">
        <v>2175</v>
      </c>
      <c r="F150" s="205" t="s">
        <v>2176</v>
      </c>
      <c r="G150" s="206" t="s">
        <v>375</v>
      </c>
      <c r="H150" s="207">
        <v>0.2</v>
      </c>
      <c r="I150" s="208"/>
      <c r="J150" s="209">
        <f t="shared" si="0"/>
        <v>0</v>
      </c>
      <c r="K150" s="210"/>
      <c r="L150" s="211"/>
      <c r="M150" s="212" t="s">
        <v>1</v>
      </c>
      <c r="N150" s="213" t="s">
        <v>41</v>
      </c>
      <c r="O150" s="59"/>
      <c r="P150" s="162">
        <f t="shared" si="1"/>
        <v>0</v>
      </c>
      <c r="Q150" s="162">
        <v>1E-3</v>
      </c>
      <c r="R150" s="162">
        <f t="shared" si="2"/>
        <v>2.0000000000000001E-4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615</v>
      </c>
      <c r="AT150" s="164" t="s">
        <v>411</v>
      </c>
      <c r="AU150" s="164" t="s">
        <v>87</v>
      </c>
      <c r="AY150" s="18" t="s">
        <v>176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87</v>
      </c>
      <c r="BK150" s="165">
        <f t="shared" si="9"/>
        <v>0</v>
      </c>
      <c r="BL150" s="18" t="s">
        <v>332</v>
      </c>
      <c r="BM150" s="164" t="s">
        <v>634</v>
      </c>
    </row>
    <row r="151" spans="1:65" s="2" customFormat="1" ht="24.25" customHeight="1">
      <c r="A151" s="33"/>
      <c r="B151" s="151"/>
      <c r="C151" s="152" t="s">
        <v>332</v>
      </c>
      <c r="D151" s="152" t="s">
        <v>178</v>
      </c>
      <c r="E151" s="153" t="s">
        <v>620</v>
      </c>
      <c r="F151" s="154" t="s">
        <v>621</v>
      </c>
      <c r="G151" s="155" t="s">
        <v>315</v>
      </c>
      <c r="H151" s="156">
        <v>3.0000000000000001E-3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41</v>
      </c>
      <c r="O151" s="59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332</v>
      </c>
      <c r="AT151" s="164" t="s">
        <v>178</v>
      </c>
      <c r="AU151" s="164" t="s">
        <v>87</v>
      </c>
      <c r="AY151" s="18" t="s">
        <v>176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87</v>
      </c>
      <c r="BK151" s="165">
        <f t="shared" si="9"/>
        <v>0</v>
      </c>
      <c r="BL151" s="18" t="s">
        <v>332</v>
      </c>
      <c r="BM151" s="164" t="s">
        <v>623</v>
      </c>
    </row>
    <row r="152" spans="1:65" s="12" customFormat="1" ht="23" customHeight="1">
      <c r="B152" s="138"/>
      <c r="D152" s="139" t="s">
        <v>74</v>
      </c>
      <c r="E152" s="149" t="s">
        <v>2177</v>
      </c>
      <c r="F152" s="149" t="s">
        <v>2178</v>
      </c>
      <c r="I152" s="141"/>
      <c r="J152" s="150">
        <f>BK152</f>
        <v>0</v>
      </c>
      <c r="L152" s="138"/>
      <c r="M152" s="143"/>
      <c r="N152" s="144"/>
      <c r="O152" s="144"/>
      <c r="P152" s="145">
        <f>SUM(P153:P159)</f>
        <v>0</v>
      </c>
      <c r="Q152" s="144"/>
      <c r="R152" s="145">
        <f>SUM(R153:R159)</f>
        <v>3.8670000000000003E-2</v>
      </c>
      <c r="S152" s="144"/>
      <c r="T152" s="146">
        <f>SUM(T153:T159)</f>
        <v>0</v>
      </c>
      <c r="AR152" s="139" t="s">
        <v>87</v>
      </c>
      <c r="AT152" s="147" t="s">
        <v>74</v>
      </c>
      <c r="AU152" s="147" t="s">
        <v>79</v>
      </c>
      <c r="AY152" s="139" t="s">
        <v>176</v>
      </c>
      <c r="BK152" s="148">
        <f>SUM(BK153:BK159)</f>
        <v>0</v>
      </c>
    </row>
    <row r="153" spans="1:65" s="2" customFormat="1" ht="24.25" customHeight="1">
      <c r="A153" s="33"/>
      <c r="B153" s="151"/>
      <c r="C153" s="152" t="s">
        <v>337</v>
      </c>
      <c r="D153" s="152" t="s">
        <v>178</v>
      </c>
      <c r="E153" s="153" t="s">
        <v>2179</v>
      </c>
      <c r="F153" s="154" t="s">
        <v>2180</v>
      </c>
      <c r="G153" s="155" t="s">
        <v>362</v>
      </c>
      <c r="H153" s="156">
        <v>1</v>
      </c>
      <c r="I153" s="157"/>
      <c r="J153" s="158">
        <f t="shared" ref="J153:J159" si="10">ROUND(I153*H153,2)</f>
        <v>0</v>
      </c>
      <c r="K153" s="159"/>
      <c r="L153" s="34"/>
      <c r="M153" s="160" t="s">
        <v>1</v>
      </c>
      <c r="N153" s="161" t="s">
        <v>41</v>
      </c>
      <c r="O153" s="59"/>
      <c r="P153" s="162">
        <f t="shared" ref="P153:P159" si="11">O153*H153</f>
        <v>0</v>
      </c>
      <c r="Q153" s="162">
        <v>2.3000000000000001E-4</v>
      </c>
      <c r="R153" s="162">
        <f t="shared" ref="R153:R159" si="12">Q153*H153</f>
        <v>2.3000000000000001E-4</v>
      </c>
      <c r="S153" s="162">
        <v>0</v>
      </c>
      <c r="T153" s="163">
        <f t="shared" ref="T153:T159" si="13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332</v>
      </c>
      <c r="AT153" s="164" t="s">
        <v>178</v>
      </c>
      <c r="AU153" s="164" t="s">
        <v>87</v>
      </c>
      <c r="AY153" s="18" t="s">
        <v>176</v>
      </c>
      <c r="BE153" s="165">
        <f t="shared" ref="BE153:BE159" si="14">IF(N153="základná",J153,0)</f>
        <v>0</v>
      </c>
      <c r="BF153" s="165">
        <f t="shared" ref="BF153:BF159" si="15">IF(N153="znížená",J153,0)</f>
        <v>0</v>
      </c>
      <c r="BG153" s="165">
        <f t="shared" ref="BG153:BG159" si="16">IF(N153="zákl. prenesená",J153,0)</f>
        <v>0</v>
      </c>
      <c r="BH153" s="165">
        <f t="shared" ref="BH153:BH159" si="17">IF(N153="zníž. prenesená",J153,0)</f>
        <v>0</v>
      </c>
      <c r="BI153" s="165">
        <f t="shared" ref="BI153:BI159" si="18">IF(N153="nulová",J153,0)</f>
        <v>0</v>
      </c>
      <c r="BJ153" s="18" t="s">
        <v>87</v>
      </c>
      <c r="BK153" s="165">
        <f t="shared" ref="BK153:BK159" si="19">ROUND(I153*H153,2)</f>
        <v>0</v>
      </c>
      <c r="BL153" s="18" t="s">
        <v>332</v>
      </c>
      <c r="BM153" s="164" t="s">
        <v>615</v>
      </c>
    </row>
    <row r="154" spans="1:65" s="2" customFormat="1" ht="24.25" customHeight="1">
      <c r="A154" s="33"/>
      <c r="B154" s="151"/>
      <c r="C154" s="152" t="s">
        <v>341</v>
      </c>
      <c r="D154" s="152" t="s">
        <v>178</v>
      </c>
      <c r="E154" s="153" t="s">
        <v>2181</v>
      </c>
      <c r="F154" s="154" t="s">
        <v>2182</v>
      </c>
      <c r="G154" s="155" t="s">
        <v>219</v>
      </c>
      <c r="H154" s="156">
        <v>2</v>
      </c>
      <c r="I154" s="157"/>
      <c r="J154" s="158">
        <f t="shared" si="10"/>
        <v>0</v>
      </c>
      <c r="K154" s="159"/>
      <c r="L154" s="34"/>
      <c r="M154" s="160" t="s">
        <v>1</v>
      </c>
      <c r="N154" s="161" t="s">
        <v>41</v>
      </c>
      <c r="O154" s="59"/>
      <c r="P154" s="162">
        <f t="shared" si="11"/>
        <v>0</v>
      </c>
      <c r="Q154" s="162">
        <v>1.5299999999999999E-3</v>
      </c>
      <c r="R154" s="162">
        <f t="shared" si="12"/>
        <v>3.0599999999999998E-3</v>
      </c>
      <c r="S154" s="162">
        <v>0</v>
      </c>
      <c r="T154" s="163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332</v>
      </c>
      <c r="AT154" s="164" t="s">
        <v>178</v>
      </c>
      <c r="AU154" s="164" t="s">
        <v>87</v>
      </c>
      <c r="AY154" s="18" t="s">
        <v>176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87</v>
      </c>
      <c r="BK154" s="165">
        <f t="shared" si="19"/>
        <v>0</v>
      </c>
      <c r="BL154" s="18" t="s">
        <v>332</v>
      </c>
      <c r="BM154" s="164" t="s">
        <v>1120</v>
      </c>
    </row>
    <row r="155" spans="1:65" s="2" customFormat="1" ht="24.25" customHeight="1">
      <c r="A155" s="33"/>
      <c r="B155" s="151"/>
      <c r="C155" s="152" t="s">
        <v>346</v>
      </c>
      <c r="D155" s="152" t="s">
        <v>178</v>
      </c>
      <c r="E155" s="153" t="s">
        <v>2183</v>
      </c>
      <c r="F155" s="154" t="s">
        <v>2184</v>
      </c>
      <c r="G155" s="155" t="s">
        <v>362</v>
      </c>
      <c r="H155" s="156">
        <v>1</v>
      </c>
      <c r="I155" s="157"/>
      <c r="J155" s="158">
        <f t="shared" si="10"/>
        <v>0</v>
      </c>
      <c r="K155" s="159"/>
      <c r="L155" s="34"/>
      <c r="M155" s="160" t="s">
        <v>1</v>
      </c>
      <c r="N155" s="161" t="s">
        <v>41</v>
      </c>
      <c r="O155" s="59"/>
      <c r="P155" s="162">
        <f t="shared" si="11"/>
        <v>0</v>
      </c>
      <c r="Q155" s="162">
        <v>0</v>
      </c>
      <c r="R155" s="162">
        <f t="shared" si="12"/>
        <v>0</v>
      </c>
      <c r="S155" s="162">
        <v>0</v>
      </c>
      <c r="T155" s="163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332</v>
      </c>
      <c r="AT155" s="164" t="s">
        <v>178</v>
      </c>
      <c r="AU155" s="164" t="s">
        <v>87</v>
      </c>
      <c r="AY155" s="18" t="s">
        <v>176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87</v>
      </c>
      <c r="BK155" s="165">
        <f t="shared" si="19"/>
        <v>0</v>
      </c>
      <c r="BL155" s="18" t="s">
        <v>332</v>
      </c>
      <c r="BM155" s="164" t="s">
        <v>1128</v>
      </c>
    </row>
    <row r="156" spans="1:65" s="2" customFormat="1" ht="24.25" customHeight="1">
      <c r="A156" s="33"/>
      <c r="B156" s="151"/>
      <c r="C156" s="152" t="s">
        <v>7</v>
      </c>
      <c r="D156" s="152" t="s">
        <v>178</v>
      </c>
      <c r="E156" s="153" t="s">
        <v>2185</v>
      </c>
      <c r="F156" s="154" t="s">
        <v>2186</v>
      </c>
      <c r="G156" s="155" t="s">
        <v>362</v>
      </c>
      <c r="H156" s="156">
        <v>1</v>
      </c>
      <c r="I156" s="157"/>
      <c r="J156" s="158">
        <f t="shared" si="10"/>
        <v>0</v>
      </c>
      <c r="K156" s="159"/>
      <c r="L156" s="34"/>
      <c r="M156" s="160" t="s">
        <v>1</v>
      </c>
      <c r="N156" s="161" t="s">
        <v>41</v>
      </c>
      <c r="O156" s="59"/>
      <c r="P156" s="162">
        <f t="shared" si="11"/>
        <v>0</v>
      </c>
      <c r="Q156" s="162">
        <v>3.5380000000000002E-2</v>
      </c>
      <c r="R156" s="162">
        <f t="shared" si="12"/>
        <v>3.5380000000000002E-2</v>
      </c>
      <c r="S156" s="162">
        <v>0</v>
      </c>
      <c r="T156" s="163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332</v>
      </c>
      <c r="AT156" s="164" t="s">
        <v>178</v>
      </c>
      <c r="AU156" s="164" t="s">
        <v>87</v>
      </c>
      <c r="AY156" s="18" t="s">
        <v>176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87</v>
      </c>
      <c r="BK156" s="165">
        <f t="shared" si="19"/>
        <v>0</v>
      </c>
      <c r="BL156" s="18" t="s">
        <v>332</v>
      </c>
      <c r="BM156" s="164" t="s">
        <v>1293</v>
      </c>
    </row>
    <row r="157" spans="1:65" s="2" customFormat="1" ht="24.25" customHeight="1">
      <c r="A157" s="33"/>
      <c r="B157" s="151"/>
      <c r="C157" s="152" t="s">
        <v>359</v>
      </c>
      <c r="D157" s="152" t="s">
        <v>178</v>
      </c>
      <c r="E157" s="153" t="s">
        <v>2187</v>
      </c>
      <c r="F157" s="154" t="s">
        <v>2188</v>
      </c>
      <c r="G157" s="155" t="s">
        <v>219</v>
      </c>
      <c r="H157" s="156">
        <v>2</v>
      </c>
      <c r="I157" s="157"/>
      <c r="J157" s="158">
        <f t="shared" si="10"/>
        <v>0</v>
      </c>
      <c r="K157" s="159"/>
      <c r="L157" s="34"/>
      <c r="M157" s="160" t="s">
        <v>1</v>
      </c>
      <c r="N157" s="161" t="s">
        <v>41</v>
      </c>
      <c r="O157" s="59"/>
      <c r="P157" s="162">
        <f t="shared" si="11"/>
        <v>0</v>
      </c>
      <c r="Q157" s="162">
        <v>0</v>
      </c>
      <c r="R157" s="162">
        <f t="shared" si="12"/>
        <v>0</v>
      </c>
      <c r="S157" s="162">
        <v>0</v>
      </c>
      <c r="T157" s="163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332</v>
      </c>
      <c r="AT157" s="164" t="s">
        <v>178</v>
      </c>
      <c r="AU157" s="164" t="s">
        <v>87</v>
      </c>
      <c r="AY157" s="18" t="s">
        <v>176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87</v>
      </c>
      <c r="BK157" s="165">
        <f t="shared" si="19"/>
        <v>0</v>
      </c>
      <c r="BL157" s="18" t="s">
        <v>332</v>
      </c>
      <c r="BM157" s="164" t="s">
        <v>143</v>
      </c>
    </row>
    <row r="158" spans="1:65" s="2" customFormat="1" ht="14.5" customHeight="1">
      <c r="A158" s="33"/>
      <c r="B158" s="151"/>
      <c r="C158" s="152" t="s">
        <v>365</v>
      </c>
      <c r="D158" s="152" t="s">
        <v>178</v>
      </c>
      <c r="E158" s="153" t="s">
        <v>2189</v>
      </c>
      <c r="F158" s="154" t="s">
        <v>2190</v>
      </c>
      <c r="G158" s="155" t="s">
        <v>219</v>
      </c>
      <c r="H158" s="156">
        <v>25</v>
      </c>
      <c r="I158" s="157"/>
      <c r="J158" s="158">
        <f t="shared" si="10"/>
        <v>0</v>
      </c>
      <c r="K158" s="159"/>
      <c r="L158" s="34"/>
      <c r="M158" s="160" t="s">
        <v>1</v>
      </c>
      <c r="N158" s="161" t="s">
        <v>41</v>
      </c>
      <c r="O158" s="59"/>
      <c r="P158" s="162">
        <f t="shared" si="11"/>
        <v>0</v>
      </c>
      <c r="Q158" s="162">
        <v>0</v>
      </c>
      <c r="R158" s="162">
        <f t="shared" si="12"/>
        <v>0</v>
      </c>
      <c r="S158" s="162">
        <v>0</v>
      </c>
      <c r="T158" s="163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332</v>
      </c>
      <c r="AT158" s="164" t="s">
        <v>178</v>
      </c>
      <c r="AU158" s="164" t="s">
        <v>87</v>
      </c>
      <c r="AY158" s="18" t="s">
        <v>176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87</v>
      </c>
      <c r="BK158" s="165">
        <f t="shared" si="19"/>
        <v>0</v>
      </c>
      <c r="BL158" s="18" t="s">
        <v>332</v>
      </c>
      <c r="BM158" s="164" t="s">
        <v>1313</v>
      </c>
    </row>
    <row r="159" spans="1:65" s="2" customFormat="1" ht="24.25" customHeight="1">
      <c r="A159" s="33"/>
      <c r="B159" s="151"/>
      <c r="C159" s="152" t="s">
        <v>372</v>
      </c>
      <c r="D159" s="152" t="s">
        <v>178</v>
      </c>
      <c r="E159" s="153" t="s">
        <v>2191</v>
      </c>
      <c r="F159" s="154" t="s">
        <v>2192</v>
      </c>
      <c r="G159" s="155" t="s">
        <v>315</v>
      </c>
      <c r="H159" s="156">
        <v>3.9E-2</v>
      </c>
      <c r="I159" s="157"/>
      <c r="J159" s="158">
        <f t="shared" si="10"/>
        <v>0</v>
      </c>
      <c r="K159" s="159"/>
      <c r="L159" s="34"/>
      <c r="M159" s="160" t="s">
        <v>1</v>
      </c>
      <c r="N159" s="161" t="s">
        <v>41</v>
      </c>
      <c r="O159" s="59"/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332</v>
      </c>
      <c r="AT159" s="164" t="s">
        <v>178</v>
      </c>
      <c r="AU159" s="164" t="s">
        <v>87</v>
      </c>
      <c r="AY159" s="18" t="s">
        <v>176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8" t="s">
        <v>87</v>
      </c>
      <c r="BK159" s="165">
        <f t="shared" si="19"/>
        <v>0</v>
      </c>
      <c r="BL159" s="18" t="s">
        <v>332</v>
      </c>
      <c r="BM159" s="164" t="s">
        <v>1329</v>
      </c>
    </row>
    <row r="160" spans="1:65" s="12" customFormat="1" ht="23" customHeight="1">
      <c r="B160" s="138"/>
      <c r="D160" s="139" t="s">
        <v>74</v>
      </c>
      <c r="E160" s="149" t="s">
        <v>2193</v>
      </c>
      <c r="F160" s="149" t="s">
        <v>2194</v>
      </c>
      <c r="I160" s="141"/>
      <c r="J160" s="150">
        <f>BK160</f>
        <v>0</v>
      </c>
      <c r="L160" s="138"/>
      <c r="M160" s="143"/>
      <c r="N160" s="144"/>
      <c r="O160" s="144"/>
      <c r="P160" s="145">
        <f>SUM(P161:P173)</f>
        <v>0</v>
      </c>
      <c r="Q160" s="144"/>
      <c r="R160" s="145">
        <f>SUM(R161:R173)</f>
        <v>9.8610000000000017E-2</v>
      </c>
      <c r="S160" s="144"/>
      <c r="T160" s="146">
        <f>SUM(T161:T173)</f>
        <v>0</v>
      </c>
      <c r="AR160" s="139" t="s">
        <v>87</v>
      </c>
      <c r="AT160" s="147" t="s">
        <v>74</v>
      </c>
      <c r="AU160" s="147" t="s">
        <v>79</v>
      </c>
      <c r="AY160" s="139" t="s">
        <v>176</v>
      </c>
      <c r="BK160" s="148">
        <f>SUM(BK161:BK173)</f>
        <v>0</v>
      </c>
    </row>
    <row r="161" spans="1:65" s="2" customFormat="1" ht="14.5" customHeight="1">
      <c r="A161" s="33"/>
      <c r="B161" s="151"/>
      <c r="C161" s="152" t="s">
        <v>383</v>
      </c>
      <c r="D161" s="152" t="s">
        <v>178</v>
      </c>
      <c r="E161" s="153" t="s">
        <v>2195</v>
      </c>
      <c r="F161" s="154" t="s">
        <v>2196</v>
      </c>
      <c r="G161" s="155" t="s">
        <v>219</v>
      </c>
      <c r="H161" s="156">
        <v>3.5</v>
      </c>
      <c r="I161" s="157"/>
      <c r="J161" s="158">
        <f t="shared" ref="J161:J173" si="20">ROUND(I161*H161,2)</f>
        <v>0</v>
      </c>
      <c r="K161" s="159"/>
      <c r="L161" s="34"/>
      <c r="M161" s="160" t="s">
        <v>1</v>
      </c>
      <c r="N161" s="161" t="s">
        <v>41</v>
      </c>
      <c r="O161" s="59"/>
      <c r="P161" s="162">
        <f t="shared" ref="P161:P173" si="21">O161*H161</f>
        <v>0</v>
      </c>
      <c r="Q161" s="162">
        <v>8.4999999999999995E-4</v>
      </c>
      <c r="R161" s="162">
        <f t="shared" ref="R161:R173" si="22">Q161*H161</f>
        <v>2.9749999999999998E-3</v>
      </c>
      <c r="S161" s="162">
        <v>0</v>
      </c>
      <c r="T161" s="163">
        <f t="shared" ref="T161:T173" si="2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332</v>
      </c>
      <c r="AT161" s="164" t="s">
        <v>178</v>
      </c>
      <c r="AU161" s="164" t="s">
        <v>87</v>
      </c>
      <c r="AY161" s="18" t="s">
        <v>176</v>
      </c>
      <c r="BE161" s="165">
        <f t="shared" ref="BE161:BE173" si="24">IF(N161="základná",J161,0)</f>
        <v>0</v>
      </c>
      <c r="BF161" s="165">
        <f t="shared" ref="BF161:BF173" si="25">IF(N161="znížená",J161,0)</f>
        <v>0</v>
      </c>
      <c r="BG161" s="165">
        <f t="shared" ref="BG161:BG173" si="26">IF(N161="zákl. prenesená",J161,0)</f>
        <v>0</v>
      </c>
      <c r="BH161" s="165">
        <f t="shared" ref="BH161:BH173" si="27">IF(N161="zníž. prenesená",J161,0)</f>
        <v>0</v>
      </c>
      <c r="BI161" s="165">
        <f t="shared" ref="BI161:BI173" si="28">IF(N161="nulová",J161,0)</f>
        <v>0</v>
      </c>
      <c r="BJ161" s="18" t="s">
        <v>87</v>
      </c>
      <c r="BK161" s="165">
        <f t="shared" ref="BK161:BK173" si="29">ROUND(I161*H161,2)</f>
        <v>0</v>
      </c>
      <c r="BL161" s="18" t="s">
        <v>332</v>
      </c>
      <c r="BM161" s="164" t="s">
        <v>1656</v>
      </c>
    </row>
    <row r="162" spans="1:65" s="2" customFormat="1" ht="24.25" customHeight="1">
      <c r="A162" s="33"/>
      <c r="B162" s="151"/>
      <c r="C162" s="152" t="s">
        <v>602</v>
      </c>
      <c r="D162" s="152" t="s">
        <v>178</v>
      </c>
      <c r="E162" s="153" t="s">
        <v>2197</v>
      </c>
      <c r="F162" s="154" t="s">
        <v>2198</v>
      </c>
      <c r="G162" s="155" t="s">
        <v>2199</v>
      </c>
      <c r="H162" s="156">
        <v>1</v>
      </c>
      <c r="I162" s="157"/>
      <c r="J162" s="158">
        <f t="shared" si="20"/>
        <v>0</v>
      </c>
      <c r="K162" s="159"/>
      <c r="L162" s="34"/>
      <c r="M162" s="160" t="s">
        <v>1</v>
      </c>
      <c r="N162" s="161" t="s">
        <v>41</v>
      </c>
      <c r="O162" s="59"/>
      <c r="P162" s="162">
        <f t="shared" si="21"/>
        <v>0</v>
      </c>
      <c r="Q162" s="162">
        <v>6.0000000000000001E-3</v>
      </c>
      <c r="R162" s="162">
        <f t="shared" si="22"/>
        <v>6.0000000000000001E-3</v>
      </c>
      <c r="S162" s="162">
        <v>0</v>
      </c>
      <c r="T162" s="163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332</v>
      </c>
      <c r="AT162" s="164" t="s">
        <v>178</v>
      </c>
      <c r="AU162" s="164" t="s">
        <v>87</v>
      </c>
      <c r="AY162" s="18" t="s">
        <v>176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87</v>
      </c>
      <c r="BK162" s="165">
        <f t="shared" si="29"/>
        <v>0</v>
      </c>
      <c r="BL162" s="18" t="s">
        <v>332</v>
      </c>
      <c r="BM162" s="164" t="s">
        <v>662</v>
      </c>
    </row>
    <row r="163" spans="1:65" s="2" customFormat="1" ht="24.25" customHeight="1">
      <c r="A163" s="33"/>
      <c r="B163" s="151"/>
      <c r="C163" s="152" t="s">
        <v>612</v>
      </c>
      <c r="D163" s="152" t="s">
        <v>178</v>
      </c>
      <c r="E163" s="153" t="s">
        <v>2200</v>
      </c>
      <c r="F163" s="154" t="s">
        <v>2201</v>
      </c>
      <c r="G163" s="155" t="s">
        <v>219</v>
      </c>
      <c r="H163" s="156">
        <v>4</v>
      </c>
      <c r="I163" s="157"/>
      <c r="J163" s="158">
        <f t="shared" si="20"/>
        <v>0</v>
      </c>
      <c r="K163" s="159"/>
      <c r="L163" s="34"/>
      <c r="M163" s="160" t="s">
        <v>1</v>
      </c>
      <c r="N163" s="161" t="s">
        <v>41</v>
      </c>
      <c r="O163" s="59"/>
      <c r="P163" s="162">
        <f t="shared" si="21"/>
        <v>0</v>
      </c>
      <c r="Q163" s="162">
        <v>0</v>
      </c>
      <c r="R163" s="162">
        <f t="shared" si="22"/>
        <v>0</v>
      </c>
      <c r="S163" s="162">
        <v>0</v>
      </c>
      <c r="T163" s="163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332</v>
      </c>
      <c r="AT163" s="164" t="s">
        <v>178</v>
      </c>
      <c r="AU163" s="164" t="s">
        <v>87</v>
      </c>
      <c r="AY163" s="18" t="s">
        <v>176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87</v>
      </c>
      <c r="BK163" s="165">
        <f t="shared" si="29"/>
        <v>0</v>
      </c>
      <c r="BL163" s="18" t="s">
        <v>332</v>
      </c>
      <c r="BM163" s="164" t="s">
        <v>1679</v>
      </c>
    </row>
    <row r="164" spans="1:65" s="2" customFormat="1" ht="24.25" customHeight="1">
      <c r="A164" s="33"/>
      <c r="B164" s="151"/>
      <c r="C164" s="152" t="s">
        <v>619</v>
      </c>
      <c r="D164" s="152" t="s">
        <v>178</v>
      </c>
      <c r="E164" s="153" t="s">
        <v>2202</v>
      </c>
      <c r="F164" s="154" t="s">
        <v>2203</v>
      </c>
      <c r="G164" s="155" t="s">
        <v>219</v>
      </c>
      <c r="H164" s="156">
        <v>14</v>
      </c>
      <c r="I164" s="157"/>
      <c r="J164" s="158">
        <f t="shared" si="20"/>
        <v>0</v>
      </c>
      <c r="K164" s="159"/>
      <c r="L164" s="34"/>
      <c r="M164" s="160" t="s">
        <v>1</v>
      </c>
      <c r="N164" s="161" t="s">
        <v>41</v>
      </c>
      <c r="O164" s="59"/>
      <c r="P164" s="162">
        <f t="shared" si="21"/>
        <v>0</v>
      </c>
      <c r="Q164" s="162">
        <v>1.0499999999999999E-3</v>
      </c>
      <c r="R164" s="162">
        <f t="shared" si="22"/>
        <v>1.47E-2</v>
      </c>
      <c r="S164" s="162">
        <v>0</v>
      </c>
      <c r="T164" s="163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332</v>
      </c>
      <c r="AT164" s="164" t="s">
        <v>178</v>
      </c>
      <c r="AU164" s="164" t="s">
        <v>87</v>
      </c>
      <c r="AY164" s="18" t="s">
        <v>176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87</v>
      </c>
      <c r="BK164" s="165">
        <f t="shared" si="29"/>
        <v>0</v>
      </c>
      <c r="BL164" s="18" t="s">
        <v>332</v>
      </c>
      <c r="BM164" s="164" t="s">
        <v>1692</v>
      </c>
    </row>
    <row r="165" spans="1:65" s="2" customFormat="1" ht="24.25" customHeight="1">
      <c r="A165" s="33"/>
      <c r="B165" s="151"/>
      <c r="C165" s="152" t="s">
        <v>623</v>
      </c>
      <c r="D165" s="152" t="s">
        <v>178</v>
      </c>
      <c r="E165" s="153" t="s">
        <v>2204</v>
      </c>
      <c r="F165" s="154" t="s">
        <v>2205</v>
      </c>
      <c r="G165" s="155" t="s">
        <v>219</v>
      </c>
      <c r="H165" s="156">
        <v>7</v>
      </c>
      <c r="I165" s="157"/>
      <c r="J165" s="158">
        <f t="shared" si="20"/>
        <v>0</v>
      </c>
      <c r="K165" s="159"/>
      <c r="L165" s="34"/>
      <c r="M165" s="160" t="s">
        <v>1</v>
      </c>
      <c r="N165" s="161" t="s">
        <v>41</v>
      </c>
      <c r="O165" s="59"/>
      <c r="P165" s="162">
        <f t="shared" si="21"/>
        <v>0</v>
      </c>
      <c r="Q165" s="162">
        <v>1.7799999999999999E-3</v>
      </c>
      <c r="R165" s="162">
        <f t="shared" si="22"/>
        <v>1.2459999999999999E-2</v>
      </c>
      <c r="S165" s="162">
        <v>0</v>
      </c>
      <c r="T165" s="163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332</v>
      </c>
      <c r="AT165" s="164" t="s">
        <v>178</v>
      </c>
      <c r="AU165" s="164" t="s">
        <v>87</v>
      </c>
      <c r="AY165" s="18" t="s">
        <v>176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87</v>
      </c>
      <c r="BK165" s="165">
        <f t="shared" si="29"/>
        <v>0</v>
      </c>
      <c r="BL165" s="18" t="s">
        <v>332</v>
      </c>
      <c r="BM165" s="164" t="s">
        <v>1704</v>
      </c>
    </row>
    <row r="166" spans="1:65" s="2" customFormat="1" ht="14.5" customHeight="1">
      <c r="A166" s="33"/>
      <c r="B166" s="151"/>
      <c r="C166" s="152" t="s">
        <v>628</v>
      </c>
      <c r="D166" s="152" t="s">
        <v>178</v>
      </c>
      <c r="E166" s="153" t="s">
        <v>2206</v>
      </c>
      <c r="F166" s="154" t="s">
        <v>2207</v>
      </c>
      <c r="G166" s="155" t="s">
        <v>362</v>
      </c>
      <c r="H166" s="156">
        <v>20</v>
      </c>
      <c r="I166" s="157"/>
      <c r="J166" s="158">
        <f t="shared" si="20"/>
        <v>0</v>
      </c>
      <c r="K166" s="159"/>
      <c r="L166" s="34"/>
      <c r="M166" s="160" t="s">
        <v>1</v>
      </c>
      <c r="N166" s="161" t="s">
        <v>41</v>
      </c>
      <c r="O166" s="59"/>
      <c r="P166" s="162">
        <f t="shared" si="21"/>
        <v>0</v>
      </c>
      <c r="Q166" s="162">
        <v>1.8600000000000001E-3</v>
      </c>
      <c r="R166" s="162">
        <f t="shared" si="22"/>
        <v>3.7200000000000004E-2</v>
      </c>
      <c r="S166" s="162">
        <v>0</v>
      </c>
      <c r="T166" s="163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332</v>
      </c>
      <c r="AT166" s="164" t="s">
        <v>178</v>
      </c>
      <c r="AU166" s="164" t="s">
        <v>87</v>
      </c>
      <c r="AY166" s="18" t="s">
        <v>176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87</v>
      </c>
      <c r="BK166" s="165">
        <f t="shared" si="29"/>
        <v>0</v>
      </c>
      <c r="BL166" s="18" t="s">
        <v>332</v>
      </c>
      <c r="BM166" s="164" t="s">
        <v>1715</v>
      </c>
    </row>
    <row r="167" spans="1:65" s="2" customFormat="1" ht="38" customHeight="1">
      <c r="A167" s="33"/>
      <c r="B167" s="151"/>
      <c r="C167" s="152" t="s">
        <v>634</v>
      </c>
      <c r="D167" s="152" t="s">
        <v>178</v>
      </c>
      <c r="E167" s="153" t="s">
        <v>2208</v>
      </c>
      <c r="F167" s="154" t="s">
        <v>2209</v>
      </c>
      <c r="G167" s="155" t="s">
        <v>362</v>
      </c>
      <c r="H167" s="156">
        <v>1</v>
      </c>
      <c r="I167" s="157"/>
      <c r="J167" s="158">
        <f t="shared" si="20"/>
        <v>0</v>
      </c>
      <c r="K167" s="159"/>
      <c r="L167" s="34"/>
      <c r="M167" s="160" t="s">
        <v>1</v>
      </c>
      <c r="N167" s="161" t="s">
        <v>41</v>
      </c>
      <c r="O167" s="59"/>
      <c r="P167" s="162">
        <f t="shared" si="21"/>
        <v>0</v>
      </c>
      <c r="Q167" s="162">
        <v>2.0000000000000002E-5</v>
      </c>
      <c r="R167" s="162">
        <f t="shared" si="22"/>
        <v>2.0000000000000002E-5</v>
      </c>
      <c r="S167" s="162">
        <v>0</v>
      </c>
      <c r="T167" s="163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332</v>
      </c>
      <c r="AT167" s="164" t="s">
        <v>178</v>
      </c>
      <c r="AU167" s="164" t="s">
        <v>87</v>
      </c>
      <c r="AY167" s="18" t="s">
        <v>176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87</v>
      </c>
      <c r="BK167" s="165">
        <f t="shared" si="29"/>
        <v>0</v>
      </c>
      <c r="BL167" s="18" t="s">
        <v>332</v>
      </c>
      <c r="BM167" s="164" t="s">
        <v>1724</v>
      </c>
    </row>
    <row r="168" spans="1:65" s="2" customFormat="1" ht="14.5" customHeight="1">
      <c r="A168" s="33"/>
      <c r="B168" s="151"/>
      <c r="C168" s="203" t="s">
        <v>642</v>
      </c>
      <c r="D168" s="203" t="s">
        <v>411</v>
      </c>
      <c r="E168" s="204" t="s">
        <v>2210</v>
      </c>
      <c r="F168" s="205" t="s">
        <v>2211</v>
      </c>
      <c r="G168" s="206" t="s">
        <v>362</v>
      </c>
      <c r="H168" s="207">
        <v>1</v>
      </c>
      <c r="I168" s="208"/>
      <c r="J168" s="209">
        <f t="shared" si="20"/>
        <v>0</v>
      </c>
      <c r="K168" s="210"/>
      <c r="L168" s="211"/>
      <c r="M168" s="212" t="s">
        <v>1</v>
      </c>
      <c r="N168" s="213" t="s">
        <v>41</v>
      </c>
      <c r="O168" s="59"/>
      <c r="P168" s="162">
        <f t="shared" si="21"/>
        <v>0</v>
      </c>
      <c r="Q168" s="162">
        <v>0</v>
      </c>
      <c r="R168" s="162">
        <f t="shared" si="22"/>
        <v>0</v>
      </c>
      <c r="S168" s="162">
        <v>0</v>
      </c>
      <c r="T168" s="163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615</v>
      </c>
      <c r="AT168" s="164" t="s">
        <v>411</v>
      </c>
      <c r="AU168" s="164" t="s">
        <v>87</v>
      </c>
      <c r="AY168" s="18" t="s">
        <v>176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87</v>
      </c>
      <c r="BK168" s="165">
        <f t="shared" si="29"/>
        <v>0</v>
      </c>
      <c r="BL168" s="18" t="s">
        <v>332</v>
      </c>
      <c r="BM168" s="164" t="s">
        <v>1737</v>
      </c>
    </row>
    <row r="169" spans="1:65" s="2" customFormat="1" ht="24.25" customHeight="1">
      <c r="A169" s="33"/>
      <c r="B169" s="151"/>
      <c r="C169" s="152" t="s">
        <v>615</v>
      </c>
      <c r="D169" s="152" t="s">
        <v>178</v>
      </c>
      <c r="E169" s="153" t="s">
        <v>2212</v>
      </c>
      <c r="F169" s="154" t="s">
        <v>2213</v>
      </c>
      <c r="G169" s="155" t="s">
        <v>362</v>
      </c>
      <c r="H169" s="156">
        <v>1</v>
      </c>
      <c r="I169" s="157"/>
      <c r="J169" s="158">
        <f t="shared" si="20"/>
        <v>0</v>
      </c>
      <c r="K169" s="159"/>
      <c r="L169" s="34"/>
      <c r="M169" s="160" t="s">
        <v>1</v>
      </c>
      <c r="N169" s="161" t="s">
        <v>41</v>
      </c>
      <c r="O169" s="59"/>
      <c r="P169" s="162">
        <f t="shared" si="21"/>
        <v>0</v>
      </c>
      <c r="Q169" s="162">
        <v>5.9999999999999995E-4</v>
      </c>
      <c r="R169" s="162">
        <f t="shared" si="22"/>
        <v>5.9999999999999995E-4</v>
      </c>
      <c r="S169" s="162">
        <v>0</v>
      </c>
      <c r="T169" s="163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332</v>
      </c>
      <c r="AT169" s="164" t="s">
        <v>178</v>
      </c>
      <c r="AU169" s="164" t="s">
        <v>87</v>
      </c>
      <c r="AY169" s="18" t="s">
        <v>176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87</v>
      </c>
      <c r="BK169" s="165">
        <f t="shared" si="29"/>
        <v>0</v>
      </c>
      <c r="BL169" s="18" t="s">
        <v>332</v>
      </c>
      <c r="BM169" s="164" t="s">
        <v>1754</v>
      </c>
    </row>
    <row r="170" spans="1:65" s="2" customFormat="1" ht="24.25" customHeight="1">
      <c r="A170" s="33"/>
      <c r="B170" s="151"/>
      <c r="C170" s="152" t="s">
        <v>653</v>
      </c>
      <c r="D170" s="152" t="s">
        <v>178</v>
      </c>
      <c r="E170" s="153" t="s">
        <v>2214</v>
      </c>
      <c r="F170" s="154" t="s">
        <v>2215</v>
      </c>
      <c r="G170" s="155" t="s">
        <v>362</v>
      </c>
      <c r="H170" s="156">
        <v>1</v>
      </c>
      <c r="I170" s="157"/>
      <c r="J170" s="158">
        <f t="shared" si="20"/>
        <v>0</v>
      </c>
      <c r="K170" s="159"/>
      <c r="L170" s="34"/>
      <c r="M170" s="160" t="s">
        <v>1</v>
      </c>
      <c r="N170" s="161" t="s">
        <v>41</v>
      </c>
      <c r="O170" s="59"/>
      <c r="P170" s="162">
        <f t="shared" si="21"/>
        <v>0</v>
      </c>
      <c r="Q170" s="162">
        <v>0.02</v>
      </c>
      <c r="R170" s="162">
        <f t="shared" si="22"/>
        <v>0.02</v>
      </c>
      <c r="S170" s="162">
        <v>0</v>
      </c>
      <c r="T170" s="163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332</v>
      </c>
      <c r="AT170" s="164" t="s">
        <v>178</v>
      </c>
      <c r="AU170" s="164" t="s">
        <v>87</v>
      </c>
      <c r="AY170" s="18" t="s">
        <v>176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87</v>
      </c>
      <c r="BK170" s="165">
        <f t="shared" si="29"/>
        <v>0</v>
      </c>
      <c r="BL170" s="18" t="s">
        <v>332</v>
      </c>
      <c r="BM170" s="164" t="s">
        <v>387</v>
      </c>
    </row>
    <row r="171" spans="1:65" s="2" customFormat="1" ht="24.25" customHeight="1">
      <c r="A171" s="33"/>
      <c r="B171" s="151"/>
      <c r="C171" s="152" t="s">
        <v>1120</v>
      </c>
      <c r="D171" s="152" t="s">
        <v>178</v>
      </c>
      <c r="E171" s="153" t="s">
        <v>2216</v>
      </c>
      <c r="F171" s="154" t="s">
        <v>2217</v>
      </c>
      <c r="G171" s="155" t="s">
        <v>219</v>
      </c>
      <c r="H171" s="156">
        <v>24.5</v>
      </c>
      <c r="I171" s="157"/>
      <c r="J171" s="158">
        <f t="shared" si="20"/>
        <v>0</v>
      </c>
      <c r="K171" s="159"/>
      <c r="L171" s="34"/>
      <c r="M171" s="160" t="s">
        <v>1</v>
      </c>
      <c r="N171" s="161" t="s">
        <v>41</v>
      </c>
      <c r="O171" s="59"/>
      <c r="P171" s="162">
        <f t="shared" si="21"/>
        <v>0</v>
      </c>
      <c r="Q171" s="162">
        <v>1.8000000000000001E-4</v>
      </c>
      <c r="R171" s="162">
        <f t="shared" si="22"/>
        <v>4.4099999999999999E-3</v>
      </c>
      <c r="S171" s="162">
        <v>0</v>
      </c>
      <c r="T171" s="163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332</v>
      </c>
      <c r="AT171" s="164" t="s">
        <v>178</v>
      </c>
      <c r="AU171" s="164" t="s">
        <v>87</v>
      </c>
      <c r="AY171" s="18" t="s">
        <v>176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87</v>
      </c>
      <c r="BK171" s="165">
        <f t="shared" si="29"/>
        <v>0</v>
      </c>
      <c r="BL171" s="18" t="s">
        <v>332</v>
      </c>
      <c r="BM171" s="164" t="s">
        <v>1774</v>
      </c>
    </row>
    <row r="172" spans="1:65" s="2" customFormat="1" ht="24.25" customHeight="1">
      <c r="A172" s="33"/>
      <c r="B172" s="151"/>
      <c r="C172" s="152" t="s">
        <v>1124</v>
      </c>
      <c r="D172" s="152" t="s">
        <v>178</v>
      </c>
      <c r="E172" s="153" t="s">
        <v>2218</v>
      </c>
      <c r="F172" s="154" t="s">
        <v>2219</v>
      </c>
      <c r="G172" s="155" t="s">
        <v>219</v>
      </c>
      <c r="H172" s="156">
        <v>24.5</v>
      </c>
      <c r="I172" s="157"/>
      <c r="J172" s="158">
        <f t="shared" si="20"/>
        <v>0</v>
      </c>
      <c r="K172" s="159"/>
      <c r="L172" s="34"/>
      <c r="M172" s="160" t="s">
        <v>1</v>
      </c>
      <c r="N172" s="161" t="s">
        <v>41</v>
      </c>
      <c r="O172" s="59"/>
      <c r="P172" s="162">
        <f t="shared" si="21"/>
        <v>0</v>
      </c>
      <c r="Q172" s="162">
        <v>1.0000000000000001E-5</v>
      </c>
      <c r="R172" s="162">
        <f t="shared" si="22"/>
        <v>2.4500000000000005E-4</v>
      </c>
      <c r="S172" s="162">
        <v>0</v>
      </c>
      <c r="T172" s="163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332</v>
      </c>
      <c r="AT172" s="164" t="s">
        <v>178</v>
      </c>
      <c r="AU172" s="164" t="s">
        <v>87</v>
      </c>
      <c r="AY172" s="18" t="s">
        <v>176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87</v>
      </c>
      <c r="BK172" s="165">
        <f t="shared" si="29"/>
        <v>0</v>
      </c>
      <c r="BL172" s="18" t="s">
        <v>332</v>
      </c>
      <c r="BM172" s="164" t="s">
        <v>391</v>
      </c>
    </row>
    <row r="173" spans="1:65" s="2" customFormat="1" ht="24.25" customHeight="1">
      <c r="A173" s="33"/>
      <c r="B173" s="151"/>
      <c r="C173" s="152" t="s">
        <v>1128</v>
      </c>
      <c r="D173" s="152" t="s">
        <v>178</v>
      </c>
      <c r="E173" s="153" t="s">
        <v>2220</v>
      </c>
      <c r="F173" s="154" t="s">
        <v>2221</v>
      </c>
      <c r="G173" s="155" t="s">
        <v>315</v>
      </c>
      <c r="H173" s="156">
        <v>9.9000000000000005E-2</v>
      </c>
      <c r="I173" s="157"/>
      <c r="J173" s="158">
        <f t="shared" si="20"/>
        <v>0</v>
      </c>
      <c r="K173" s="159"/>
      <c r="L173" s="34"/>
      <c r="M173" s="198" t="s">
        <v>1</v>
      </c>
      <c r="N173" s="199" t="s">
        <v>41</v>
      </c>
      <c r="O173" s="200"/>
      <c r="P173" s="201">
        <f t="shared" si="21"/>
        <v>0</v>
      </c>
      <c r="Q173" s="201">
        <v>0</v>
      </c>
      <c r="R173" s="201">
        <f t="shared" si="22"/>
        <v>0</v>
      </c>
      <c r="S173" s="201">
        <v>0</v>
      </c>
      <c r="T173" s="202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332</v>
      </c>
      <c r="AT173" s="164" t="s">
        <v>178</v>
      </c>
      <c r="AU173" s="164" t="s">
        <v>87</v>
      </c>
      <c r="AY173" s="18" t="s">
        <v>176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87</v>
      </c>
      <c r="BK173" s="165">
        <f t="shared" si="29"/>
        <v>0</v>
      </c>
      <c r="BL173" s="18" t="s">
        <v>332</v>
      </c>
      <c r="BM173" s="164" t="s">
        <v>1792</v>
      </c>
    </row>
    <row r="174" spans="1:65" s="2" customFormat="1" ht="7" customHeight="1">
      <c r="A174" s="33"/>
      <c r="B174" s="48"/>
      <c r="C174" s="49"/>
      <c r="D174" s="49"/>
      <c r="E174" s="49"/>
      <c r="F174" s="49"/>
      <c r="G174" s="49"/>
      <c r="H174" s="49"/>
      <c r="I174" s="49"/>
      <c r="J174" s="49"/>
      <c r="K174" s="49"/>
      <c r="L174" s="34"/>
      <c r="M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</sheetData>
  <autoFilter ref="C126:K173" xr:uid="{00000000-0009-0000-0000-000008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SO01.1 - SO01.1 Búracie p...</vt:lpstr>
      <vt:lpstr>SO01.2A - SO01.2A Zateple...</vt:lpstr>
      <vt:lpstr>SO01.2B - SO01.2B Zatepl....</vt:lpstr>
      <vt:lpstr>SO01.1.3 - SO01.1.3  Bura...</vt:lpstr>
      <vt:lpstr>SO01.2C - SO01.2C Výmena ...</vt:lpstr>
      <vt:lpstr>SO01.1 - SO01.1 Búracie p..._01</vt:lpstr>
      <vt:lpstr>SO01.2D - SO01.2D Stavebn...</vt:lpstr>
      <vt:lpstr>SO01.3 - SO01.3 Zdravotec...</vt:lpstr>
      <vt:lpstr>SO01.4 - SO01.4  Plynoinš...</vt:lpstr>
      <vt:lpstr>SO01.5 - SO01.5  Vykurovanie</vt:lpstr>
      <vt:lpstr>SO01.6 - SO01.6 Elektroin...</vt:lpstr>
      <vt:lpstr>SO01.7 - SO01.7 Bleskozvod</vt:lpstr>
      <vt:lpstr>SO01.8 - SO01.8  Vetranie </vt:lpstr>
      <vt:lpstr>Zoznam figúr</vt:lpstr>
      <vt:lpstr>'Rekapitulácia stavby'!Názvy_tlače</vt:lpstr>
      <vt:lpstr>'SO01.1 - SO01.1 Búracie p...'!Názvy_tlače</vt:lpstr>
      <vt:lpstr>'SO01.1 - SO01.1 Búracie p..._01'!Názvy_tlače</vt:lpstr>
      <vt:lpstr>'SO01.1.3 - SO01.1.3  Bura...'!Názvy_tlače</vt:lpstr>
      <vt:lpstr>'SO01.2A - SO01.2A Zateple...'!Názvy_tlače</vt:lpstr>
      <vt:lpstr>'SO01.2B - SO01.2B Zatepl....'!Názvy_tlače</vt:lpstr>
      <vt:lpstr>'SO01.2C - SO01.2C Výmena ...'!Názvy_tlače</vt:lpstr>
      <vt:lpstr>'SO01.2D - SO01.2D Stavebn...'!Názvy_tlače</vt:lpstr>
      <vt:lpstr>'SO01.3 - SO01.3 Zdravotec...'!Názvy_tlače</vt:lpstr>
      <vt:lpstr>'SO01.4 - SO01.4  Plynoinš...'!Názvy_tlače</vt:lpstr>
      <vt:lpstr>'SO01.5 - SO01.5  Vykurovanie'!Názvy_tlače</vt:lpstr>
      <vt:lpstr>'SO01.6 - SO01.6 Elektroin...'!Názvy_tlače</vt:lpstr>
      <vt:lpstr>'SO01.7 - SO01.7 Bleskozvod'!Názvy_tlače</vt:lpstr>
      <vt:lpstr>'SO01.8 - SO01.8  Vetranie '!Názvy_tlače</vt:lpstr>
      <vt:lpstr>'Zoznam figúr'!Názvy_tlače</vt:lpstr>
      <vt:lpstr>'Rekapitulácia stavby'!Oblasť_tlače</vt:lpstr>
      <vt:lpstr>'SO01.1 - SO01.1 Búracie p...'!Oblasť_tlače</vt:lpstr>
      <vt:lpstr>'SO01.1 - SO01.1 Búracie p..._01'!Oblasť_tlače</vt:lpstr>
      <vt:lpstr>'SO01.1.3 - SO01.1.3  Bura...'!Oblasť_tlače</vt:lpstr>
      <vt:lpstr>'SO01.2A - SO01.2A Zateple...'!Oblasť_tlače</vt:lpstr>
      <vt:lpstr>'SO01.2B - SO01.2B Zatepl....'!Oblasť_tlače</vt:lpstr>
      <vt:lpstr>'SO01.2C - SO01.2C Výmena ...'!Oblasť_tlače</vt:lpstr>
      <vt:lpstr>'SO01.2D - SO01.2D Stavebn...'!Oblasť_tlače</vt:lpstr>
      <vt:lpstr>'SO01.3 - SO01.3 Zdravotec...'!Oblasť_tlače</vt:lpstr>
      <vt:lpstr>'SO01.4 - SO01.4  Plynoinš...'!Oblasť_tlače</vt:lpstr>
      <vt:lpstr>'SO01.5 - SO01.5  Vykurovanie'!Oblasť_tlače</vt:lpstr>
      <vt:lpstr>'SO01.6 - SO01.6 Elektroin...'!Oblasť_tlače</vt:lpstr>
      <vt:lpstr>'SO01.7 - SO01.7 Bleskozvod'!Oblasť_tlače</vt:lpstr>
      <vt:lpstr>'SO01.8 - SO01.8  Vetranie 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Microsoft Office User</cp:lastModifiedBy>
  <dcterms:created xsi:type="dcterms:W3CDTF">2021-07-19T13:31:09Z</dcterms:created>
  <dcterms:modified xsi:type="dcterms:W3CDTF">2021-09-09T10:40:39Z</dcterms:modified>
</cp:coreProperties>
</file>