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70" windowWidth="28455" windowHeight="11955"/>
  </bookViews>
  <sheets>
    <sheet name="Rekapitulace stavby" sheetId="1" r:id="rId1"/>
    <sheet name="011 - SO 101 - Zpevněné d..." sheetId="2" r:id="rId2"/>
    <sheet name="012 - Vedlejší a ostatní ..." sheetId="3" r:id="rId3"/>
    <sheet name="021 - SO 101 - Zpevněné d..." sheetId="4" r:id="rId4"/>
    <sheet name="022 - SO 401 - Veřejné os..." sheetId="5" r:id="rId5"/>
    <sheet name="023 - Vedlejší a ostatní ..." sheetId="6" r:id="rId6"/>
    <sheet name="Seznam figur" sheetId="7" r:id="rId7"/>
  </sheets>
  <definedNames>
    <definedName name="_xlnm._FilterDatabase" localSheetId="1" hidden="1">'011 - SO 101 - Zpevněné d...'!$C$128:$K$649</definedName>
    <definedName name="_xlnm._FilterDatabase" localSheetId="2" hidden="1">'012 - Vedlejší a ostatní ...'!$C$124:$K$138</definedName>
    <definedName name="_xlnm._FilterDatabase" localSheetId="3" hidden="1">'021 - SO 101 - Zpevněné d...'!$C$130:$K$752</definedName>
    <definedName name="_xlnm._FilterDatabase" localSheetId="4" hidden="1">'022 - SO 401 - Veřejné os...'!$C$122:$K$257</definedName>
    <definedName name="_xlnm._FilterDatabase" localSheetId="5" hidden="1">'023 - Vedlejší a ostatní ...'!$C$125:$K$152</definedName>
    <definedName name="_xlnm.Print_Titles" localSheetId="1">'011 - SO 101 - Zpevněné d...'!$128:$128</definedName>
    <definedName name="_xlnm.Print_Titles" localSheetId="2">'012 - Vedlejší a ostatní ...'!$124:$124</definedName>
    <definedName name="_xlnm.Print_Titles" localSheetId="3">'021 - SO 101 - Zpevněné d...'!$130:$130</definedName>
    <definedName name="_xlnm.Print_Titles" localSheetId="4">'022 - SO 401 - Veřejné os...'!$122:$122</definedName>
    <definedName name="_xlnm.Print_Titles" localSheetId="5">'023 - Vedlejší a ostatní ...'!$125:$125</definedName>
    <definedName name="_xlnm.Print_Titles" localSheetId="0">'Rekapitulace stavby'!$92:$92</definedName>
    <definedName name="_xlnm.Print_Titles" localSheetId="6">'Seznam figur'!$9:$9</definedName>
    <definedName name="_xlnm.Print_Area" localSheetId="1">'011 - SO 101 - Zpevněné d...'!$C$4:$J$76,'011 - SO 101 - Zpevněné d...'!$C$82:$J$108,'011 - SO 101 - Zpevněné d...'!$C$114:$K$649</definedName>
    <definedName name="_xlnm.Print_Area" localSheetId="2">'012 - Vedlejší a ostatní ...'!$C$4:$J$76,'012 - Vedlejší a ostatní ...'!$C$82:$J$104,'012 - Vedlejší a ostatní ...'!$C$110:$K$138</definedName>
    <definedName name="_xlnm.Print_Area" localSheetId="3">'021 - SO 101 - Zpevněné d...'!$C$4:$J$76,'021 - SO 101 - Zpevněné d...'!$C$82:$J$110,'021 - SO 101 - Zpevněné d...'!$C$116:$K$752</definedName>
    <definedName name="_xlnm.Print_Area" localSheetId="4">'022 - SO 401 - Veřejné os...'!$C$4:$J$76,'022 - SO 401 - Veřejné os...'!$C$82:$J$102,'022 - SO 401 - Veřejné os...'!$C$108:$K$257</definedName>
    <definedName name="_xlnm.Print_Area" localSheetId="5">'023 - Vedlejší a ostatní ...'!$C$4:$J$76,'023 - Vedlejší a ostatní ...'!$C$82:$J$105,'023 - Vedlejší a ostatní ...'!$C$111:$K$152</definedName>
    <definedName name="_xlnm.Print_Area" localSheetId="0">'Rekapitulace stavby'!$D$4:$AO$76,'Rekapitulace stavby'!$C$82:$AQ$102</definedName>
    <definedName name="_xlnm.Print_Area" localSheetId="6">'Seznam figur'!$C$4:$G$113</definedName>
  </definedNames>
  <calcPr calcId="125725"/>
</workbook>
</file>

<file path=xl/calcChain.xml><?xml version="1.0" encoding="utf-8"?>
<calcChain xmlns="http://schemas.openxmlformats.org/spreadsheetml/2006/main">
  <c r="D7" i="7"/>
  <c r="J39" i="6"/>
  <c r="J38"/>
  <c r="AY101" i="1"/>
  <c r="J37" i="6"/>
  <c r="AX101" i="1"/>
  <c r="BI151" i="6"/>
  <c r="BH151"/>
  <c r="BG151"/>
  <c r="BF151"/>
  <c r="T151"/>
  <c r="T150"/>
  <c r="R151"/>
  <c r="R150"/>
  <c r="P151"/>
  <c r="P150"/>
  <c r="BI148"/>
  <c r="BH148"/>
  <c r="BG148"/>
  <c r="BF148"/>
  <c r="T148"/>
  <c r="T147"/>
  <c r="R148"/>
  <c r="R147" s="1"/>
  <c r="P148"/>
  <c r="P147"/>
  <c r="BI145"/>
  <c r="BH145"/>
  <c r="BG145"/>
  <c r="BF145"/>
  <c r="T145"/>
  <c r="R145"/>
  <c r="P145"/>
  <c r="BI143"/>
  <c r="BH143"/>
  <c r="BG143"/>
  <c r="BF143"/>
  <c r="T143"/>
  <c r="R143"/>
  <c r="P143"/>
  <c r="BI141"/>
  <c r="BH141"/>
  <c r="BG141"/>
  <c r="BF141"/>
  <c r="T141"/>
  <c r="R141"/>
  <c r="P141"/>
  <c r="BI137"/>
  <c r="BH137"/>
  <c r="BG137"/>
  <c r="BF137"/>
  <c r="T137"/>
  <c r="R137"/>
  <c r="P137"/>
  <c r="BI133"/>
  <c r="BH133"/>
  <c r="BG133"/>
  <c r="BF133"/>
  <c r="T133"/>
  <c r="R133"/>
  <c r="P133"/>
  <c r="BI131"/>
  <c r="BH131"/>
  <c r="BG131"/>
  <c r="BF131"/>
  <c r="T131"/>
  <c r="R131"/>
  <c r="P131"/>
  <c r="BI129"/>
  <c r="BH129"/>
  <c r="BG129"/>
  <c r="BF129"/>
  <c r="T129"/>
  <c r="R129"/>
  <c r="P129"/>
  <c r="J123"/>
  <c r="J122"/>
  <c r="F122"/>
  <c r="F120"/>
  <c r="E118"/>
  <c r="J94"/>
  <c r="J93"/>
  <c r="F93"/>
  <c r="F91"/>
  <c r="E89"/>
  <c r="J20"/>
  <c r="E20"/>
  <c r="F123" s="1"/>
  <c r="J19"/>
  <c r="J14"/>
  <c r="J91" s="1"/>
  <c r="E7"/>
  <c r="E85" s="1"/>
  <c r="J39" i="5"/>
  <c r="J38"/>
  <c r="AY100" i="1"/>
  <c r="J37" i="5"/>
  <c r="AX100" i="1"/>
  <c r="BI254" i="5"/>
  <c r="BH254"/>
  <c r="BG254"/>
  <c r="BF254"/>
  <c r="T254"/>
  <c r="R254"/>
  <c r="P254"/>
  <c r="BI251"/>
  <c r="BH251"/>
  <c r="BG251"/>
  <c r="BF251"/>
  <c r="T251"/>
  <c r="R251"/>
  <c r="P251"/>
  <c r="BI248"/>
  <c r="BH248"/>
  <c r="BG248"/>
  <c r="BF248"/>
  <c r="T248"/>
  <c r="R248"/>
  <c r="P248"/>
  <c r="BI245"/>
  <c r="BH245"/>
  <c r="BG245"/>
  <c r="BF245"/>
  <c r="T245"/>
  <c r="R245"/>
  <c r="P245"/>
  <c r="BI242"/>
  <c r="BH242"/>
  <c r="BG242"/>
  <c r="BF242"/>
  <c r="T242"/>
  <c r="R242"/>
  <c r="P242"/>
  <c r="BI239"/>
  <c r="BH239"/>
  <c r="BG239"/>
  <c r="BF239"/>
  <c r="T239"/>
  <c r="R239"/>
  <c r="P239"/>
  <c r="BI236"/>
  <c r="BH236"/>
  <c r="BG236"/>
  <c r="BF236"/>
  <c r="T236"/>
  <c r="R236"/>
  <c r="P236"/>
  <c r="BI233"/>
  <c r="BH233"/>
  <c r="BG233"/>
  <c r="BF233"/>
  <c r="T233"/>
  <c r="R233"/>
  <c r="P233"/>
  <c r="BI230"/>
  <c r="BH230"/>
  <c r="BG230"/>
  <c r="BF230"/>
  <c r="T230"/>
  <c r="R230"/>
  <c r="P230"/>
  <c r="BI227"/>
  <c r="BH227"/>
  <c r="BG227"/>
  <c r="BF227"/>
  <c r="T227"/>
  <c r="R227"/>
  <c r="P227"/>
  <c r="BI224"/>
  <c r="BH224"/>
  <c r="BG224"/>
  <c r="BF224"/>
  <c r="T224"/>
  <c r="R224"/>
  <c r="P224"/>
  <c r="BI221"/>
  <c r="BH221"/>
  <c r="BG221"/>
  <c r="BF221"/>
  <c r="T221"/>
  <c r="R221"/>
  <c r="P221"/>
  <c r="BI218"/>
  <c r="BH218"/>
  <c r="BG218"/>
  <c r="BF218"/>
  <c r="T218"/>
  <c r="R218"/>
  <c r="P218"/>
  <c r="BI215"/>
  <c r="BH215"/>
  <c r="BG215"/>
  <c r="BF215"/>
  <c r="T215"/>
  <c r="R215"/>
  <c r="P215"/>
  <c r="BI212"/>
  <c r="BH212"/>
  <c r="BG212"/>
  <c r="BF212"/>
  <c r="T212"/>
  <c r="R212"/>
  <c r="P212"/>
  <c r="BI209"/>
  <c r="BH209"/>
  <c r="BG209"/>
  <c r="BF209"/>
  <c r="T209"/>
  <c r="R209"/>
  <c r="P209"/>
  <c r="BI206"/>
  <c r="BH206"/>
  <c r="BG206"/>
  <c r="BF206"/>
  <c r="T206"/>
  <c r="R206"/>
  <c r="P206"/>
  <c r="BI203"/>
  <c r="BH203"/>
  <c r="BG203"/>
  <c r="BF203"/>
  <c r="T203"/>
  <c r="R203"/>
  <c r="P203"/>
  <c r="BI200"/>
  <c r="BH200"/>
  <c r="BG200"/>
  <c r="BF200"/>
  <c r="T200"/>
  <c r="R200"/>
  <c r="P200"/>
  <c r="BI197"/>
  <c r="BH197"/>
  <c r="BG197"/>
  <c r="BF197"/>
  <c r="T197"/>
  <c r="R197"/>
  <c r="P197"/>
  <c r="BI194"/>
  <c r="BH194"/>
  <c r="BG194"/>
  <c r="BF194"/>
  <c r="T194"/>
  <c r="R194"/>
  <c r="P194"/>
  <c r="BI191"/>
  <c r="BH191"/>
  <c r="BG191"/>
  <c r="BF191"/>
  <c r="T191"/>
  <c r="R191"/>
  <c r="P191"/>
  <c r="BI188"/>
  <c r="BH188"/>
  <c r="BG188"/>
  <c r="BF188"/>
  <c r="T188"/>
  <c r="R188"/>
  <c r="P188"/>
  <c r="BI185"/>
  <c r="BH185"/>
  <c r="BG185"/>
  <c r="BF185"/>
  <c r="T185"/>
  <c r="R185"/>
  <c r="P185"/>
  <c r="BI182"/>
  <c r="BH182"/>
  <c r="BG182"/>
  <c r="BF182"/>
  <c r="T182"/>
  <c r="R182"/>
  <c r="P182"/>
  <c r="BI179"/>
  <c r="BH179"/>
  <c r="BG179"/>
  <c r="BF179"/>
  <c r="T179"/>
  <c r="R179"/>
  <c r="P179"/>
  <c r="BI176"/>
  <c r="BH176"/>
  <c r="BG176"/>
  <c r="BF176"/>
  <c r="T176"/>
  <c r="R176"/>
  <c r="P176"/>
  <c r="BI173"/>
  <c r="BH173"/>
  <c r="BG173"/>
  <c r="BF173"/>
  <c r="T173"/>
  <c r="R173"/>
  <c r="P173"/>
  <c r="BI170"/>
  <c r="BH170"/>
  <c r="BG170"/>
  <c r="BF170"/>
  <c r="T170"/>
  <c r="R170"/>
  <c r="P170"/>
  <c r="BI166"/>
  <c r="BH166"/>
  <c r="BG166"/>
  <c r="BF166"/>
  <c r="T166"/>
  <c r="R166"/>
  <c r="P166"/>
  <c r="BI162"/>
  <c r="BH162"/>
  <c r="BG162"/>
  <c r="BF162"/>
  <c r="T162"/>
  <c r="R162"/>
  <c r="P162"/>
  <c r="BI158"/>
  <c r="BH158"/>
  <c r="BG158"/>
  <c r="BF158"/>
  <c r="T158"/>
  <c r="R158"/>
  <c r="P158"/>
  <c r="BI154"/>
  <c r="BH154"/>
  <c r="BG154"/>
  <c r="BF154"/>
  <c r="T154"/>
  <c r="R154"/>
  <c r="P154"/>
  <c r="BI151"/>
  <c r="BH151"/>
  <c r="BG151"/>
  <c r="BF151"/>
  <c r="T151"/>
  <c r="R151"/>
  <c r="P151"/>
  <c r="BI148"/>
  <c r="BH148"/>
  <c r="BG148"/>
  <c r="BF148"/>
  <c r="T148"/>
  <c r="R148"/>
  <c r="P148"/>
  <c r="BI144"/>
  <c r="BH144"/>
  <c r="BG144"/>
  <c r="BF144"/>
  <c r="T144"/>
  <c r="R144"/>
  <c r="P144"/>
  <c r="BI140"/>
  <c r="BH140"/>
  <c r="BG140"/>
  <c r="BF140"/>
  <c r="T140"/>
  <c r="R140"/>
  <c r="P140"/>
  <c r="BI137"/>
  <c r="BH137"/>
  <c r="BG137"/>
  <c r="BF137"/>
  <c r="T137"/>
  <c r="R137"/>
  <c r="P137"/>
  <c r="BI134"/>
  <c r="BH134"/>
  <c r="BG134"/>
  <c r="BF134"/>
  <c r="T134"/>
  <c r="R134"/>
  <c r="P134"/>
  <c r="BI130"/>
  <c r="BH130"/>
  <c r="BG130"/>
  <c r="BF130"/>
  <c r="T130"/>
  <c r="R130"/>
  <c r="P130"/>
  <c r="BI126"/>
  <c r="BH126"/>
  <c r="BG126"/>
  <c r="BF126"/>
  <c r="T126"/>
  <c r="R126"/>
  <c r="P126"/>
  <c r="J120"/>
  <c r="J119"/>
  <c r="F119"/>
  <c r="F117"/>
  <c r="E115"/>
  <c r="J94"/>
  <c r="J93"/>
  <c r="F93"/>
  <c r="F91"/>
  <c r="E89"/>
  <c r="J20"/>
  <c r="E20"/>
  <c r="F94"/>
  <c r="J19"/>
  <c r="J14"/>
  <c r="J117" s="1"/>
  <c r="E7"/>
  <c r="E85" s="1"/>
  <c r="J39" i="4"/>
  <c r="J38"/>
  <c r="AY99" i="1"/>
  <c r="J37" i="4"/>
  <c r="AX99" i="1"/>
  <c r="BI749" i="4"/>
  <c r="BH749"/>
  <c r="BG749"/>
  <c r="BF749"/>
  <c r="T749"/>
  <c r="R749"/>
  <c r="P749"/>
  <c r="BI746"/>
  <c r="BH746"/>
  <c r="BG746"/>
  <c r="BF746"/>
  <c r="T746"/>
  <c r="R746"/>
  <c r="P746"/>
  <c r="BI742"/>
  <c r="BH742"/>
  <c r="BG742"/>
  <c r="BF742"/>
  <c r="T742"/>
  <c r="R742"/>
  <c r="P742"/>
  <c r="BI737"/>
  <c r="BH737"/>
  <c r="BG737"/>
  <c r="BF737"/>
  <c r="T737"/>
  <c r="R737"/>
  <c r="P737"/>
  <c r="BI732"/>
  <c r="BH732"/>
  <c r="BG732"/>
  <c r="BF732"/>
  <c r="T732"/>
  <c r="R732"/>
  <c r="P732"/>
  <c r="BI727"/>
  <c r="BH727"/>
  <c r="BG727"/>
  <c r="BF727"/>
  <c r="T727"/>
  <c r="T726"/>
  <c r="R727"/>
  <c r="R726" s="1"/>
  <c r="P727"/>
  <c r="P726"/>
  <c r="BI723"/>
  <c r="BH723"/>
  <c r="BG723"/>
  <c r="BF723"/>
  <c r="T723"/>
  <c r="R723"/>
  <c r="P723"/>
  <c r="BI717"/>
  <c r="BH717"/>
  <c r="BG717"/>
  <c r="BF717"/>
  <c r="T717"/>
  <c r="R717"/>
  <c r="P717"/>
  <c r="BI711"/>
  <c r="BH711"/>
  <c r="BG711"/>
  <c r="BF711"/>
  <c r="T711"/>
  <c r="R711"/>
  <c r="P711"/>
  <c r="BI706"/>
  <c r="BH706"/>
  <c r="BG706"/>
  <c r="BF706"/>
  <c r="T706"/>
  <c r="R706"/>
  <c r="P706"/>
  <c r="BI695"/>
  <c r="BH695"/>
  <c r="BG695"/>
  <c r="BF695"/>
  <c r="T695"/>
  <c r="R695"/>
  <c r="P695"/>
  <c r="BI689"/>
  <c r="BH689"/>
  <c r="BG689"/>
  <c r="BF689"/>
  <c r="T689"/>
  <c r="R689"/>
  <c r="P689"/>
  <c r="BI681"/>
  <c r="BH681"/>
  <c r="BG681"/>
  <c r="BF681"/>
  <c r="T681"/>
  <c r="R681"/>
  <c r="P681"/>
  <c r="BI674"/>
  <c r="BH674"/>
  <c r="BG674"/>
  <c r="BF674"/>
  <c r="T674"/>
  <c r="R674"/>
  <c r="P674"/>
  <c r="BI672"/>
  <c r="BH672"/>
  <c r="BG672"/>
  <c r="BF672"/>
  <c r="T672"/>
  <c r="R672"/>
  <c r="P672"/>
  <c r="BI666"/>
  <c r="BH666"/>
  <c r="BG666"/>
  <c r="BF666"/>
  <c r="T666"/>
  <c r="R666"/>
  <c r="P666"/>
  <c r="BI661"/>
  <c r="BH661"/>
  <c r="BG661"/>
  <c r="BF661"/>
  <c r="T661"/>
  <c r="R661"/>
  <c r="P661"/>
  <c r="BI655"/>
  <c r="BH655"/>
  <c r="BG655"/>
  <c r="BF655"/>
  <c r="T655"/>
  <c r="R655"/>
  <c r="P655"/>
  <c r="BI649"/>
  <c r="BH649"/>
  <c r="BG649"/>
  <c r="BF649"/>
  <c r="T649"/>
  <c r="R649"/>
  <c r="P649"/>
  <c r="BI631"/>
  <c r="BH631"/>
  <c r="BG631"/>
  <c r="BF631"/>
  <c r="T631"/>
  <c r="R631"/>
  <c r="P631"/>
  <c r="BI627"/>
  <c r="BH627"/>
  <c r="BG627"/>
  <c r="BF627"/>
  <c r="T627"/>
  <c r="R627"/>
  <c r="P627"/>
  <c r="BI623"/>
  <c r="BH623"/>
  <c r="BG623"/>
  <c r="BF623"/>
  <c r="T623"/>
  <c r="R623"/>
  <c r="P623"/>
  <c r="BI613"/>
  <c r="BH613"/>
  <c r="BG613"/>
  <c r="BF613"/>
  <c r="T613"/>
  <c r="R613"/>
  <c r="P613"/>
  <c r="BI610"/>
  <c r="BH610"/>
  <c r="BG610"/>
  <c r="BF610"/>
  <c r="T610"/>
  <c r="R610"/>
  <c r="P610"/>
  <c r="BI607"/>
  <c r="BH607"/>
  <c r="BG607"/>
  <c r="BF607"/>
  <c r="T607"/>
  <c r="R607"/>
  <c r="P607"/>
  <c r="BI604"/>
  <c r="BH604"/>
  <c r="BG604"/>
  <c r="BF604"/>
  <c r="T604"/>
  <c r="R604"/>
  <c r="P604"/>
  <c r="BI601"/>
  <c r="BH601"/>
  <c r="BG601"/>
  <c r="BF601"/>
  <c r="T601"/>
  <c r="R601"/>
  <c r="P601"/>
  <c r="BI586"/>
  <c r="BH586"/>
  <c r="BG586"/>
  <c r="BF586"/>
  <c r="T586"/>
  <c r="R586"/>
  <c r="P586"/>
  <c r="BI580"/>
  <c r="BH580"/>
  <c r="BG580"/>
  <c r="BF580"/>
  <c r="T580"/>
  <c r="R580"/>
  <c r="P580"/>
  <c r="BI573"/>
  <c r="BH573"/>
  <c r="BG573"/>
  <c r="BF573"/>
  <c r="T573"/>
  <c r="R573"/>
  <c r="P573"/>
  <c r="BI568"/>
  <c r="BH568"/>
  <c r="BG568"/>
  <c r="BF568"/>
  <c r="T568"/>
  <c r="R568"/>
  <c r="P568"/>
  <c r="BI565"/>
  <c r="BH565"/>
  <c r="BG565"/>
  <c r="BF565"/>
  <c r="T565"/>
  <c r="R565"/>
  <c r="P565"/>
  <c r="BI553"/>
  <c r="BH553"/>
  <c r="BG553"/>
  <c r="BF553"/>
  <c r="T553"/>
  <c r="R553"/>
  <c r="P553"/>
  <c r="BI547"/>
  <c r="BH547"/>
  <c r="BG547"/>
  <c r="BF547"/>
  <c r="T547"/>
  <c r="R547"/>
  <c r="P547"/>
  <c r="BI543"/>
  <c r="BH543"/>
  <c r="BG543"/>
  <c r="BF543"/>
  <c r="T543"/>
  <c r="R543"/>
  <c r="P543"/>
  <c r="BI539"/>
  <c r="BH539"/>
  <c r="BG539"/>
  <c r="BF539"/>
  <c r="T539"/>
  <c r="R539"/>
  <c r="P539"/>
  <c r="BI535"/>
  <c r="BH535"/>
  <c r="BG535"/>
  <c r="BF535"/>
  <c r="T535"/>
  <c r="R535"/>
  <c r="P535"/>
  <c r="BI531"/>
  <c r="BH531"/>
  <c r="BG531"/>
  <c r="BF531"/>
  <c r="T531"/>
  <c r="R531"/>
  <c r="P531"/>
  <c r="BI527"/>
  <c r="BH527"/>
  <c r="BG527"/>
  <c r="BF527"/>
  <c r="T527"/>
  <c r="R527"/>
  <c r="P527"/>
  <c r="BI512"/>
  <c r="BH512"/>
  <c r="BG512"/>
  <c r="BF512"/>
  <c r="T512"/>
  <c r="R512"/>
  <c r="P512"/>
  <c r="BI504"/>
  <c r="BH504"/>
  <c r="BG504"/>
  <c r="BF504"/>
  <c r="T504"/>
  <c r="R504"/>
  <c r="P504"/>
  <c r="BI499"/>
  <c r="BH499"/>
  <c r="BG499"/>
  <c r="BF499"/>
  <c r="T499"/>
  <c r="R499"/>
  <c r="P499"/>
  <c r="BI495"/>
  <c r="BH495"/>
  <c r="BG495"/>
  <c r="BF495"/>
  <c r="T495"/>
  <c r="R495"/>
  <c r="P495"/>
  <c r="BI491"/>
  <c r="BH491"/>
  <c r="BG491"/>
  <c r="BF491"/>
  <c r="T491"/>
  <c r="R491"/>
  <c r="P491"/>
  <c r="BI487"/>
  <c r="BH487"/>
  <c r="BG487"/>
  <c r="BF487"/>
  <c r="T487"/>
  <c r="R487"/>
  <c r="P487"/>
  <c r="BI483"/>
  <c r="BH483"/>
  <c r="BG483"/>
  <c r="BF483"/>
  <c r="T483"/>
  <c r="R483"/>
  <c r="P483"/>
  <c r="BI479"/>
  <c r="BH479"/>
  <c r="BG479"/>
  <c r="BF479"/>
  <c r="T479"/>
  <c r="R479"/>
  <c r="P479"/>
  <c r="BI475"/>
  <c r="BH475"/>
  <c r="BG475"/>
  <c r="BF475"/>
  <c r="T475"/>
  <c r="R475"/>
  <c r="P475"/>
  <c r="BI470"/>
  <c r="BH470"/>
  <c r="BG470"/>
  <c r="BF470"/>
  <c r="T470"/>
  <c r="R470"/>
  <c r="P470"/>
  <c r="BI465"/>
  <c r="BH465"/>
  <c r="BG465"/>
  <c r="BF465"/>
  <c r="T465"/>
  <c r="R465"/>
  <c r="P465"/>
  <c r="BI460"/>
  <c r="BH460"/>
  <c r="BG460"/>
  <c r="BF460"/>
  <c r="T460"/>
  <c r="R460"/>
  <c r="P460"/>
  <c r="BI455"/>
  <c r="BH455"/>
  <c r="BG455"/>
  <c r="BF455"/>
  <c r="T455"/>
  <c r="R455"/>
  <c r="P455"/>
  <c r="BI450"/>
  <c r="BH450"/>
  <c r="BG450"/>
  <c r="BF450"/>
  <c r="T450"/>
  <c r="R450"/>
  <c r="P450"/>
  <c r="BI447"/>
  <c r="BH447"/>
  <c r="BG447"/>
  <c r="BF447"/>
  <c r="T447"/>
  <c r="R447"/>
  <c r="P447"/>
  <c r="BI442"/>
  <c r="BH442"/>
  <c r="BG442"/>
  <c r="BF442"/>
  <c r="T442"/>
  <c r="R442"/>
  <c r="P442"/>
  <c r="BI437"/>
  <c r="BH437"/>
  <c r="BG437"/>
  <c r="BF437"/>
  <c r="T437"/>
  <c r="R437"/>
  <c r="P437"/>
  <c r="BI432"/>
  <c r="BH432"/>
  <c r="BG432"/>
  <c r="BF432"/>
  <c r="T432"/>
  <c r="R432"/>
  <c r="P432"/>
  <c r="BI427"/>
  <c r="BH427"/>
  <c r="BG427"/>
  <c r="BF427"/>
  <c r="T427"/>
  <c r="R427"/>
  <c r="P427"/>
  <c r="BI423"/>
  <c r="BH423"/>
  <c r="BG423"/>
  <c r="BF423"/>
  <c r="T423"/>
  <c r="R423"/>
  <c r="P423"/>
  <c r="BI414"/>
  <c r="BH414"/>
  <c r="BG414"/>
  <c r="BF414"/>
  <c r="T414"/>
  <c r="R414"/>
  <c r="P414"/>
  <c r="BI410"/>
  <c r="BH410"/>
  <c r="BG410"/>
  <c r="BF410"/>
  <c r="T410"/>
  <c r="R410"/>
  <c r="P410"/>
  <c r="BI404"/>
  <c r="BH404"/>
  <c r="BG404"/>
  <c r="BF404"/>
  <c r="T404"/>
  <c r="R404"/>
  <c r="P404"/>
  <c r="BI401"/>
  <c r="BH401"/>
  <c r="BG401"/>
  <c r="BF401"/>
  <c r="T401"/>
  <c r="R401"/>
  <c r="P401"/>
  <c r="BI395"/>
  <c r="BH395"/>
  <c r="BG395"/>
  <c r="BF395"/>
  <c r="T395"/>
  <c r="R395"/>
  <c r="P395"/>
  <c r="BI392"/>
  <c r="BH392"/>
  <c r="BG392"/>
  <c r="BF392"/>
  <c r="T392"/>
  <c r="R392"/>
  <c r="P392"/>
  <c r="BI386"/>
  <c r="BH386"/>
  <c r="BG386"/>
  <c r="BF386"/>
  <c r="T386"/>
  <c r="R386"/>
  <c r="P386"/>
  <c r="BI377"/>
  <c r="BH377"/>
  <c r="BG377"/>
  <c r="BF377"/>
  <c r="T377"/>
  <c r="R377"/>
  <c r="P377"/>
  <c r="BI368"/>
  <c r="BH368"/>
  <c r="BG368"/>
  <c r="BF368"/>
  <c r="T368"/>
  <c r="R368"/>
  <c r="P368"/>
  <c r="BI364"/>
  <c r="BH364"/>
  <c r="BG364"/>
  <c r="BF364"/>
  <c r="T364"/>
  <c r="R364"/>
  <c r="P364"/>
  <c r="BI357"/>
  <c r="BH357"/>
  <c r="BG357"/>
  <c r="BF357"/>
  <c r="T357"/>
  <c r="R357"/>
  <c r="P357"/>
  <c r="BI350"/>
  <c r="BH350"/>
  <c r="BG350"/>
  <c r="BF350"/>
  <c r="T350"/>
  <c r="R350"/>
  <c r="P350"/>
  <c r="BI342"/>
  <c r="BH342"/>
  <c r="BG342"/>
  <c r="BF342"/>
  <c r="T342"/>
  <c r="R342"/>
  <c r="P342"/>
  <c r="BI334"/>
  <c r="BH334"/>
  <c r="BG334"/>
  <c r="BF334"/>
  <c r="T334"/>
  <c r="R334"/>
  <c r="P334"/>
  <c r="BI327"/>
  <c r="BH327"/>
  <c r="BG327"/>
  <c r="BF327"/>
  <c r="T327"/>
  <c r="R327"/>
  <c r="P327"/>
  <c r="BI319"/>
  <c r="BH319"/>
  <c r="BG319"/>
  <c r="BF319"/>
  <c r="T319"/>
  <c r="R319"/>
  <c r="P319"/>
  <c r="BI314"/>
  <c r="BH314"/>
  <c r="BG314"/>
  <c r="BF314"/>
  <c r="T314"/>
  <c r="R314"/>
  <c r="P314"/>
  <c r="BI309"/>
  <c r="BH309"/>
  <c r="BG309"/>
  <c r="BF309"/>
  <c r="T309"/>
  <c r="R309"/>
  <c r="P309"/>
  <c r="BI305"/>
  <c r="BH305"/>
  <c r="BG305"/>
  <c r="BF305"/>
  <c r="T305"/>
  <c r="R305"/>
  <c r="P305"/>
  <c r="BI301"/>
  <c r="BH301"/>
  <c r="BG301"/>
  <c r="BF301"/>
  <c r="T301"/>
  <c r="R301"/>
  <c r="P301"/>
  <c r="BI295"/>
  <c r="BH295"/>
  <c r="BG295"/>
  <c r="BF295"/>
  <c r="T295"/>
  <c r="R295"/>
  <c r="P295"/>
  <c r="BI287"/>
  <c r="BH287"/>
  <c r="BG287"/>
  <c r="BF287"/>
  <c r="T287"/>
  <c r="R287"/>
  <c r="P287"/>
  <c r="BI280"/>
  <c r="BH280"/>
  <c r="BG280"/>
  <c r="BF280"/>
  <c r="T280"/>
  <c r="T279" s="1"/>
  <c r="R280"/>
  <c r="R279" s="1"/>
  <c r="P280"/>
  <c r="P279" s="1"/>
  <c r="BI276"/>
  <c r="BH276"/>
  <c r="BG276"/>
  <c r="BF276"/>
  <c r="T276"/>
  <c r="R276"/>
  <c r="P276"/>
  <c r="BI271"/>
  <c r="BH271"/>
  <c r="BG271"/>
  <c r="BF271"/>
  <c r="T271"/>
  <c r="R271"/>
  <c r="P271"/>
  <c r="BI266"/>
  <c r="BH266"/>
  <c r="BG266"/>
  <c r="BF266"/>
  <c r="T266"/>
  <c r="R266"/>
  <c r="P266"/>
  <c r="BI262"/>
  <c r="BH262"/>
  <c r="BG262"/>
  <c r="BF262"/>
  <c r="T262"/>
  <c r="R262"/>
  <c r="P262"/>
  <c r="BI259"/>
  <c r="BH259"/>
  <c r="BG259"/>
  <c r="BF259"/>
  <c r="T259"/>
  <c r="R259"/>
  <c r="P259"/>
  <c r="BI254"/>
  <c r="BH254"/>
  <c r="BG254"/>
  <c r="BF254"/>
  <c r="T254"/>
  <c r="R254"/>
  <c r="P254"/>
  <c r="BI251"/>
  <c r="BH251"/>
  <c r="BG251"/>
  <c r="BF251"/>
  <c r="T251"/>
  <c r="R251"/>
  <c r="P251"/>
  <c r="BI246"/>
  <c r="BH246"/>
  <c r="BG246"/>
  <c r="BF246"/>
  <c r="T246"/>
  <c r="R246"/>
  <c r="P246"/>
  <c r="BI241"/>
  <c r="BH241"/>
  <c r="BG241"/>
  <c r="BF241"/>
  <c r="T241"/>
  <c r="R241"/>
  <c r="P241"/>
  <c r="BI236"/>
  <c r="BH236"/>
  <c r="BG236"/>
  <c r="BF236"/>
  <c r="T236"/>
  <c r="R236"/>
  <c r="P236"/>
  <c r="BI231"/>
  <c r="BH231"/>
  <c r="BG231"/>
  <c r="BF231"/>
  <c r="T231"/>
  <c r="R231"/>
  <c r="P231"/>
  <c r="BI228"/>
  <c r="BH228"/>
  <c r="BG228"/>
  <c r="BF228"/>
  <c r="T228"/>
  <c r="R228"/>
  <c r="P228"/>
  <c r="BI222"/>
  <c r="BH222"/>
  <c r="BG222"/>
  <c r="BF222"/>
  <c r="T222"/>
  <c r="R222"/>
  <c r="P222"/>
  <c r="BI217"/>
  <c r="BH217"/>
  <c r="BG217"/>
  <c r="BF217"/>
  <c r="T217"/>
  <c r="R217"/>
  <c r="P217"/>
  <c r="BI214"/>
  <c r="BH214"/>
  <c r="BG214"/>
  <c r="BF214"/>
  <c r="T214"/>
  <c r="R214"/>
  <c r="P214"/>
  <c r="BI208"/>
  <c r="BH208"/>
  <c r="BG208"/>
  <c r="BF208"/>
  <c r="T208"/>
  <c r="R208"/>
  <c r="P208"/>
  <c r="BI200"/>
  <c r="BH200"/>
  <c r="BG200"/>
  <c r="BF200"/>
  <c r="T200"/>
  <c r="R200"/>
  <c r="P200"/>
  <c r="BI193"/>
  <c r="BH193"/>
  <c r="BG193"/>
  <c r="BF193"/>
  <c r="T193"/>
  <c r="R193"/>
  <c r="P193"/>
  <c r="BI186"/>
  <c r="BH186"/>
  <c r="BG186"/>
  <c r="BF186"/>
  <c r="T186"/>
  <c r="R186"/>
  <c r="P186"/>
  <c r="BI177"/>
  <c r="BH177"/>
  <c r="BG177"/>
  <c r="BF177"/>
  <c r="T177"/>
  <c r="R177"/>
  <c r="P177"/>
  <c r="BI166"/>
  <c r="BH166"/>
  <c r="BG166"/>
  <c r="BF166"/>
  <c r="T166"/>
  <c r="R166"/>
  <c r="P166"/>
  <c r="BI161"/>
  <c r="BH161"/>
  <c r="BG161"/>
  <c r="BF161"/>
  <c r="T161"/>
  <c r="R161"/>
  <c r="P161"/>
  <c r="BI156"/>
  <c r="BH156"/>
  <c r="BG156"/>
  <c r="BF156"/>
  <c r="T156"/>
  <c r="R156"/>
  <c r="P156"/>
  <c r="BI149"/>
  <c r="BH149"/>
  <c r="BG149"/>
  <c r="BF149"/>
  <c r="T149"/>
  <c r="R149"/>
  <c r="P149"/>
  <c r="BI144"/>
  <c r="BH144"/>
  <c r="BG144"/>
  <c r="BF144"/>
  <c r="T144"/>
  <c r="R144"/>
  <c r="P144"/>
  <c r="BI139"/>
  <c r="BH139"/>
  <c r="BG139"/>
  <c r="BF139"/>
  <c r="T139"/>
  <c r="R139"/>
  <c r="P139"/>
  <c r="BI134"/>
  <c r="BH134"/>
  <c r="BG134"/>
  <c r="BF134"/>
  <c r="T134"/>
  <c r="R134"/>
  <c r="P134"/>
  <c r="J128"/>
  <c r="J127"/>
  <c r="F127"/>
  <c r="F125"/>
  <c r="E123"/>
  <c r="J94"/>
  <c r="J93"/>
  <c r="F93"/>
  <c r="F91"/>
  <c r="E89"/>
  <c r="J20"/>
  <c r="E20"/>
  <c r="F128"/>
  <c r="J19"/>
  <c r="J14"/>
  <c r="J125" s="1"/>
  <c r="E7"/>
  <c r="E119" s="1"/>
  <c r="J39" i="3"/>
  <c r="J38"/>
  <c r="AY97" i="1"/>
  <c r="J37" i="3"/>
  <c r="AX97" i="1" s="1"/>
  <c r="BI137" i="3"/>
  <c r="BH137"/>
  <c r="BG137"/>
  <c r="BF137"/>
  <c r="T137"/>
  <c r="T136"/>
  <c r="R137"/>
  <c r="R136" s="1"/>
  <c r="P137"/>
  <c r="P136" s="1"/>
  <c r="BI134"/>
  <c r="BH134"/>
  <c r="BG134"/>
  <c r="BF134"/>
  <c r="T134"/>
  <c r="T133" s="1"/>
  <c r="T132" s="1"/>
  <c r="R134"/>
  <c r="R133" s="1"/>
  <c r="R132" s="1"/>
  <c r="P134"/>
  <c r="P133" s="1"/>
  <c r="BI130"/>
  <c r="BH130"/>
  <c r="BG130"/>
  <c r="BF130"/>
  <c r="T130"/>
  <c r="R130"/>
  <c r="P130"/>
  <c r="BI128"/>
  <c r="BH128"/>
  <c r="BG128"/>
  <c r="BF128"/>
  <c r="T128"/>
  <c r="R128"/>
  <c r="P128"/>
  <c r="J122"/>
  <c r="J121"/>
  <c r="F121"/>
  <c r="F119"/>
  <c r="E117"/>
  <c r="J94"/>
  <c r="J93"/>
  <c r="F93"/>
  <c r="F91"/>
  <c r="E89"/>
  <c r="J20"/>
  <c r="E20"/>
  <c r="F122"/>
  <c r="J19"/>
  <c r="J14"/>
  <c r="J119" s="1"/>
  <c r="E7"/>
  <c r="E113" s="1"/>
  <c r="J39" i="2"/>
  <c r="J38"/>
  <c r="AY96" i="1"/>
  <c r="J37" i="2"/>
  <c r="AX96" i="1" s="1"/>
  <c r="BI646" i="2"/>
  <c r="BH646"/>
  <c r="BG646"/>
  <c r="BF646"/>
  <c r="T646"/>
  <c r="R646"/>
  <c r="P646"/>
  <c r="BI643"/>
  <c r="BH643"/>
  <c r="BG643"/>
  <c r="BF643"/>
  <c r="T643"/>
  <c r="R643"/>
  <c r="P643"/>
  <c r="BI637"/>
  <c r="BH637"/>
  <c r="BG637"/>
  <c r="BF637"/>
  <c r="T637"/>
  <c r="R637"/>
  <c r="P637"/>
  <c r="BI632"/>
  <c r="BH632"/>
  <c r="BG632"/>
  <c r="BF632"/>
  <c r="T632"/>
  <c r="R632"/>
  <c r="P632"/>
  <c r="BI627"/>
  <c r="BH627"/>
  <c r="BG627"/>
  <c r="BF627"/>
  <c r="T627"/>
  <c r="R627"/>
  <c r="P627"/>
  <c r="BI622"/>
  <c r="BH622"/>
  <c r="BG622"/>
  <c r="BF622"/>
  <c r="T622"/>
  <c r="T621" s="1"/>
  <c r="R622"/>
  <c r="R621" s="1"/>
  <c r="P622"/>
  <c r="P621" s="1"/>
  <c r="BI618"/>
  <c r="BH618"/>
  <c r="BG618"/>
  <c r="BF618"/>
  <c r="T618"/>
  <c r="R618"/>
  <c r="P618"/>
  <c r="BI613"/>
  <c r="BH613"/>
  <c r="BG613"/>
  <c r="BF613"/>
  <c r="T613"/>
  <c r="R613"/>
  <c r="P613"/>
  <c r="BI606"/>
  <c r="BH606"/>
  <c r="BG606"/>
  <c r="BF606"/>
  <c r="T606"/>
  <c r="R606"/>
  <c r="P606"/>
  <c r="BI601"/>
  <c r="BH601"/>
  <c r="BG601"/>
  <c r="BF601"/>
  <c r="T601"/>
  <c r="R601"/>
  <c r="P601"/>
  <c r="BI590"/>
  <c r="BH590"/>
  <c r="BG590"/>
  <c r="BF590"/>
  <c r="T590"/>
  <c r="R590"/>
  <c r="P590"/>
  <c r="BI581"/>
  <c r="BH581"/>
  <c r="BG581"/>
  <c r="BF581"/>
  <c r="T581"/>
  <c r="R581"/>
  <c r="P581"/>
  <c r="BI574"/>
  <c r="BH574"/>
  <c r="BG574"/>
  <c r="BF574"/>
  <c r="T574"/>
  <c r="R574"/>
  <c r="P574"/>
  <c r="BI570"/>
  <c r="BH570"/>
  <c r="BG570"/>
  <c r="BF570"/>
  <c r="T570"/>
  <c r="R570"/>
  <c r="P570"/>
  <c r="BI564"/>
  <c r="BH564"/>
  <c r="BG564"/>
  <c r="BF564"/>
  <c r="T564"/>
  <c r="R564"/>
  <c r="P564"/>
  <c r="BI558"/>
  <c r="BH558"/>
  <c r="BG558"/>
  <c r="BF558"/>
  <c r="T558"/>
  <c r="R558"/>
  <c r="P558"/>
  <c r="BI545"/>
  <c r="BH545"/>
  <c r="BG545"/>
  <c r="BF545"/>
  <c r="T545"/>
  <c r="R545"/>
  <c r="P545"/>
  <c r="BI541"/>
  <c r="BH541"/>
  <c r="BG541"/>
  <c r="BF541"/>
  <c r="T541"/>
  <c r="R541"/>
  <c r="P541"/>
  <c r="BI537"/>
  <c r="BH537"/>
  <c r="BG537"/>
  <c r="BF537"/>
  <c r="T537"/>
  <c r="R537"/>
  <c r="P537"/>
  <c r="BI527"/>
  <c r="BH527"/>
  <c r="BG527"/>
  <c r="BF527"/>
  <c r="T527"/>
  <c r="R527"/>
  <c r="P527"/>
  <c r="BI524"/>
  <c r="BH524"/>
  <c r="BG524"/>
  <c r="BF524"/>
  <c r="T524"/>
  <c r="R524"/>
  <c r="P524"/>
  <c r="BI521"/>
  <c r="BH521"/>
  <c r="BG521"/>
  <c r="BF521"/>
  <c r="T521"/>
  <c r="R521"/>
  <c r="P521"/>
  <c r="BI510"/>
  <c r="BH510"/>
  <c r="BG510"/>
  <c r="BF510"/>
  <c r="T510"/>
  <c r="R510"/>
  <c r="P510"/>
  <c r="BI505"/>
  <c r="BH505"/>
  <c r="BG505"/>
  <c r="BF505"/>
  <c r="T505"/>
  <c r="R505"/>
  <c r="P505"/>
  <c r="BI499"/>
  <c r="BH499"/>
  <c r="BG499"/>
  <c r="BF499"/>
  <c r="T499"/>
  <c r="R499"/>
  <c r="P499"/>
  <c r="BI495"/>
  <c r="BH495"/>
  <c r="BG495"/>
  <c r="BF495"/>
  <c r="T495"/>
  <c r="R495"/>
  <c r="P495"/>
  <c r="BI485"/>
  <c r="BH485"/>
  <c r="BG485"/>
  <c r="BF485"/>
  <c r="T485"/>
  <c r="R485"/>
  <c r="P485"/>
  <c r="BI482"/>
  <c r="BH482"/>
  <c r="BG482"/>
  <c r="BF482"/>
  <c r="T482"/>
  <c r="R482"/>
  <c r="P482"/>
  <c r="BI472"/>
  <c r="BH472"/>
  <c r="BG472"/>
  <c r="BF472"/>
  <c r="T472"/>
  <c r="R472"/>
  <c r="P472"/>
  <c r="BI468"/>
  <c r="BH468"/>
  <c r="BG468"/>
  <c r="BF468"/>
  <c r="T468"/>
  <c r="R468"/>
  <c r="P468"/>
  <c r="BI459"/>
  <c r="BH459"/>
  <c r="BG459"/>
  <c r="BF459"/>
  <c r="T459"/>
  <c r="R459"/>
  <c r="P459"/>
  <c r="BI446"/>
  <c r="BH446"/>
  <c r="BG446"/>
  <c r="BF446"/>
  <c r="T446"/>
  <c r="R446"/>
  <c r="P446"/>
  <c r="BI438"/>
  <c r="BH438"/>
  <c r="BG438"/>
  <c r="BF438"/>
  <c r="T438"/>
  <c r="R438"/>
  <c r="P438"/>
  <c r="BI436"/>
  <c r="BH436"/>
  <c r="BG436"/>
  <c r="BF436"/>
  <c r="T436"/>
  <c r="R436"/>
  <c r="P436"/>
  <c r="BI431"/>
  <c r="BH431"/>
  <c r="BG431"/>
  <c r="BF431"/>
  <c r="T431"/>
  <c r="R431"/>
  <c r="P431"/>
  <c r="BI427"/>
  <c r="BH427"/>
  <c r="BG427"/>
  <c r="BF427"/>
  <c r="T427"/>
  <c r="R427"/>
  <c r="P427"/>
  <c r="BI422"/>
  <c r="BH422"/>
  <c r="BG422"/>
  <c r="BF422"/>
  <c r="T422"/>
  <c r="R422"/>
  <c r="P422"/>
  <c r="BI418"/>
  <c r="BH418"/>
  <c r="BG418"/>
  <c r="BF418"/>
  <c r="T418"/>
  <c r="R418"/>
  <c r="P418"/>
  <c r="BI414"/>
  <c r="BH414"/>
  <c r="BG414"/>
  <c r="BF414"/>
  <c r="T414"/>
  <c r="R414"/>
  <c r="P414"/>
  <c r="BI410"/>
  <c r="BH410"/>
  <c r="BG410"/>
  <c r="BF410"/>
  <c r="T410"/>
  <c r="R410"/>
  <c r="P410"/>
  <c r="BI400"/>
  <c r="BH400"/>
  <c r="BG400"/>
  <c r="BF400"/>
  <c r="T400"/>
  <c r="R400"/>
  <c r="P400"/>
  <c r="BI396"/>
  <c r="BH396"/>
  <c r="BG396"/>
  <c r="BF396"/>
  <c r="T396"/>
  <c r="R396"/>
  <c r="P396"/>
  <c r="BI391"/>
  <c r="BH391"/>
  <c r="BG391"/>
  <c r="BF391"/>
  <c r="T391"/>
  <c r="R391"/>
  <c r="P391"/>
  <c r="BI387"/>
  <c r="BH387"/>
  <c r="BG387"/>
  <c r="BF387"/>
  <c r="T387"/>
  <c r="R387"/>
  <c r="P387"/>
  <c r="BI383"/>
  <c r="BH383"/>
  <c r="BG383"/>
  <c r="BF383"/>
  <c r="T383"/>
  <c r="R383"/>
  <c r="P383"/>
  <c r="BI373"/>
  <c r="BH373"/>
  <c r="BG373"/>
  <c r="BF373"/>
  <c r="T373"/>
  <c r="R373"/>
  <c r="P373"/>
  <c r="BI369"/>
  <c r="BH369"/>
  <c r="BG369"/>
  <c r="BF369"/>
  <c r="T369"/>
  <c r="R369"/>
  <c r="P369"/>
  <c r="BI363"/>
  <c r="BH363"/>
  <c r="BG363"/>
  <c r="BF363"/>
  <c r="T363"/>
  <c r="R363"/>
  <c r="P363"/>
  <c r="BI360"/>
  <c r="BH360"/>
  <c r="BG360"/>
  <c r="BF360"/>
  <c r="T360"/>
  <c r="R360"/>
  <c r="P360"/>
  <c r="BI354"/>
  <c r="BH354"/>
  <c r="BG354"/>
  <c r="BF354"/>
  <c r="T354"/>
  <c r="R354"/>
  <c r="P354"/>
  <c r="BI349"/>
  <c r="BH349"/>
  <c r="BG349"/>
  <c r="BF349"/>
  <c r="T349"/>
  <c r="R349"/>
  <c r="P349"/>
  <c r="BI345"/>
  <c r="BH345"/>
  <c r="BG345"/>
  <c r="BF345"/>
  <c r="T345"/>
  <c r="R345"/>
  <c r="P345"/>
  <c r="BI341"/>
  <c r="BH341"/>
  <c r="BG341"/>
  <c r="BF341"/>
  <c r="T341"/>
  <c r="R341"/>
  <c r="P341"/>
  <c r="BI337"/>
  <c r="BH337"/>
  <c r="BG337"/>
  <c r="BF337"/>
  <c r="T337"/>
  <c r="R337"/>
  <c r="P337"/>
  <c r="BI328"/>
  <c r="BH328"/>
  <c r="BG328"/>
  <c r="BF328"/>
  <c r="T328"/>
  <c r="R328"/>
  <c r="P328"/>
  <c r="BI322"/>
  <c r="BH322"/>
  <c r="BG322"/>
  <c r="BF322"/>
  <c r="T322"/>
  <c r="R322"/>
  <c r="P322"/>
  <c r="BI313"/>
  <c r="BH313"/>
  <c r="BG313"/>
  <c r="BF313"/>
  <c r="T313"/>
  <c r="R313"/>
  <c r="P313"/>
  <c r="BI308"/>
  <c r="BH308"/>
  <c r="BG308"/>
  <c r="BF308"/>
  <c r="T308"/>
  <c r="R308"/>
  <c r="P308"/>
  <c r="BI298"/>
  <c r="BH298"/>
  <c r="BG298"/>
  <c r="BF298"/>
  <c r="T298"/>
  <c r="R298"/>
  <c r="P298"/>
  <c r="BI294"/>
  <c r="BH294"/>
  <c r="BG294"/>
  <c r="BF294"/>
  <c r="T294"/>
  <c r="R294"/>
  <c r="P294"/>
  <c r="BI285"/>
  <c r="BH285"/>
  <c r="BG285"/>
  <c r="BF285"/>
  <c r="T285"/>
  <c r="R285"/>
  <c r="P285"/>
  <c r="BI279"/>
  <c r="BH279"/>
  <c r="BG279"/>
  <c r="BF279"/>
  <c r="T279"/>
  <c r="R279"/>
  <c r="P279"/>
  <c r="BI274"/>
  <c r="BH274"/>
  <c r="BG274"/>
  <c r="BF274"/>
  <c r="T274"/>
  <c r="R274"/>
  <c r="P274"/>
  <c r="BI269"/>
  <c r="BH269"/>
  <c r="BG269"/>
  <c r="BF269"/>
  <c r="T269"/>
  <c r="R269"/>
  <c r="P269"/>
  <c r="BI264"/>
  <c r="BH264"/>
  <c r="BG264"/>
  <c r="BF264"/>
  <c r="T264"/>
  <c r="R264"/>
  <c r="P264"/>
  <c r="BI259"/>
  <c r="BH259"/>
  <c r="BG259"/>
  <c r="BF259"/>
  <c r="T259"/>
  <c r="R259"/>
  <c r="P259"/>
  <c r="BI256"/>
  <c r="BH256"/>
  <c r="BG256"/>
  <c r="BF256"/>
  <c r="T256"/>
  <c r="R256"/>
  <c r="P256"/>
  <c r="BI253"/>
  <c r="BH253"/>
  <c r="BG253"/>
  <c r="BF253"/>
  <c r="T253"/>
  <c r="R253"/>
  <c r="P253"/>
  <c r="BI247"/>
  <c r="BH247"/>
  <c r="BG247"/>
  <c r="BF247"/>
  <c r="T247"/>
  <c r="R247"/>
  <c r="P247"/>
  <c r="BI243"/>
  <c r="BH243"/>
  <c r="BG243"/>
  <c r="BF243"/>
  <c r="T243"/>
  <c r="R243"/>
  <c r="P243"/>
  <c r="BI240"/>
  <c r="BH240"/>
  <c r="BG240"/>
  <c r="BF240"/>
  <c r="T240"/>
  <c r="R240"/>
  <c r="P240"/>
  <c r="BI233"/>
  <c r="BH233"/>
  <c r="BG233"/>
  <c r="BF233"/>
  <c r="T233"/>
  <c r="R233"/>
  <c r="P233"/>
  <c r="BI228"/>
  <c r="BH228"/>
  <c r="BG228"/>
  <c r="BF228"/>
  <c r="T228"/>
  <c r="R228"/>
  <c r="P228"/>
  <c r="BI221"/>
  <c r="BH221"/>
  <c r="BG221"/>
  <c r="BF221"/>
  <c r="T221"/>
  <c r="R221"/>
  <c r="P221"/>
  <c r="BI217"/>
  <c r="BH217"/>
  <c r="BG217"/>
  <c r="BF217"/>
  <c r="T217"/>
  <c r="R217"/>
  <c r="P217"/>
  <c r="BI201"/>
  <c r="BH201"/>
  <c r="BG201"/>
  <c r="BF201"/>
  <c r="T201"/>
  <c r="R201"/>
  <c r="P201"/>
  <c r="BI190"/>
  <c r="BH190"/>
  <c r="BG190"/>
  <c r="BF190"/>
  <c r="T190"/>
  <c r="R190"/>
  <c r="P190"/>
  <c r="BI185"/>
  <c r="BH185"/>
  <c r="BG185"/>
  <c r="BF185"/>
  <c r="T185"/>
  <c r="R185"/>
  <c r="P185"/>
  <c r="BI178"/>
  <c r="BH178"/>
  <c r="BG178"/>
  <c r="BF178"/>
  <c r="T178"/>
  <c r="R178"/>
  <c r="P178"/>
  <c r="BI172"/>
  <c r="BH172"/>
  <c r="BG172"/>
  <c r="BF172"/>
  <c r="T172"/>
  <c r="R172"/>
  <c r="P172"/>
  <c r="BI164"/>
  <c r="BH164"/>
  <c r="BG164"/>
  <c r="BF164"/>
  <c r="T164"/>
  <c r="R164"/>
  <c r="P164"/>
  <c r="BI159"/>
  <c r="BH159"/>
  <c r="BG159"/>
  <c r="BF159"/>
  <c r="T159"/>
  <c r="R159"/>
  <c r="P159"/>
  <c r="BI154"/>
  <c r="BH154"/>
  <c r="BG154"/>
  <c r="BF154"/>
  <c r="T154"/>
  <c r="R154"/>
  <c r="P154"/>
  <c r="BI149"/>
  <c r="BH149"/>
  <c r="BG149"/>
  <c r="BF149"/>
  <c r="T149"/>
  <c r="R149"/>
  <c r="P149"/>
  <c r="BI142"/>
  <c r="BH142"/>
  <c r="BG142"/>
  <c r="BF142"/>
  <c r="T142"/>
  <c r="R142"/>
  <c r="P142"/>
  <c r="BI137"/>
  <c r="BH137"/>
  <c r="BG137"/>
  <c r="BF137"/>
  <c r="T137"/>
  <c r="R137"/>
  <c r="P137"/>
  <c r="BI132"/>
  <c r="BH132"/>
  <c r="BG132"/>
  <c r="BF132"/>
  <c r="T132"/>
  <c r="R132"/>
  <c r="P132"/>
  <c r="J126"/>
  <c r="J125"/>
  <c r="F125"/>
  <c r="F123"/>
  <c r="E121"/>
  <c r="J94"/>
  <c r="J93"/>
  <c r="F93"/>
  <c r="F91"/>
  <c r="E89"/>
  <c r="J20"/>
  <c r="E20"/>
  <c r="F126"/>
  <c r="J19"/>
  <c r="J14"/>
  <c r="J123" s="1"/>
  <c r="E7"/>
  <c r="E117"/>
  <c r="L90" i="1"/>
  <c r="AM90"/>
  <c r="AM89"/>
  <c r="L89"/>
  <c r="AM87"/>
  <c r="L87"/>
  <c r="L85"/>
  <c r="L84"/>
  <c r="BK646" i="2"/>
  <c r="BK637"/>
  <c r="BK627"/>
  <c r="BK622"/>
  <c r="BK570"/>
  <c r="BK537"/>
  <c r="J510"/>
  <c r="BK485"/>
  <c r="BK468"/>
  <c r="BK446"/>
  <c r="J431"/>
  <c r="J418"/>
  <c r="J396"/>
  <c r="BK369"/>
  <c r="BK345"/>
  <c r="BK294"/>
  <c r="BK269"/>
  <c r="J264"/>
  <c r="J247"/>
  <c r="J221"/>
  <c r="J185"/>
  <c r="BK154"/>
  <c r="J345"/>
  <c r="J328"/>
  <c r="BK322"/>
  <c r="J269"/>
  <c r="J243"/>
  <c r="BK201"/>
  <c r="J159"/>
  <c r="J618"/>
  <c r="BK606"/>
  <c r="BK601"/>
  <c r="J570"/>
  <c r="BK527"/>
  <c r="BK521"/>
  <c r="J468"/>
  <c r="BK438"/>
  <c r="BK427"/>
  <c r="BK410"/>
  <c r="BK387"/>
  <c r="J322"/>
  <c r="BK308"/>
  <c r="J294"/>
  <c r="J253"/>
  <c r="BK233"/>
  <c r="BK185"/>
  <c r="AS98" i="1"/>
  <c r="J130" i="3"/>
  <c r="BK749" i="4"/>
  <c r="BK742"/>
  <c r="BK732"/>
  <c r="J727"/>
  <c r="J711"/>
  <c r="BK706"/>
  <c r="J706"/>
  <c r="BK689"/>
  <c r="BK674"/>
  <c r="BK661"/>
  <c r="J655"/>
  <c r="J623"/>
  <c r="BK613"/>
  <c r="BK610"/>
  <c r="BK604"/>
  <c r="BK580"/>
  <c r="J568"/>
  <c r="J547"/>
  <c r="J539"/>
  <c r="BK531"/>
  <c r="J527"/>
  <c r="J504"/>
  <c r="J495"/>
  <c r="J479"/>
  <c r="J475"/>
  <c r="J470"/>
  <c r="BK460"/>
  <c r="J455"/>
  <c r="BK442"/>
  <c r="J423"/>
  <c r="BK404"/>
  <c r="BK401"/>
  <c r="BK392"/>
  <c r="J386"/>
  <c r="J236"/>
  <c r="BK186"/>
  <c r="BK139"/>
  <c r="BK231"/>
  <c r="J193"/>
  <c r="BK144"/>
  <c r="BK236"/>
  <c r="BK208"/>
  <c r="BK177"/>
  <c r="BK134"/>
  <c r="J248" i="5"/>
  <c r="BK242"/>
  <c r="BK212"/>
  <c r="J197"/>
  <c r="J154"/>
  <c r="BK140"/>
  <c r="J130"/>
  <c r="J242"/>
  <c r="J218"/>
  <c r="BK197"/>
  <c r="J182"/>
  <c r="BK166"/>
  <c r="J151"/>
  <c r="BK134"/>
  <c r="BK233"/>
  <c r="BK227"/>
  <c r="J200"/>
  <c r="BK191"/>
  <c r="J166"/>
  <c r="BK151"/>
  <c r="J126"/>
  <c r="J233"/>
  <c r="BK215"/>
  <c r="BK209"/>
  <c r="J194"/>
  <c r="BK182"/>
  <c r="BK158"/>
  <c r="J145" i="6"/>
  <c r="BK141"/>
  <c r="J141"/>
  <c r="BK151"/>
  <c r="BK133"/>
  <c r="J151"/>
  <c r="BK145"/>
  <c r="J646" i="2"/>
  <c r="J637"/>
  <c r="BK618"/>
  <c r="J590"/>
  <c r="J564"/>
  <c r="J541"/>
  <c r="J521"/>
  <c r="BK495"/>
  <c r="J436"/>
  <c r="BK414"/>
  <c r="J387"/>
  <c r="J360"/>
  <c r="J337"/>
  <c r="J274"/>
  <c r="BK253"/>
  <c r="BK228"/>
  <c r="J190"/>
  <c r="J149"/>
  <c r="J132"/>
  <c r="BK354"/>
  <c r="BK313"/>
  <c r="BK264"/>
  <c r="BK240"/>
  <c r="BK178"/>
  <c r="J154"/>
  <c r="J632"/>
  <c r="J606"/>
  <c r="BK590"/>
  <c r="BK574"/>
  <c r="BK545"/>
  <c r="J524"/>
  <c r="BK499"/>
  <c r="J446"/>
  <c r="BK422"/>
  <c r="J414"/>
  <c r="BK391"/>
  <c r="J369"/>
  <c r="J354"/>
  <c r="J298"/>
  <c r="BK274"/>
  <c r="BK243"/>
  <c r="J201"/>
  <c r="J164"/>
  <c r="BK285"/>
  <c r="J128" i="3"/>
  <c r="J134"/>
  <c r="BK746" i="4"/>
  <c r="J737"/>
  <c r="BK727"/>
  <c r="BK717"/>
  <c r="BK695"/>
  <c r="BK681"/>
  <c r="BK672"/>
  <c r="J666"/>
  <c r="BK655"/>
  <c r="BK631"/>
  <c r="J627"/>
  <c r="J613"/>
  <c r="J607"/>
  <c r="J601"/>
  <c r="J580"/>
  <c r="BK568"/>
  <c r="BK553"/>
  <c r="BK539"/>
  <c r="BK535"/>
  <c r="BK527"/>
  <c r="BK504"/>
  <c r="BK495"/>
  <c r="BK487"/>
  <c r="BK475"/>
  <c r="BK470"/>
  <c r="J465"/>
  <c r="BK450"/>
  <c r="J447"/>
  <c r="J437"/>
  <c r="BK427"/>
  <c r="J410"/>
  <c r="J404"/>
  <c r="J395"/>
  <c r="BK386"/>
  <c r="J377"/>
  <c r="J368"/>
  <c r="J357"/>
  <c r="BK342"/>
  <c r="BK327"/>
  <c r="J319"/>
  <c r="J314"/>
  <c r="J309"/>
  <c r="BK301"/>
  <c r="J295"/>
  <c r="BK280"/>
  <c r="J262"/>
  <c r="J254"/>
  <c r="J231"/>
  <c r="BK214"/>
  <c r="J177"/>
  <c r="BK149"/>
  <c r="J139"/>
  <c r="J276"/>
  <c r="BK266"/>
  <c r="BK259"/>
  <c r="BK246"/>
  <c r="J214"/>
  <c r="BK200"/>
  <c r="J161"/>
  <c r="BK254"/>
  <c r="BK222"/>
  <c r="J186"/>
  <c r="J221" i="5"/>
  <c r="BK200"/>
  <c r="BK176"/>
  <c r="J144"/>
  <c r="J134"/>
  <c r="J254"/>
  <c r="J224"/>
  <c r="BK206"/>
  <c r="J179"/>
  <c r="BK170"/>
  <c r="J162"/>
  <c r="J140"/>
  <c r="BK248"/>
  <c r="BK236"/>
  <c r="BK224"/>
  <c r="J203"/>
  <c r="J185"/>
  <c r="BK162"/>
  <c r="J148"/>
  <c r="J251"/>
  <c r="J236"/>
  <c r="BK218"/>
  <c r="J206"/>
  <c r="BK188"/>
  <c r="BK179"/>
  <c r="J173"/>
  <c r="BK126"/>
  <c r="J143" i="6"/>
  <c r="BK131"/>
  <c r="BK137"/>
  <c r="BK129"/>
  <c r="J148"/>
  <c r="J129"/>
  <c r="J643" i="2"/>
  <c r="J601"/>
  <c r="J574"/>
  <c r="BK558"/>
  <c r="J527"/>
  <c r="BK505"/>
  <c r="J472"/>
  <c r="BK459"/>
  <c r="J427"/>
  <c r="J410"/>
  <c r="J391"/>
  <c r="J363"/>
  <c r="J341"/>
  <c r="J279"/>
  <c r="BK259"/>
  <c r="J233"/>
  <c r="J178"/>
  <c r="J142"/>
  <c r="J383"/>
  <c r="J349"/>
  <c r="BK298"/>
  <c r="J259"/>
  <c r="J228"/>
  <c r="J172"/>
  <c r="BK149"/>
  <c r="J622"/>
  <c r="J558"/>
  <c r="J537"/>
  <c r="J505"/>
  <c r="J485"/>
  <c r="BK472"/>
  <c r="J459"/>
  <c r="BK436"/>
  <c r="BK396"/>
  <c r="BK363"/>
  <c r="BK337"/>
  <c r="J313"/>
  <c r="BK256"/>
  <c r="BK190"/>
  <c r="BK142"/>
  <c r="BK137"/>
  <c r="BK132"/>
  <c r="J137" i="3"/>
  <c r="BK134"/>
  <c r="BK137"/>
  <c r="BK128"/>
  <c r="J746" i="4"/>
  <c r="BK737"/>
  <c r="BK723"/>
  <c r="J717"/>
  <c r="J695"/>
  <c r="J681"/>
  <c r="J672"/>
  <c r="J661"/>
  <c r="J649"/>
  <c r="BK627"/>
  <c r="BK607"/>
  <c r="BK601"/>
  <c r="J586"/>
  <c r="J573"/>
  <c r="J565"/>
  <c r="BK547"/>
  <c r="BK543"/>
  <c r="J535"/>
  <c r="BK512"/>
  <c r="BK499"/>
  <c r="BK491"/>
  <c r="BK483"/>
  <c r="BK479"/>
  <c r="BK465"/>
  <c r="J460"/>
  <c r="J450"/>
  <c r="BK437"/>
  <c r="J432"/>
  <c r="BK423"/>
  <c r="J414"/>
  <c r="J401"/>
  <c r="J392"/>
  <c r="BK377"/>
  <c r="J364"/>
  <c r="J350"/>
  <c r="BK334"/>
  <c r="J327"/>
  <c r="BK314"/>
  <c r="BK309"/>
  <c r="J305"/>
  <c r="BK295"/>
  <c r="BK287"/>
  <c r="J280"/>
  <c r="BK271"/>
  <c r="J251"/>
  <c r="J228"/>
  <c r="BK193"/>
  <c r="J166"/>
  <c r="BK643" i="2"/>
  <c r="BK632"/>
  <c r="BK613"/>
  <c r="J581"/>
  <c r="J545"/>
  <c r="BK524"/>
  <c r="J499"/>
  <c r="BK482"/>
  <c r="J438"/>
  <c r="J422"/>
  <c r="BK400"/>
  <c r="J373"/>
  <c r="BK349"/>
  <c r="J308"/>
  <c r="J240"/>
  <c r="J217"/>
  <c r="BK159"/>
  <c r="J137"/>
  <c r="BK373"/>
  <c r="BK341"/>
  <c r="J285"/>
  <c r="J256"/>
  <c r="BK221"/>
  <c r="BK164"/>
  <c r="J627"/>
  <c r="J613"/>
  <c r="BK581"/>
  <c r="BK564"/>
  <c r="BK541"/>
  <c r="BK510"/>
  <c r="J495"/>
  <c r="J482"/>
  <c r="BK431"/>
  <c r="BK418"/>
  <c r="J400"/>
  <c r="BK383"/>
  <c r="BK360"/>
  <c r="BK328"/>
  <c r="BK279"/>
  <c r="BK247"/>
  <c r="BK217"/>
  <c r="BK172"/>
  <c r="AS95" i="1"/>
  <c r="BK130" i="3"/>
  <c r="J749" i="4"/>
  <c r="J742"/>
  <c r="J732"/>
  <c r="J723"/>
  <c r="BK711"/>
  <c r="J689"/>
  <c r="J674"/>
  <c r="BK666"/>
  <c r="BK649"/>
  <c r="J631"/>
  <c r="BK623"/>
  <c r="J610"/>
  <c r="J604"/>
  <c r="BK586"/>
  <c r="BK573"/>
  <c r="BK565"/>
  <c r="J553"/>
  <c r="J543"/>
  <c r="J531"/>
  <c r="J512"/>
  <c r="J499"/>
  <c r="J491"/>
  <c r="J487"/>
  <c r="J483"/>
  <c r="BK455"/>
  <c r="BK447"/>
  <c r="J442"/>
  <c r="BK432"/>
  <c r="J427"/>
  <c r="BK414"/>
  <c r="BK410"/>
  <c r="BK395"/>
  <c r="BK368"/>
  <c r="BK364"/>
  <c r="BK357"/>
  <c r="BK350"/>
  <c r="J342"/>
  <c r="J334"/>
  <c r="BK319"/>
  <c r="BK305"/>
  <c r="J301"/>
  <c r="J287"/>
  <c r="BK276"/>
  <c r="J266"/>
  <c r="J259"/>
  <c r="J241"/>
  <c r="J222"/>
  <c r="J156"/>
  <c r="J144"/>
  <c r="J134"/>
  <c r="J271"/>
  <c r="BK262"/>
  <c r="BK251"/>
  <c r="BK228"/>
  <c r="J208"/>
  <c r="BK166"/>
  <c r="BK156"/>
  <c r="J246"/>
  <c r="J217"/>
  <c r="BK161"/>
  <c r="BK241"/>
  <c r="BK217"/>
  <c r="J200"/>
  <c r="J149"/>
  <c r="BK251" i="5"/>
  <c r="BK245"/>
  <c r="J230"/>
  <c r="J209"/>
  <c r="J188"/>
  <c r="BK148"/>
  <c r="BK137"/>
  <c r="BK254"/>
  <c r="BK239"/>
  <c r="J215"/>
  <c r="J191"/>
  <c r="BK173"/>
  <c r="BK144"/>
  <c r="J137"/>
  <c r="J245"/>
  <c r="BK230"/>
  <c r="BK221"/>
  <c r="BK194"/>
  <c r="J170"/>
  <c r="J158"/>
  <c r="BK130"/>
  <c r="J239"/>
  <c r="J227"/>
  <c r="J212"/>
  <c r="BK203"/>
  <c r="BK185"/>
  <c r="J176"/>
  <c r="BK154"/>
  <c r="BK148" i="6"/>
  <c r="J137"/>
  <c r="J133"/>
  <c r="BK143"/>
  <c r="J131"/>
  <c r="P132" i="3" l="1"/>
  <c r="P125" s="1"/>
  <c r="AU97" i="1" s="1"/>
  <c r="P131" i="2"/>
  <c r="R284"/>
  <c r="R426"/>
  <c r="P445"/>
  <c r="R589"/>
  <c r="P626"/>
  <c r="P625" s="1"/>
  <c r="R127" i="3"/>
  <c r="R126" s="1"/>
  <c r="R125" s="1"/>
  <c r="T133" i="4"/>
  <c r="T265"/>
  <c r="BK294"/>
  <c r="J294"/>
  <c r="J103" s="1"/>
  <c r="BK431"/>
  <c r="J431"/>
  <c r="J104"/>
  <c r="P511"/>
  <c r="T694"/>
  <c r="T731"/>
  <c r="T730"/>
  <c r="P125" i="5"/>
  <c r="R169"/>
  <c r="BK128" i="6"/>
  <c r="BK127" s="1"/>
  <c r="J127" s="1"/>
  <c r="J99" s="1"/>
  <c r="BK136"/>
  <c r="BK131" i="2"/>
  <c r="J131" s="1"/>
  <c r="J100" s="1"/>
  <c r="P284"/>
  <c r="BK426"/>
  <c r="J426" s="1"/>
  <c r="J102" s="1"/>
  <c r="BK445"/>
  <c r="J445" s="1"/>
  <c r="J103" s="1"/>
  <c r="P589"/>
  <c r="T626"/>
  <c r="T625" s="1"/>
  <c r="BK127" i="3"/>
  <c r="BK126" s="1"/>
  <c r="J126" s="1"/>
  <c r="J99" s="1"/>
  <c r="P133" i="4"/>
  <c r="P265"/>
  <c r="R294"/>
  <c r="R431"/>
  <c r="T511"/>
  <c r="R694"/>
  <c r="P731"/>
  <c r="P730" s="1"/>
  <c r="BK125" i="5"/>
  <c r="J125" s="1"/>
  <c r="J100" s="1"/>
  <c r="T169"/>
  <c r="R128" i="6"/>
  <c r="R127" s="1"/>
  <c r="P136"/>
  <c r="P135" s="1"/>
  <c r="R131" i="2"/>
  <c r="T284"/>
  <c r="T426"/>
  <c r="R445"/>
  <c r="BK589"/>
  <c r="J589" s="1"/>
  <c r="J104" s="1"/>
  <c r="R626"/>
  <c r="R625"/>
  <c r="T127" i="3"/>
  <c r="T126" s="1"/>
  <c r="T125" s="1"/>
  <c r="BK133" i="4"/>
  <c r="J133" s="1"/>
  <c r="J100" s="1"/>
  <c r="BK265"/>
  <c r="J265"/>
  <c r="J101" s="1"/>
  <c r="T294"/>
  <c r="P431"/>
  <c r="R511"/>
  <c r="P694"/>
  <c r="BK731"/>
  <c r="J731"/>
  <c r="J109"/>
  <c r="T125" i="5"/>
  <c r="T124"/>
  <c r="T123"/>
  <c r="BK169"/>
  <c r="J169" s="1"/>
  <c r="J101" s="1"/>
  <c r="T128" i="6"/>
  <c r="T127" s="1"/>
  <c r="R136"/>
  <c r="R135"/>
  <c r="T131" i="2"/>
  <c r="BK284"/>
  <c r="J284" s="1"/>
  <c r="J101" s="1"/>
  <c r="P426"/>
  <c r="T445"/>
  <c r="T589"/>
  <c r="BK626"/>
  <c r="J626"/>
  <c r="J107"/>
  <c r="P127" i="3"/>
  <c r="P126"/>
  <c r="R133" i="4"/>
  <c r="R265"/>
  <c r="R132" s="1"/>
  <c r="P294"/>
  <c r="T431"/>
  <c r="BK511"/>
  <c r="J511" s="1"/>
  <c r="J105" s="1"/>
  <c r="BK694"/>
  <c r="J694"/>
  <c r="J106" s="1"/>
  <c r="R731"/>
  <c r="R730" s="1"/>
  <c r="R125" i="5"/>
  <c r="R124" s="1"/>
  <c r="R123" s="1"/>
  <c r="P169"/>
  <c r="P128" i="6"/>
  <c r="P127" s="1"/>
  <c r="P126" s="1"/>
  <c r="AU101" i="1" s="1"/>
  <c r="T136" i="6"/>
  <c r="T135" s="1"/>
  <c r="BK133" i="3"/>
  <c r="J133" s="1"/>
  <c r="J102" s="1"/>
  <c r="BK621" i="2"/>
  <c r="J621"/>
  <c r="J105" s="1"/>
  <c r="BK147" i="6"/>
  <c r="J147" s="1"/>
  <c r="J103" s="1"/>
  <c r="BK279" i="4"/>
  <c r="J279"/>
  <c r="J102" s="1"/>
  <c r="BK150" i="6"/>
  <c r="J150" s="1"/>
  <c r="J104" s="1"/>
  <c r="BK136" i="3"/>
  <c r="J136"/>
  <c r="J103" s="1"/>
  <c r="BK726" i="4"/>
  <c r="J726" s="1"/>
  <c r="J107" s="1"/>
  <c r="BE131" i="6"/>
  <c r="BE133"/>
  <c r="BE137"/>
  <c r="BK124" i="5"/>
  <c r="J124" s="1"/>
  <c r="J99" s="1"/>
  <c r="J120" i="6"/>
  <c r="BE145"/>
  <c r="BE148"/>
  <c r="E114"/>
  <c r="BE141"/>
  <c r="BE143"/>
  <c r="BE151"/>
  <c r="F94"/>
  <c r="BE129"/>
  <c r="J91" i="5"/>
  <c r="F120"/>
  <c r="BE130"/>
  <c r="BE137"/>
  <c r="BE144"/>
  <c r="BE162"/>
  <c r="BE166"/>
  <c r="BE170"/>
  <c r="BE194"/>
  <c r="BE197"/>
  <c r="BE224"/>
  <c r="BE230"/>
  <c r="BE236"/>
  <c r="BE239"/>
  <c r="BE248"/>
  <c r="E111"/>
  <c r="BE134"/>
  <c r="BE140"/>
  <c r="BE173"/>
  <c r="BE176"/>
  <c r="BE188"/>
  <c r="BE212"/>
  <c r="BE215"/>
  <c r="BE251"/>
  <c r="BE126"/>
  <c r="BE148"/>
  <c r="BE154"/>
  <c r="BE185"/>
  <c r="BE200"/>
  <c r="BE206"/>
  <c r="BE209"/>
  <c r="BE218"/>
  <c r="BE242"/>
  <c r="BE245"/>
  <c r="BE254"/>
  <c r="BE151"/>
  <c r="BE158"/>
  <c r="BE179"/>
  <c r="BE182"/>
  <c r="BE191"/>
  <c r="BE203"/>
  <c r="BE221"/>
  <c r="BE227"/>
  <c r="BE233"/>
  <c r="J127" i="3"/>
  <c r="J100" s="1"/>
  <c r="F94" i="4"/>
  <c r="BE144"/>
  <c r="BE149"/>
  <c r="BE156"/>
  <c r="BE186"/>
  <c r="E85"/>
  <c r="J91"/>
  <c r="BE139"/>
  <c r="BE161"/>
  <c r="BE166"/>
  <c r="BE208"/>
  <c r="BE231"/>
  <c r="BE246"/>
  <c r="BE254"/>
  <c r="BE259"/>
  <c r="BE134"/>
  <c r="BE177"/>
  <c r="BE193"/>
  <c r="BE217"/>
  <c r="BE222"/>
  <c r="BE241"/>
  <c r="BE251"/>
  <c r="BE262"/>
  <c r="BE266"/>
  <c r="BE200"/>
  <c r="BE214"/>
  <c r="BE228"/>
  <c r="BE236"/>
  <c r="BE271"/>
  <c r="BE276"/>
  <c r="BE280"/>
  <c r="BE287"/>
  <c r="BE295"/>
  <c r="BE301"/>
  <c r="BE305"/>
  <c r="BE309"/>
  <c r="BE314"/>
  <c r="BE319"/>
  <c r="BE327"/>
  <c r="BE334"/>
  <c r="BE342"/>
  <c r="BE350"/>
  <c r="BE357"/>
  <c r="BE364"/>
  <c r="BE368"/>
  <c r="BE377"/>
  <c r="BE386"/>
  <c r="BE392"/>
  <c r="BE395"/>
  <c r="BE401"/>
  <c r="BE404"/>
  <c r="BE410"/>
  <c r="BE414"/>
  <c r="BE423"/>
  <c r="BE427"/>
  <c r="BE432"/>
  <c r="BE437"/>
  <c r="BE442"/>
  <c r="BE447"/>
  <c r="BE450"/>
  <c r="BE455"/>
  <c r="BE460"/>
  <c r="BE465"/>
  <c r="BE470"/>
  <c r="BE475"/>
  <c r="BE479"/>
  <c r="BE483"/>
  <c r="BE487"/>
  <c r="BE491"/>
  <c r="BE495"/>
  <c r="BE499"/>
  <c r="BE504"/>
  <c r="BE512"/>
  <c r="BE527"/>
  <c r="BE531"/>
  <c r="BE535"/>
  <c r="BE539"/>
  <c r="BE543"/>
  <c r="BE547"/>
  <c r="BE553"/>
  <c r="BE565"/>
  <c r="BE568"/>
  <c r="BE573"/>
  <c r="BE580"/>
  <c r="BE586"/>
  <c r="BE601"/>
  <c r="BE604"/>
  <c r="BE607"/>
  <c r="BE610"/>
  <c r="BE613"/>
  <c r="BE623"/>
  <c r="BE627"/>
  <c r="BE631"/>
  <c r="BE649"/>
  <c r="BE655"/>
  <c r="BE661"/>
  <c r="BE666"/>
  <c r="BE672"/>
  <c r="BE674"/>
  <c r="BE681"/>
  <c r="BE689"/>
  <c r="BE695"/>
  <c r="BE706"/>
  <c r="BE711"/>
  <c r="BE717"/>
  <c r="BE723"/>
  <c r="BE727"/>
  <c r="BE732"/>
  <c r="BE737"/>
  <c r="BE742"/>
  <c r="BE746"/>
  <c r="BE749"/>
  <c r="BE130" i="3"/>
  <c r="F94"/>
  <c r="BE134"/>
  <c r="BE137"/>
  <c r="E85"/>
  <c r="J91"/>
  <c r="BE128"/>
  <c r="BE142" i="2"/>
  <c r="BE164"/>
  <c r="F94"/>
  <c r="BE149"/>
  <c r="BE172"/>
  <c r="BE178"/>
  <c r="BE185"/>
  <c r="BE240"/>
  <c r="BE253"/>
  <c r="BE298"/>
  <c r="BE313"/>
  <c r="BE345"/>
  <c r="BE349"/>
  <c r="BE354"/>
  <c r="BE369"/>
  <c r="BE387"/>
  <c r="BE400"/>
  <c r="BE418"/>
  <c r="BE422"/>
  <c r="BE427"/>
  <c r="BE431"/>
  <c r="BE436"/>
  <c r="BE468"/>
  <c r="BE495"/>
  <c r="BE505"/>
  <c r="BE510"/>
  <c r="BE524"/>
  <c r="BE541"/>
  <c r="BE545"/>
  <c r="BE558"/>
  <c r="BE570"/>
  <c r="BE574"/>
  <c r="BE581"/>
  <c r="BE590"/>
  <c r="BE606"/>
  <c r="BE618"/>
  <c r="E85"/>
  <c r="J91"/>
  <c r="BE132"/>
  <c r="BE137"/>
  <c r="BE190"/>
  <c r="BE221"/>
  <c r="BE233"/>
  <c r="BE243"/>
  <c r="BE259"/>
  <c r="BE274"/>
  <c r="BE279"/>
  <c r="BE285"/>
  <c r="BE294"/>
  <c r="BE308"/>
  <c r="BE322"/>
  <c r="BE337"/>
  <c r="BE363"/>
  <c r="BE154"/>
  <c r="BE159"/>
  <c r="BE201"/>
  <c r="BE217"/>
  <c r="BE228"/>
  <c r="BE247"/>
  <c r="BE256"/>
  <c r="BE264"/>
  <c r="BE269"/>
  <c r="BE328"/>
  <c r="BE341"/>
  <c r="BE360"/>
  <c r="BE373"/>
  <c r="BE383"/>
  <c r="BE391"/>
  <c r="BE396"/>
  <c r="BE410"/>
  <c r="BE414"/>
  <c r="BE438"/>
  <c r="BE446"/>
  <c r="BE459"/>
  <c r="BE472"/>
  <c r="BE482"/>
  <c r="BE485"/>
  <c r="BE499"/>
  <c r="BE521"/>
  <c r="BE527"/>
  <c r="BE537"/>
  <c r="BE564"/>
  <c r="BE601"/>
  <c r="BE613"/>
  <c r="BE622"/>
  <c r="BE627"/>
  <c r="BE632"/>
  <c r="BE637"/>
  <c r="BE643"/>
  <c r="BE646"/>
  <c r="F36"/>
  <c r="BA96" i="1" s="1"/>
  <c r="J36" i="3"/>
  <c r="AW97" i="1" s="1"/>
  <c r="F39" i="3"/>
  <c r="BD97" i="1" s="1"/>
  <c r="F37" i="3"/>
  <c r="BB97" i="1" s="1"/>
  <c r="F36" i="3"/>
  <c r="BA97" i="1" s="1"/>
  <c r="F39" i="4"/>
  <c r="BD99" i="1" s="1"/>
  <c r="F37" i="4"/>
  <c r="BB99" i="1" s="1"/>
  <c r="F39" i="6"/>
  <c r="BD101" i="1" s="1"/>
  <c r="AS94"/>
  <c r="F39" i="2"/>
  <c r="BD96" i="1" s="1"/>
  <c r="F38" i="2"/>
  <c r="BC96" i="1"/>
  <c r="J36" i="4"/>
  <c r="AW99" i="1" s="1"/>
  <c r="J36" i="5"/>
  <c r="AW100" i="1"/>
  <c r="F37" i="5"/>
  <c r="BB100" i="1" s="1"/>
  <c r="F38" i="5"/>
  <c r="BC100" i="1"/>
  <c r="F39" i="5"/>
  <c r="BD100" i="1" s="1"/>
  <c r="F36" i="5"/>
  <c r="BA100" i="1"/>
  <c r="F37" i="6"/>
  <c r="BB101" i="1" s="1"/>
  <c r="F36" i="6"/>
  <c r="BA101" i="1" s="1"/>
  <c r="F37" i="2"/>
  <c r="BB96" i="1" s="1"/>
  <c r="J36" i="2"/>
  <c r="AW96" i="1"/>
  <c r="F38" i="3"/>
  <c r="BC97" i="1" s="1"/>
  <c r="F36" i="4"/>
  <c r="BA99" i="1" s="1"/>
  <c r="F38" i="4"/>
  <c r="BC99" i="1" s="1"/>
  <c r="J36" i="6"/>
  <c r="AW101" i="1" s="1"/>
  <c r="F38" i="6"/>
  <c r="BC101" i="1" s="1"/>
  <c r="T130" i="2" l="1"/>
  <c r="T129"/>
  <c r="T126" i="6"/>
  <c r="R130" i="2"/>
  <c r="R129"/>
  <c r="R126" i="6"/>
  <c r="P132" i="4"/>
  <c r="P131" s="1"/>
  <c r="AU99" i="1" s="1"/>
  <c r="R131" i="4"/>
  <c r="BK135" i="6"/>
  <c r="J135" s="1"/>
  <c r="J101" s="1"/>
  <c r="P124" i="5"/>
  <c r="P123" s="1"/>
  <c r="AU100" i="1" s="1"/>
  <c r="T132" i="4"/>
  <c r="T131"/>
  <c r="P130" i="2"/>
  <c r="P129" s="1"/>
  <c r="AU96" i="1" s="1"/>
  <c r="AU95" s="1"/>
  <c r="BK132" i="4"/>
  <c r="J128" i="6"/>
  <c r="J100" s="1"/>
  <c r="J136"/>
  <c r="J102" s="1"/>
  <c r="BK132" i="3"/>
  <c r="J132" s="1"/>
  <c r="J101" s="1"/>
  <c r="BK126" i="6"/>
  <c r="J126" s="1"/>
  <c r="J98" s="1"/>
  <c r="BK130" i="2"/>
  <c r="J130"/>
  <c r="J99" s="1"/>
  <c r="BK625"/>
  <c r="J625"/>
  <c r="J106"/>
  <c r="BK730" i="4"/>
  <c r="J730" s="1"/>
  <c r="J108" s="1"/>
  <c r="BK123" i="5"/>
  <c r="J123" s="1"/>
  <c r="J98" s="1"/>
  <c r="J35" i="2"/>
  <c r="AV96" i="1" s="1"/>
  <c r="AT96" s="1"/>
  <c r="J35" i="5"/>
  <c r="AV100" i="1"/>
  <c r="AT100" s="1"/>
  <c r="F35" i="5"/>
  <c r="AZ100" i="1" s="1"/>
  <c r="J35" i="6"/>
  <c r="AV101" i="1" s="1"/>
  <c r="AT101" s="1"/>
  <c r="BD98"/>
  <c r="BC98"/>
  <c r="AY98" s="1"/>
  <c r="BD95"/>
  <c r="F35" i="2"/>
  <c r="AZ96" i="1"/>
  <c r="J35" i="4"/>
  <c r="AV99" i="1" s="1"/>
  <c r="AT99" s="1"/>
  <c r="BA98"/>
  <c r="AW98" s="1"/>
  <c r="BB98"/>
  <c r="AX98" s="1"/>
  <c r="BA95"/>
  <c r="AW95" s="1"/>
  <c r="BC95"/>
  <c r="BB95"/>
  <c r="AX95" s="1"/>
  <c r="J35" i="3"/>
  <c r="AV97" i="1" s="1"/>
  <c r="AT97" s="1"/>
  <c r="F35" i="3"/>
  <c r="AZ97" i="1" s="1"/>
  <c r="F35" i="4"/>
  <c r="AZ99" i="1" s="1"/>
  <c r="F35" i="6"/>
  <c r="AZ101" i="1" s="1"/>
  <c r="BK131" i="4" l="1"/>
  <c r="J131" s="1"/>
  <c r="J98" s="1"/>
  <c r="BK129" i="2"/>
  <c r="J129"/>
  <c r="J32" s="1"/>
  <c r="AG96" i="1" s="1"/>
  <c r="BK125" i="3"/>
  <c r="J125" s="1"/>
  <c r="J98" s="1"/>
  <c r="J132" i="4"/>
  <c r="J99" s="1"/>
  <c r="AU98" i="1"/>
  <c r="J32" i="6"/>
  <c r="AG101" i="1" s="1"/>
  <c r="AY95"/>
  <c r="J32" i="5"/>
  <c r="AG100" i="1"/>
  <c r="BB94"/>
  <c r="W31" s="1"/>
  <c r="BA94"/>
  <c r="AW94" s="1"/>
  <c r="AK30" s="1"/>
  <c r="BD94"/>
  <c r="W33" s="1"/>
  <c r="AZ95"/>
  <c r="AZ98"/>
  <c r="AV98" s="1"/>
  <c r="AT98" s="1"/>
  <c r="BC94"/>
  <c r="AY94" s="1"/>
  <c r="J41" i="2" l="1"/>
  <c r="J41" i="6"/>
  <c r="J98" i="2"/>
  <c r="J41" i="5"/>
  <c r="AN100" i="1"/>
  <c r="AN96"/>
  <c r="AN101"/>
  <c r="AU94"/>
  <c r="J32" i="4"/>
  <c r="AG99" i="1" s="1"/>
  <c r="AV95"/>
  <c r="AT95" s="1"/>
  <c r="AX94"/>
  <c r="AZ94"/>
  <c r="W29" s="1"/>
  <c r="J32" i="3"/>
  <c r="AG97" i="1" s="1"/>
  <c r="AG95" s="1"/>
  <c r="W32"/>
  <c r="W30"/>
  <c r="J41" i="4" l="1"/>
  <c r="AN97" i="1"/>
  <c r="J41" i="3"/>
  <c r="AN99" i="1"/>
  <c r="AG98"/>
  <c r="AG94" s="1"/>
  <c r="AK26" s="1"/>
  <c r="AN95"/>
  <c r="AV94"/>
  <c r="AK29" s="1"/>
  <c r="AK35" l="1"/>
  <c r="AN98"/>
  <c r="AT94"/>
  <c r="AN94" s="1"/>
</calcChain>
</file>

<file path=xl/sharedStrings.xml><?xml version="1.0" encoding="utf-8"?>
<sst xmlns="http://schemas.openxmlformats.org/spreadsheetml/2006/main" count="12822" uniqueCount="1397">
  <si>
    <t>Export Komplet</t>
  </si>
  <si>
    <t/>
  </si>
  <si>
    <t>2.0</t>
  </si>
  <si>
    <t>False</t>
  </si>
  <si>
    <t>{3172b488-c099-425d-ac5c-ec612a97e3b5}</t>
  </si>
  <si>
    <t>&gt;&gt;  skryté sloupce  &lt;&lt;</t>
  </si>
  <si>
    <t>0,01</t>
  </si>
  <si>
    <t>21</t>
  </si>
  <si>
    <t>15</t>
  </si>
  <si>
    <t>REKAPITULACE STAVBY</t>
  </si>
  <si>
    <t>v ---  níže se nacházejí doplnkové a pomocné údaje k sestavám  --- v</t>
  </si>
  <si>
    <t>Návod na vyplnění</t>
  </si>
  <si>
    <t>0,001</t>
  </si>
  <si>
    <t>Kód:</t>
  </si>
  <si>
    <t>2018042</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</si>
  <si>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</si>
  <si>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</si>
  <si>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Cyklostezka spojující ul. Lhotská s cyklostezkou směr Štarnov</t>
  </si>
  <si>
    <t>KSO:</t>
  </si>
  <si>
    <t>CC-CZ:</t>
  </si>
  <si>
    <t>Místo:</t>
  </si>
  <si>
    <t>Šternberk</t>
  </si>
  <si>
    <t>Datum:</t>
  </si>
  <si>
    <t>16. 8. 2021</t>
  </si>
  <si>
    <t>Zadavatel:</t>
  </si>
  <si>
    <t>IČ:</t>
  </si>
  <si>
    <t>00299529</t>
  </si>
  <si>
    <t>Město Šternberk, Horní nám. 16, 785 01 Šternberk</t>
  </si>
  <si>
    <t>DIČ:</t>
  </si>
  <si>
    <t>Uchazeč:</t>
  </si>
  <si>
    <t>Vyplň údaj</t>
  </si>
  <si>
    <t>Projektant:</t>
  </si>
  <si>
    <t>74276361</t>
  </si>
  <si>
    <t>Ing. Linda Smítalová - Atelis</t>
  </si>
  <si>
    <t>True</t>
  </si>
  <si>
    <t>Zpracovatel:</t>
  </si>
  <si>
    <t>Čiklová</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</si>
  <si>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</si>
  <si>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</si>
  <si>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</si>
  <si>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</si>
  <si>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</si>
  <si>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</si>
  <si>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</si>
  <si>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</si>
  <si>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</si>
  <si>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</si>
  <si>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</si>
  <si>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</si>
  <si>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</si>
  <si>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</si>
  <si>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</si>
  <si>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</si>
  <si>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</si>
  <si>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</si>
  <si>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</si>
  <si>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</si>
  <si>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</si>
  <si>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</si>
  <si>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</si>
  <si>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</si>
  <si>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</si>
  <si>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</si>
  <si>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</si>
  <si>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</si>
  <si>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</si>
  <si>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</si>
  <si>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</si>
  <si>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</si>
  <si>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</si>
  <si>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</si>
  <si>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</si>
  <si>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</si>
  <si>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</si>
  <si>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</si>
  <si>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</si>
  <si>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</si>
  <si>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</si>
  <si>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</si>
  <si>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</si>
  <si>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</si>
  <si>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</si>
  <si>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01</t>
  </si>
  <si>
    <t>Uznatelné náklady</t>
  </si>
  <si>
    <t>STA</t>
  </si>
  <si>
    <t>1</t>
  </si>
  <si>
    <t>{0a1414d2-8f2c-4098-b83a-77155dbde6ef}</t>
  </si>
  <si>
    <t>2</t>
  </si>
  <si>
    <t>/</t>
  </si>
  <si>
    <t>011</t>
  </si>
  <si>
    <t>SO 101 - Zpevněné dopravní plochy - uznatelné náklady</t>
  </si>
  <si>
    <t>Soupis</t>
  </si>
  <si>
    <t>{b65f1d89-c633-4293-9a60-a15f85732d22}</t>
  </si>
  <si>
    <t>012</t>
  </si>
  <si>
    <t>Vedlejší a ostatní náklady - uznatelné náklady</t>
  </si>
  <si>
    <t>{d5595d53-a2df-4f17-bda6-08b798ef1eed}</t>
  </si>
  <si>
    <t>02</t>
  </si>
  <si>
    <t>Neuznatelné náklady</t>
  </si>
  <si>
    <t>{dbf1f166-7c5c-4afb-a383-2007ed028d61}</t>
  </si>
  <si>
    <t>021</t>
  </si>
  <si>
    <t>SO 101 - Zpevněné dopravní plochy - neuznatelné náklady</t>
  </si>
  <si>
    <t>{fe433c39-ef56-43c3-bebe-2f083e046db1}</t>
  </si>
  <si>
    <t>022</t>
  </si>
  <si>
    <t>SO 401 - Veřejné osvětlení - neuznatelné náklady</t>
  </si>
  <si>
    <t>{4a43b865-0f80-4f69-a057-c74df72ae0f3}</t>
  </si>
  <si>
    <t>023</t>
  </si>
  <si>
    <t>Vedlejší a ostatní náklady - neuznatelné náklady</t>
  </si>
  <si>
    <t>{ac5ecea4-7b35-4e6a-a9b2-4c3da49ae2f7}</t>
  </si>
  <si>
    <t>odk</t>
  </si>
  <si>
    <t>odkop</t>
  </si>
  <si>
    <t>360,7</t>
  </si>
  <si>
    <t>odv</t>
  </si>
  <si>
    <t>odvoz</t>
  </si>
  <si>
    <t>351</t>
  </si>
  <si>
    <t>KRYCÍ LIST SOUPISU PRACÍ</t>
  </si>
  <si>
    <t>pa</t>
  </si>
  <si>
    <t>pařezy</t>
  </si>
  <si>
    <t>4,25</t>
  </si>
  <si>
    <t>suť</t>
  </si>
  <si>
    <t>88,443</t>
  </si>
  <si>
    <t>Objekt:</t>
  </si>
  <si>
    <t>01 - Uznatelné náklady</t>
  </si>
  <si>
    <t>Soupis:</t>
  </si>
  <si>
    <t>011 - SO 101 - Zpevněné dopravní plochy - uznatelné náklady</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</si>
  <si>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</si>
  <si>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</si>
  <si>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</si>
  <si>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</si>
  <si>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</si>
  <si>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</si>
  <si>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</si>
  <si>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</si>
  <si>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</si>
  <si>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 bourání</t>
  </si>
  <si>
    <t xml:space="preserve">    997 - Přesun sutě</t>
  </si>
  <si>
    <t xml:space="preserve">    998 - Přesun hmot</t>
  </si>
  <si>
    <t>M - Práce a dodávky M</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</si>
  <si>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</si>
  <si>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</si>
  <si>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</si>
  <si>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</si>
  <si>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</si>
  <si>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</si>
  <si>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</si>
  <si>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</si>
  <si>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</si>
  <si>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</si>
  <si>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</si>
  <si>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</si>
  <si>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</si>
  <si>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</si>
  <si>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</si>
  <si>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</si>
  <si>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</si>
  <si>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</si>
  <si>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</si>
  <si>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111211101</t>
  </si>
  <si>
    <t>Odstranění křovin a stromů průměru kmene do 100 mm i s kořeny sklonu terénu do 1:5 ručně</t>
  </si>
  <si>
    <t>m2</t>
  </si>
  <si>
    <t>CS ÚRS 2020 01</t>
  </si>
  <si>
    <t>4</t>
  </si>
  <si>
    <t>1576259588</t>
  </si>
  <si>
    <t>PP</t>
  </si>
  <si>
    <t>Odstranění křovin a stromů s odstraněním kořenů ručně průměru kmene do 100 mm jakékoliv plochy v rovině nebo ve svahu o sklonu do 1:5</t>
  </si>
  <si>
    <t>PSC</t>
  </si>
  <si>
    <t xml:space="preserve">Poznámka k souboru cen:_x000D_
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</si>
  <si>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VV</t>
  </si>
  <si>
    <t>"dle projektové dokumentace, technické zprávy a výkazu projektanta"</t>
  </si>
  <si>
    <t>"kácení keřů"      10,0</t>
  </si>
  <si>
    <t>112151113</t>
  </si>
  <si>
    <t>Směrové kácení stromů s rozřezáním a odvětvením D kmene do 400 mm</t>
  </si>
  <si>
    <t>kus</t>
  </si>
  <si>
    <t>1670769309</t>
  </si>
  <si>
    <t>Pokácení stromu směrové v celku s odřezáním kmene a s odvětvením průměru kmene přes 300 do 400 mm</t>
  </si>
  <si>
    <t xml:space="preserve">Poznámka k souboru cen:_x000D_
1. V cenách jsou započteny i náklady na odklizení částí kmene a větví na vzdálenost do 20 m se složením na hromady nebo naložením na dopravní prostředek. 2. V cenách nejsou započteny náklady na: a) odkornění kmenů, tyto práce se oceňují individuálně, b) odvoz ani uložení na skládku, c) odstranění pařezu. 3. Ceny jsou určeny pouze pro pěstební zásahy a rekonstrukce v sadovnických a krajinářských úpravách. 4. Průměr pařezu se měří v místě řezu kmene na základě dvojího na sebe kolmého měření a následného zprůměrování naměřených hodnot nejčastěji ve výšce 0,15m. V případě přítomnosti výrazných kořenových náběhů je měření prováděno nad nimi, nejčastěji v rozmezí 0,15-0,45 m nad povrchem stávajícího terénu. 5. Stromy o průměru kmene na řezné ploše větší než 1500 mm se oceňují individuálně. </t>
  </si>
  <si>
    <t>"Kácení borovice vč. frézování pařezu"     1,0</t>
  </si>
  <si>
    <t>3</t>
  </si>
  <si>
    <t>112251221</t>
  </si>
  <si>
    <t>Odstranění pařezů rovině nebo na svahu do 1:5 odfrézováním do hloubky 0,5 m</t>
  </si>
  <si>
    <t>-1498872129</t>
  </si>
  <si>
    <t>Odstranění pařezu odfrézováním nebo odvrtáním hloubky přes 200 do 500 mm v rovině nebo na svahu do 1:5</t>
  </si>
  <si>
    <t xml:space="preserve">Poznámka k souboru cen:_x000D_
1. V ceně nejsou započteny náklady na: a) případný odvoz odpadu, tyto se oceňují individuálně, b) zásyp jámy vzniklé frézováním, tyto se oceňují cenami souboru cen 174 11-11.. Zásyp jam po vyfrézovaných pařezech, c) vykopání a vyhrabání nadrcené dřevní hmoty, tyto práce se oceňují cenami souboru cen 122 91-11.. Odstranění vyfrézované dřevní hmoty. 2. Při měření se započítává plocha náběhových kořenů. </t>
  </si>
  <si>
    <t>"Frézování pařezu"       2,0*2,0*1</t>
  </si>
  <si>
    <t>"Kácení borovice vč. frézování pařezu"         0,50*0,50*1</t>
  </si>
  <si>
    <t>Součet</t>
  </si>
  <si>
    <t>113106187</t>
  </si>
  <si>
    <t>Rozebrání dlažeb vozovek ze zámkové dlažby s ložem z kameniva strojně pl do 50 m2</t>
  </si>
  <si>
    <t>1032696439</t>
  </si>
  <si>
    <t>Rozebrání dlažeb a dílců vozovek a ploch s přemístěním hmot na skládku na vzdálenost do 3 m nebo s naložením na dopravní prostředek, s jakoukoliv výplní spár strojně plochy jednotlivě do 50 m2 ze zámkové dlažby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</si>
  <si>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</si>
  <si>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"Odstranění bet. dlažby"     2,0</t>
  </si>
  <si>
    <t>5</t>
  </si>
  <si>
    <t>113107321</t>
  </si>
  <si>
    <t>Odstranění podkladu z kameniva drceného tl 100 mm strojně pl do 50 m2</t>
  </si>
  <si>
    <t>1178696499</t>
  </si>
  <si>
    <t>Odstranění podkladů nebo krytů strojně plochy jednotlivě do 50 m2 s přemístěním hmot na skládku na vzdálenost do 3 m nebo s naložením na dopravní prostředek z kameniva hrubého drceného, o tl. vrstvy do 100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</si>
  <si>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</si>
  <si>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"odstranění štěrku tl. 5 cm"      40,0</t>
  </si>
  <si>
    <t>6</t>
  </si>
  <si>
    <t>113154265</t>
  </si>
  <si>
    <t>Frézování živičného krytu tl 200 mm pruh š 2 m pl do 1000 m2 s překážkami v trase</t>
  </si>
  <si>
    <t>1050593581</t>
  </si>
  <si>
    <t>Frézování živičného podkladu nebo krytu  s naložením na dopravní prostředek plochy přes 500 do 1 000 m2 s překážkami v trase pruhu šířky přes 1 m do 2 m, tloušťky vrstvy 200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</si>
  <si>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</si>
  <si>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"dle výkresové dokumentace, technické zprávy a výkazu projektanta"</t>
  </si>
  <si>
    <t>"Frézování asfaltu tl. 12 cm"       123,0</t>
  </si>
  <si>
    <t>7</t>
  </si>
  <si>
    <t>113202111</t>
  </si>
  <si>
    <t>Vytrhání obrub krajníků obrubníků stojatých</t>
  </si>
  <si>
    <t>m</t>
  </si>
  <si>
    <t>-1160695190</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</si>
  <si>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</si>
  <si>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</si>
  <si>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"Odstanění betonového chodníkového obrubníku"        5,0</t>
  </si>
  <si>
    <t>"Odstranění betonového silničního obrubníku"       20,0</t>
  </si>
  <si>
    <t>"Odstranění kamenného silničního obrubníku"        12,0</t>
  </si>
  <si>
    <t>8</t>
  </si>
  <si>
    <t>116951201</t>
  </si>
  <si>
    <t>Úprava zemin vápnem nebo směsnými hydraulickými pojivy</t>
  </si>
  <si>
    <t>m3</t>
  </si>
  <si>
    <t>-255596943</t>
  </si>
  <si>
    <t>Úprava zemin vápnem nebo směsnými hydraulickými pojivy za účelem zlepšení mechanických vlastností a zpracovatelnosti, bez dodávky materiálu u hrubých terénních úprav, násypů a zásypů</t>
  </si>
  <si>
    <t xml:space="preserve">Poznámka k souboru cen:_x000D_
1. Ceny jsou určeny pro hrubé terénní úpravy, paty násypů, násypy a zásypy kolem objektů prováděné v úrovni pod aktivní zónou (AZ), tj. v úrovni 0,5 m a nižší pod zemní konstrukční plání. 2. Úprava zemin v aktivní zóně se oceňuje cenami souboru cen 561 0.-1 Zřízení podkladu ze zeminy upravené hydraulickými pojivy katalogu 822-1 Komunikace pozemní a letiště. 3. V cenách nejsou započteny náklady dodání vápna, silničních hydraulických pojiv a cementu; tato dodávka se oceňuje ve specifikaci. Doporučené množství v procentech objemové hmotnosti zhutněné zeminy je 2-3 % vápna, 2-5 % hydraulických pojiv. Předpokládá se objemová hmotnost zeminy 1750 kg/m3. 4. Orientační hmotnost vápna nebo směsných hydraulických pojiv ma 1 m3 upravené zeminy včetně ztratného ve výši 1 %: a) 1 % - 17,7 kg b) 2 % - 35,4 kg c) 3 % - 52,5 kg d) 4 % - 70,7 kg e) 5 % - 88,4 kg 5. Přesné množství pojiva je stanoveno inženýrsko-geologickým průzkumem nebo souborem ověřovacích laboratorních zkoušek v předstihu před zahájením prací (min. 40 dnů). 6. V cenách nejsou započteny náklady na: a) výškovou úpravu pláně (rovnání), tyto se oceňují cenami souboru cen 181 *- . . Úprava pláně, b) zhutnění pláně, tyto se oceňují cenami souboru cen 171 15-2- . . Zhutnění podloží pod násypy. </t>
  </si>
  <si>
    <t>"G.1 - Situace výměr navrhovaných ploch + 101.4a Vzorové příčné řezy - část A + 101.4b Vzorové příčné řezy - část B + 101.1 Technická zpráva"</t>
  </si>
  <si>
    <t>"Sanace zemní pláně -vápenná stabilizace 3%, do hloubky 30 cm"</t>
  </si>
  <si>
    <t>(1152,0-(62,0+46,0+32,50+10,50+25,50+3,50))*0,30</t>
  </si>
  <si>
    <t>9</t>
  </si>
  <si>
    <t>M</t>
  </si>
  <si>
    <t>58530170</t>
  </si>
  <si>
    <t>vápno nehašené CL 90-Q pro úpravu zemin standardní</t>
  </si>
  <si>
    <t>t</t>
  </si>
  <si>
    <t>-299080711</t>
  </si>
  <si>
    <t>"viz pol. 116951201"</t>
  </si>
  <si>
    <t>"podíl vápna 3%"</t>
  </si>
  <si>
    <t>"objemová hmotnost zeminy 1750 kg / m3"</t>
  </si>
  <si>
    <t>"ztratné 1%"</t>
  </si>
  <si>
    <t>291,60*1750*0,001*0,03*1,01</t>
  </si>
  <si>
    <t>10</t>
  </si>
  <si>
    <t>121151123</t>
  </si>
  <si>
    <t>Sejmutí ornice plochy přes 500 m2 tl vrstvy do 200 mm strojně</t>
  </si>
  <si>
    <t>-2002290015</t>
  </si>
  <si>
    <t>Sejmutí ornice strojně při souvislé ploše přes 500 m2, tl. vrstvy do 200 mm</t>
  </si>
  <si>
    <t xml:space="preserve">Poznámka k souboru cen:_x000D_
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 </t>
  </si>
  <si>
    <t>"dle přílohy B.P6"</t>
  </si>
  <si>
    <t>"Odhumusování tl. 10 cm"      1795,0</t>
  </si>
  <si>
    <t>11</t>
  </si>
  <si>
    <t>122211101</t>
  </si>
  <si>
    <t>Odkopávky a prokopávky v hornině třídy těžitelnosti I, skupiny 3 ručně</t>
  </si>
  <si>
    <t>1316255372</t>
  </si>
  <si>
    <t>Odkopávky a prokopávky ručně zapažené i nezapažené v hornině třídy těžitelnosti I skupiny 3</t>
  </si>
  <si>
    <t xml:space="preserve">Poznámka k souboru cen:_x000D_
1. Ceny lze použít pro jakékoliv množství odkopané zeminy. 2. V cenách jsou započteny i náklady na přehození výkopku na vzdálenost do 3 m nebo naložení na dopravní prostředek. </t>
  </si>
  <si>
    <t xml:space="preserve">"Ruční výkop nad STL a VTL plynovodem"      </t>
  </si>
  <si>
    <t>4,0*2,0*0,30+4,0*8,0*0,30</t>
  </si>
  <si>
    <t>"Ruční výkop v ochranném pásmu vodovodu a kanalizace"</t>
  </si>
  <si>
    <t>0,30*(15,0+23,0+5,0+5,0+5,0)</t>
  </si>
  <si>
    <t>"Ruční výkop nad kabelem VN"</t>
  </si>
  <si>
    <t>8,0*0,30</t>
  </si>
  <si>
    <t>12</t>
  </si>
  <si>
    <t>122252204</t>
  </si>
  <si>
    <t>Odkopávky a prokopávky nezapažené pro silnice a dálnice v hornině třídy těžitelnosti I objem do 500 m3 strojně</t>
  </si>
  <si>
    <t>1648600104</t>
  </si>
  <si>
    <t>Odkopávky a prokopávky nezapažené pro silnice a dálnice strojně v hornině třídy těžitelnosti I přes 100 do 500 m3</t>
  </si>
  <si>
    <t xml:space="preserve">Poznámka k souboru cen:_x000D_
1. Ceny jsou určeny pro vykopávky: a) příkopů pro silnice, dálnice a to i tehdy, jsou-li vykopávky příkopů prováděny samostatně, b) v zemnících na suchu, jestliže tyto zemníky přímo souvisejí s odkopávkami nebo prokopávkami pro spodní stavbu silnic a dálnic. 2. V cenách jsou započteny i náklady na přemístění výkopku v příčných profilech na vzdálenost do 15 m nebo naložení na dopravní prostředek. </t>
  </si>
  <si>
    <t>"výkop"</t>
  </si>
  <si>
    <t>217,0</t>
  </si>
  <si>
    <t>0,30*25,0+0,20*30,0</t>
  </si>
  <si>
    <t>"odpočet ruční výkop nad VN"       -2,40</t>
  </si>
  <si>
    <t>"odpočet ruční výkop nad STL a VTL"       -12,0</t>
  </si>
  <si>
    <t>"odpočet ruční výkop nad vodovodem a kanalizací"       -15,90</t>
  </si>
  <si>
    <t>Mezisoučet</t>
  </si>
  <si>
    <t>"Výkop pro sanaci zemní pláně lomovým kamenem fr. 0-125"</t>
  </si>
  <si>
    <t>0,30*(32,50+10,50+25,50+3,50)</t>
  </si>
  <si>
    <t>"Výkop pro dodatečnou sanaci zemní pláně lomovým kamenem fr. 0-125"</t>
  </si>
  <si>
    <t>463,0*0,30</t>
  </si>
  <si>
    <t>13</t>
  </si>
  <si>
    <t>122911121</t>
  </si>
  <si>
    <t>Odstranění vyfrézované dřevní hmoty hloubky do 0,5 m v rovině nebo na svahu do 1:5</t>
  </si>
  <si>
    <t>-1647203317</t>
  </si>
  <si>
    <t>Odstranění vyfrézované dřevní hmoty hloubky přes 200 do 500 mm v rovině nebo na svahu do 1:5</t>
  </si>
  <si>
    <t xml:space="preserve">Poznámka k souboru cen:_x000D_
1. V cenách jsou započteny i náklady na naložení dřevní drti promíchané se zeminou na dopravní prostředek, odvoz na vzdálenost do 20 km a její složení. 2. V cenách nejsou započteny náklady na: a) uložení odpadu na skládku, b) na zásyp jam po pařezech, tyto se oceňují souborem cen 174 11-11.. Zásyp jam po vyfrézovaných pařezech. 3. Ceny jsou určeny pro odstranění vyfrézované dřevní hmoty po odfrézování pařezů. </t>
  </si>
  <si>
    <t>"viz pol. 112251221"       pa</t>
  </si>
  <si>
    <t>14</t>
  </si>
  <si>
    <t>162351103</t>
  </si>
  <si>
    <t>Vodorovné přemístění do 500 m výkopku/sypaniny z horniny třídy těžitelnosti I, skupiny 1 až 3</t>
  </si>
  <si>
    <t>877023321</t>
  </si>
  <si>
    <t>Vodorovné přemístění výkopku nebo sypaniny po suchu na obvyklém dopravním prostředku, bez naložení výkopku, avšak se složením bez rozhrnutí z horniny třídy těžitelnosti I skupiny 1 až 3 na vzdálenost přes 50 do 500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</si>
  <si>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</si>
  <si>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"odvoz sejmuté ornice na meziskládku"       1795,0*0,10</t>
  </si>
  <si>
    <t>"odvoz zeminy pro zásyp na meziskládku"        40,0</t>
  </si>
  <si>
    <t>"dovoz zeminy pro zásyp z meziskládky"       40,0</t>
  </si>
  <si>
    <t>162651112</t>
  </si>
  <si>
    <t>Vodorovné přemístění do 5000 m výkopku/sypaniny z horniny třídy těžitelnosti I, skupiny 1 až 3</t>
  </si>
  <si>
    <t>-1504404668</t>
  </si>
  <si>
    <t>Vodorovné přemístění výkopku nebo sypaniny po suchu na obvyklém dopravním prostředku, bez naložení výkopku, avšak se složením bez rozhrnutí z horniny třídy těžitelnosti I skupiny 1 až 3 na vzdálenost přes 4 000 do 5 000 m</t>
  </si>
  <si>
    <t xml:space="preserve">"odvoz přebytečné ornice po ohumusování" </t>
  </si>
  <si>
    <t>1795,0*0,10+435,0*0,10-1033,0*0,10</t>
  </si>
  <si>
    <t>16</t>
  </si>
  <si>
    <t>162751115</t>
  </si>
  <si>
    <t>Vodorovné přemístění do 8000 m výkopku/sypaniny z horniny třídy těžitelnosti I, skupiny 1 až 3</t>
  </si>
  <si>
    <t>-267833453</t>
  </si>
  <si>
    <t>Vodorovné přemístění výkopku nebo sypaniny po suchu na obvyklém dopravním prostředku, bez naložení výkopku, avšak se složením bez rozhrnutí z horniny třídy těžitelnosti I skupiny 1 až 3 na vzdálenost přes 7 000 do 8 000 m</t>
  </si>
  <si>
    <t>"výkopy - viz pol. 122211101"       30,30</t>
  </si>
  <si>
    <t>"výkopy - viz pol. 122252204"        odk</t>
  </si>
  <si>
    <t>"zásyp zeminou - viz pol. 174101101"      -40,0</t>
  </si>
  <si>
    <t>17</t>
  </si>
  <si>
    <t>162-R-001</t>
  </si>
  <si>
    <t>Rozřezání, naložení, odvoz a složení na místo určené investorem</t>
  </si>
  <si>
    <t>Kč</t>
  </si>
  <si>
    <t>-896559044</t>
  </si>
  <si>
    <t>"kácené keře, stromy, pařezy"         1,0</t>
  </si>
  <si>
    <t>18</t>
  </si>
  <si>
    <t>167151101</t>
  </si>
  <si>
    <t>Nakládání výkopku z hornin třídy těžitelnosti I, skupiny 1 až 3 do 100 m3</t>
  </si>
  <si>
    <t>163846984</t>
  </si>
  <si>
    <t>Nakládání, skládání a překládání neulehlého výkopku nebo sypaniny strojně nakládání, množství do 100 m3, z horniny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</si>
  <si>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</si>
  <si>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19</t>
  </si>
  <si>
    <t>171151103</t>
  </si>
  <si>
    <t>Uložení sypaniny z hornin soudržných do násypů zhutněných</t>
  </si>
  <si>
    <t>-666467835</t>
  </si>
  <si>
    <t>Uložení sypanin do násypů s rozprostřením sypaniny ve vrstvách a s hrubým urovnáním zhutněných z hornin soudržných jakékoliv třídy těžitelnosti</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</si>
  <si>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t>
  </si>
  <si>
    <t xml:space="preserve">"Násyp z betonového recyklátu"       </t>
  </si>
  <si>
    <t>105,0</t>
  </si>
  <si>
    <t>20</t>
  </si>
  <si>
    <t>58981124</t>
  </si>
  <si>
    <t>recyklát betonový frakce 16/32</t>
  </si>
  <si>
    <t>-403910401</t>
  </si>
  <si>
    <t>"viz pol. 171101101"        105,0*2,20</t>
  </si>
  <si>
    <t>171201231</t>
  </si>
  <si>
    <t>Poplatek za uložení zeminy a kamení na recyklační skládce (skládkovné) kód odpadu 17 05 04</t>
  </si>
  <si>
    <t>1635152210</t>
  </si>
  <si>
    <t>Poplatek za uložení stavebního odpadu na recyklační skládce (skládkovné) zeminy a kamení zatříděného do Katalogu odpadů pod kódem 17 05 04</t>
  </si>
  <si>
    <t>"viz pol. 162751115"       odv*1,90</t>
  </si>
  <si>
    <t>22</t>
  </si>
  <si>
    <t>171251201</t>
  </si>
  <si>
    <t>Uložení sypaniny na skládky nebo meziskládky</t>
  </si>
  <si>
    <t>691403766</t>
  </si>
  <si>
    <t>Uložení sypaniny na skládky nebo meziskládky bez hutnění s upravením uložené sypaniny do předepsaného tvaru</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</si>
  <si>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</si>
  <si>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 xml:space="preserve">"přebytečná ornice po ohumusování" </t>
  </si>
  <si>
    <t>23</t>
  </si>
  <si>
    <t>174101101</t>
  </si>
  <si>
    <t>Zásyp jam, šachet rýh nebo kolem objektů sypaninou se zhutněním</t>
  </si>
  <si>
    <t>154643341</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</si>
  <si>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</si>
  <si>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</si>
  <si>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"zásyp zeminou"      38,0+2,0</t>
  </si>
  <si>
    <t>24</t>
  </si>
  <si>
    <t>174111121</t>
  </si>
  <si>
    <t>Zásyp jam po vyfrézovaných pařezech hloubky do 0,5 m v rovině nebo na svahu do 1:5</t>
  </si>
  <si>
    <t>348492977</t>
  </si>
  <si>
    <t>Zásyp jam po vyfrézovaných pařezech hloubky přes 200 do 500 mm v rovině nebo na svahu do 1:5</t>
  </si>
  <si>
    <t xml:space="preserve">Poznámka k souboru cen:_x000D_
1. V ceně jsou započteny i náklady na přemístění zeminy na vzdálenost do 20 m, zásyp jam, hutnění a hrubé urovnání povrchu. 2. V cenách nejsou započteny náklady na zeminu, tyto náklady se oceňují ve specifikaci. 3. Zásyp jam po pařezech o průměru do 200 mm se neoceňuje v případě, že se současně provádí sejmutí ornice. 4. Ceny nelze použít v případě bezprostřední výsadby dřevin na místo odfrézovaných pařezů. </t>
  </si>
  <si>
    <t>"Frézování pařezu"       pa</t>
  </si>
  <si>
    <t>25</t>
  </si>
  <si>
    <t>181152302</t>
  </si>
  <si>
    <t>Úprava pláně pro silnice a dálnice v zářezech se zhutněním</t>
  </si>
  <si>
    <t>164513120</t>
  </si>
  <si>
    <t>Úprava pláně na stavbách silnic a dálnic strojně v zářezech mimo skalních se zhutněním</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</si>
  <si>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 2. Cena 15-2303 je určena pro vyplnění sypaninou prohlubní zářezů v horninách třídy těžitelnosti II a III, skupiny 5 až 7. 3. Ceny neplatí pro zhutnění podloží pod násypy; toto zhutnění se oceňuje cenou 171 15-2101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 </t>
  </si>
  <si>
    <t>1097,0+25,0+30,0</t>
  </si>
  <si>
    <t>26</t>
  </si>
  <si>
    <t>184818112</t>
  </si>
  <si>
    <t>Vyvětvení a tvarový ořez dřevin v do 5 m s odnesením odpadu do 200 m a spálením</t>
  </si>
  <si>
    <t>1373582301</t>
  </si>
  <si>
    <t>Vyvětvení a tvarový ořez dřevin s úpravou koruny  při výšce stromu přes 3 do 5 m</t>
  </si>
  <si>
    <t xml:space="preserve">Poznámka k souboru cen:_x000D_
1. V cenách jsou započteny i náklady spojené s odnesením odpadu na vzdálenost do 200 m a jeho spálením. </t>
  </si>
  <si>
    <t>"ořez větví"      2,0</t>
  </si>
  <si>
    <t>Komunikace pozemní</t>
  </si>
  <si>
    <t>27</t>
  </si>
  <si>
    <t>564581111</t>
  </si>
  <si>
    <t>Zřízení podsypu nebo podkladu ze sypaniny tl 300 mm</t>
  </si>
  <si>
    <t>1194626560</t>
  </si>
  <si>
    <t>Zřízení podsypu nebo podkladu ze sypaniny  s rozprostřením, vlhčením, a zhutněním, po zhutnění tl. 300 mm</t>
  </si>
  <si>
    <t xml:space="preserve">Poznámka k souboru cen:_x000D_
1. Ceny jsou určeny, jen předepíše-li projekt zřízení podsypu nebo podkladu ze sypaniny ze zemníku nebo z výkopku v trase. 2. V cenách nejsou započteny náklady na získání sypaniny a její přemístění k místu zabudování, které se oceňuje podle ustanovení čl. 3111 Všeobecných podmínek části části A 01 tohoto katalogu. </t>
  </si>
  <si>
    <t>"sanace zemní pláně - lomový kámen fr. 0-125 mm - tl. 300 mm"</t>
  </si>
  <si>
    <t>32,50+10,50+35,50+3,50</t>
  </si>
  <si>
    <t>"dodatečná sanace zemní pláně - lomový kámen fr. 0-125 mm - tl. 300 mm"</t>
  </si>
  <si>
    <t>463,0</t>
  </si>
  <si>
    <t>28</t>
  </si>
  <si>
    <t>58344229</t>
  </si>
  <si>
    <t>štěrkodrť frakce 0/125</t>
  </si>
  <si>
    <t>-771369980</t>
  </si>
  <si>
    <t>"viz pol. 564581111"</t>
  </si>
  <si>
    <t>545,0*0,30*2,05</t>
  </si>
  <si>
    <t>29</t>
  </si>
  <si>
    <t>564861111</t>
  </si>
  <si>
    <t>Podklad ze štěrkodrtě ŠD tl 200 mm</t>
  </si>
  <si>
    <t>1579063083</t>
  </si>
  <si>
    <t>Podklad ze štěrkodrti ŠD  s rozprostřením a zhutněním, po zhutnění tl. 200 mm</t>
  </si>
  <si>
    <t>"ŠD fr. 0-32 mm"</t>
  </si>
  <si>
    <t>"Konstrukce 3a - chodník, přístupová plocha - bet. dlažba šedá, 20x20x8 cm"        32,50</t>
  </si>
  <si>
    <t>"Konstrukce 3b - hmatná dlažba tl. 8 cm, barva bílá, 10x20 cm"       10,50</t>
  </si>
  <si>
    <t>"Konstrukce 3c - cyklostezka - bet. dlažba červená, 20x20x8 cm"       25,50</t>
  </si>
  <si>
    <t>"Konstrukce 3d - lemující pás - bet. dlažba žlutá, 10x20x8 cm"       3,50</t>
  </si>
  <si>
    <t>"Konstrukce 4 - smíšená stezka - asfaltobeton - ACO 8"         763,50*1,20</t>
  </si>
  <si>
    <t>30</t>
  </si>
  <si>
    <t>564871112</t>
  </si>
  <si>
    <t>Podklad ze štěrkodrtě ŠD tl. 260 mm</t>
  </si>
  <si>
    <t>422590867</t>
  </si>
  <si>
    <t>Podklad ze štěrkodrti ŠD  s rozprostřením a zhutněním, po zhutnění tl. 260 mm</t>
  </si>
  <si>
    <t>"Konstrukce 5 - vozovka - žulová kostka 16/16/16"      0,50</t>
  </si>
  <si>
    <t>31</t>
  </si>
  <si>
    <t>564871116</t>
  </si>
  <si>
    <t>Podklad ze štěrkodrtě ŠD tl. 300 mm</t>
  </si>
  <si>
    <t>-959703544</t>
  </si>
  <si>
    <t>Podklad ze štěrkodrti ŠD  s rozprostřením a zhutněním, po zhutnění tl. 300 mm</t>
  </si>
  <si>
    <t>"Konstrukce 2a - chodník - bet. dlažba šedá, 20x20x6 cm"       44,0*1,40</t>
  </si>
  <si>
    <t>"Konstrukce 2b - hmatná dlažba tl. 6 cm, barva bílá, 10x20 cm"      26,0</t>
  </si>
  <si>
    <t>"Konstrukce 2c - cyklostezka - bet. dlažba červená, 20x20x6 cm"        46,0</t>
  </si>
  <si>
    <t>"Konstrukce 2d - lemující pás - bet. dlažba žlutá, 10x20x6 cm"         2,0</t>
  </si>
  <si>
    <t>32</t>
  </si>
  <si>
    <t>567123114</t>
  </si>
  <si>
    <t>Podklad ze směsi stmelené cementem SC C 5/6 (KSC II) tl 150 mm</t>
  </si>
  <si>
    <t>2004797848</t>
  </si>
  <si>
    <t>Podklad ze směsi stmelené cementem SC bez dilatačních spár, s rozprostřením a zhutněním SC C 5/6 (KSC II), po zhutnění tl. 150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</si>
  <si>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</si>
  <si>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"vrstva ze směsi stmelené cementem 0/32 tl. 120 mm"</t>
  </si>
  <si>
    <t>33</t>
  </si>
  <si>
    <t>567133113</t>
  </si>
  <si>
    <t>Podklad ze směsi stmelené cementem SC C 5/6 (KSC II) tl 180 mm</t>
  </si>
  <si>
    <t>-1632605646</t>
  </si>
  <si>
    <t>Podklad ze směsi stmelené cementem SC bez dilatačních spár, s rozprostřením a zhutněním SC C 5/6 (KSC II), po zhutnění tl. 180 mm</t>
  </si>
  <si>
    <t>34</t>
  </si>
  <si>
    <t>573111112</t>
  </si>
  <si>
    <t>Postřik živičný infiltrační s posypem z asfaltu množství 1 kg/m2</t>
  </si>
  <si>
    <t>31990466</t>
  </si>
  <si>
    <t>Postřik infiltrační PI z asfaltu silničního s posypem kamenivem, v množství 1,00 kg/m2</t>
  </si>
  <si>
    <t>"Konstrukce 4 - smíšená stezka - asfaltobeton - ACO 8"         763,50</t>
  </si>
  <si>
    <t>35</t>
  </si>
  <si>
    <t>573211108</t>
  </si>
  <si>
    <t>Postřik živičný spojovací z asfaltu v množství 0,40 kg/m2</t>
  </si>
  <si>
    <t>690820174</t>
  </si>
  <si>
    <t>Postřik spojovací PS bez posypu kamenivem z asfaltu silničního, v množství 0,40 kg/m2</t>
  </si>
  <si>
    <t>36</t>
  </si>
  <si>
    <t>577133111</t>
  </si>
  <si>
    <t>Asfaltový beton vrstva obrusná ACO 8 (ABJ) tl 40 mm š do 3 m z nemodifikovaného asfaltu</t>
  </si>
  <si>
    <t>1286397044</t>
  </si>
  <si>
    <t>Asfaltový beton vrstva obrusná ACO 8 (ABJ)  s rozprostřením a se zhutněním z nemodifikovaného asfaltu v pruhu šířky do 3 m, po zhutnění tl. 40 mm</t>
  </si>
  <si>
    <t>37</t>
  </si>
  <si>
    <t>577155112</t>
  </si>
  <si>
    <t>Asfaltový beton vrstva ložní ACL 16 (ABH) tl 60 mm š do 3 m z nemodifikovaného asfaltu</t>
  </si>
  <si>
    <t>1762289950</t>
  </si>
  <si>
    <t>Asfaltový beton vrstva ložní ACL 16 (ABH)  s rozprostřením a zhutněním z nemodifikovaného asfaltu v pruhu šířky do 3 m, po zhutnění tl. 60 mm</t>
  </si>
  <si>
    <t xml:space="preserve">Poznámka k souboru cen:_x000D_
1. Cenami 577 1.-50 lze oceňovat např. chodníky, úzké cesty a vjezdy v pruhu šířky do 1,5 m jakékoliv délky a jednotlivé plochy velikosti do 10 m2. 2. ČSN EN 13108-1 připouští pro ACL 16 pouze tl. 50 až 70 mm. </t>
  </si>
  <si>
    <t>38</t>
  </si>
  <si>
    <t>584121109</t>
  </si>
  <si>
    <t>Osazení silničních dílců z ŽB do lože z kameniva těženého tl 40 mm plochy do 50 m2</t>
  </si>
  <si>
    <t>-1425281798</t>
  </si>
  <si>
    <t>Osazení silničních dílců ze železového betonu  s podkladem z kameniva těženého do tl. 40 mm jakéhokoliv druhu a velikosti, na plochu jednotlivě přes 15 do 50 m2</t>
  </si>
  <si>
    <t xml:space="preserve">Poznámka k souboru cen:_x000D_
1. V ceně nejsou započteny náklady na: a) dodání dílců, které se oceňuje ve specifikaci, b) výplň spár, které se oceňují cenami souboru cen 599 . 4-11 Vyplnění spár mezi silničními dílci jakékoliv tloušťky. 2. Počet měrných jednotek se určuje v m2 půdorysné plochy krytu z dílců včetně spár. </t>
  </si>
  <si>
    <t>"viz C.3a Koordinační situace - část A + C.3b Koordinační situace - část B"</t>
  </si>
  <si>
    <t>"Silniční ŽB panely na krytí VTL plynovodu (3x1,5x0,15)"</t>
  </si>
  <si>
    <t>(3,0*1,50)*3*2</t>
  </si>
  <si>
    <t>39</t>
  </si>
  <si>
    <t>59381003</t>
  </si>
  <si>
    <t>panel silniční 3,00x1,50x0,15m</t>
  </si>
  <si>
    <t>2058470177</t>
  </si>
  <si>
    <t>6,0*1,01</t>
  </si>
  <si>
    <t>40</t>
  </si>
  <si>
    <t>591241111</t>
  </si>
  <si>
    <t>Kladení dlažby z kostek drobných z kamene na MC tl 50 mm</t>
  </si>
  <si>
    <t>-1717372225</t>
  </si>
  <si>
    <t>Kladení dlažby z kostek  s provedením lože do tl. 50 mm, s vyplněním spár, s dvojím beraněním a se smetením přebytečného materiálu na krajnici drobných z kamene, do lože z cementové malty</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</si>
  <si>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</si>
  <si>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"ložní vrstva z polosuché bet. směsi (malty) tl. 50 mm"</t>
  </si>
  <si>
    <t>41</t>
  </si>
  <si>
    <t>58381008</t>
  </si>
  <si>
    <t>kostka dlažební žula velká 15/17</t>
  </si>
  <si>
    <t>879846621</t>
  </si>
  <si>
    <t>"viz pol. 591241111 + ztratné 1%"</t>
  </si>
  <si>
    <t>0,50*1,01</t>
  </si>
  <si>
    <t>42</t>
  </si>
  <si>
    <t>596211112</t>
  </si>
  <si>
    <t>Kladení zámkové dlažby komunikací pro pěší tl 60 mm skupiny A pl do 300 m2</t>
  </si>
  <si>
    <t>1992989311</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</si>
  <si>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</si>
  <si>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</si>
  <si>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"lože z kamenné drti fr. 4-8 mm tl. 40 mm"</t>
  </si>
  <si>
    <t>"Konstrukce 2a - chodník - bet. dlažba šedá, 20x20x6 cm - DL I"       44,0</t>
  </si>
  <si>
    <t>"Konstrukce 2b - hmatná dlažba tl. 6 cm, barva bílá, 10x20 cm"       26,0</t>
  </si>
  <si>
    <t>"Konstrukce 2c - cyklostezka - bet. dlažba červená s fazetou, 20x20x6 cm"       46,0</t>
  </si>
  <si>
    <t>"Konstrukce 2d - lemující pás - bet. dlažba žlutá, 10x20x6 cm"      2,0</t>
  </si>
  <si>
    <t>43</t>
  </si>
  <si>
    <t>59245021</t>
  </si>
  <si>
    <t>dlažba tvar čtverec betonová 200x200x60mm přírodní</t>
  </si>
  <si>
    <t>-1959371159</t>
  </si>
  <si>
    <t>"viz pol. 596211112 + ztratné 2%"</t>
  </si>
  <si>
    <t>44,0*1,02</t>
  </si>
  <si>
    <t>44</t>
  </si>
  <si>
    <t>59245006</t>
  </si>
  <si>
    <t>dlažba tvar obdélník betonová pro nevidomé 200x100x60mm barevná</t>
  </si>
  <si>
    <t>1426529897</t>
  </si>
  <si>
    <t>"viz pol. 596211112 + ztratné 3%"</t>
  </si>
  <si>
    <t>"bílá"        26,0*1,03</t>
  </si>
  <si>
    <t>45</t>
  </si>
  <si>
    <t>59245263</t>
  </si>
  <si>
    <t>dlažba tvar čtverec betonová 200x200x60mm barevná</t>
  </si>
  <si>
    <t>-1203484250</t>
  </si>
  <si>
    <t>"červená s fazetou"</t>
  </si>
  <si>
    <t>46,0*1,02</t>
  </si>
  <si>
    <t>46</t>
  </si>
  <si>
    <t>59245008</t>
  </si>
  <si>
    <t>dlažba tvar obdélník betonová 200x100x60mm barevná</t>
  </si>
  <si>
    <t>1759278393</t>
  </si>
  <si>
    <t>"žlutá"       2,0*1,03</t>
  </si>
  <si>
    <t>47</t>
  </si>
  <si>
    <t>596212211</t>
  </si>
  <si>
    <t>Kladení zámkové dlažby pozemních komunikací tl 80 mm skupiny A pl do 100 m2</t>
  </si>
  <si>
    <t>-1834784112</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</si>
  <si>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50 do 100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</si>
  <si>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</si>
  <si>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48</t>
  </si>
  <si>
    <t>59245030</t>
  </si>
  <si>
    <t>dlažba tvar čtverec betonová 200x200x80mm přírodní</t>
  </si>
  <si>
    <t>-1078030450</t>
  </si>
  <si>
    <t>"viz pol. 596212211 + ztratné 3%"</t>
  </si>
  <si>
    <t>32,50*1,03</t>
  </si>
  <si>
    <t>49</t>
  </si>
  <si>
    <t>59245226</t>
  </si>
  <si>
    <t>dlažba tvar obdélník betonová pro nevidomé 200x100x80mm barevná</t>
  </si>
  <si>
    <t>-874011680</t>
  </si>
  <si>
    <t>"bílá"        10,50*1,03</t>
  </si>
  <si>
    <t>50</t>
  </si>
  <si>
    <t>59245004</t>
  </si>
  <si>
    <t>dlažba tvar čtverec betonová 200x200x80mm barevná</t>
  </si>
  <si>
    <t>1560155850</t>
  </si>
  <si>
    <t>"červená s fazetou"       25,50*1,03</t>
  </si>
  <si>
    <t>51</t>
  </si>
  <si>
    <t>59245005</t>
  </si>
  <si>
    <t>dlažba tvar obdélník betonová 200x100x80mm barevná</t>
  </si>
  <si>
    <t>2143888686</t>
  </si>
  <si>
    <t>"žlutá"      3,50*1,03</t>
  </si>
  <si>
    <t>Trubní vedení</t>
  </si>
  <si>
    <t>52</t>
  </si>
  <si>
    <t>899103211</t>
  </si>
  <si>
    <t>Demontáž poklopů litinových nebo ocelových včetně rámů hmotnosti přes 100 do 150 kg</t>
  </si>
  <si>
    <t>1272375416</t>
  </si>
  <si>
    <t>Demontáž poklopů litinových a ocelových včetně rámů, hmotnosti jednotlivě přes 100 do 150 Kg</t>
  </si>
  <si>
    <t>"Odstranění litinového poklopu (1,5x1) na vodovodní šachtě"      1,0</t>
  </si>
  <si>
    <t>53</t>
  </si>
  <si>
    <t>899104112</t>
  </si>
  <si>
    <t>Osazení poklopů litinových nebo ocelových včetně rámů pro třídu zatížení D400, E600</t>
  </si>
  <si>
    <t>1589578096</t>
  </si>
  <si>
    <t>Osazení poklopů litinových a ocelových včetně rámů pro třídu zatížení D400, E600</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</si>
  <si>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</si>
  <si>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"Litinový poklop D400 na vodovodní šachtu 0,9x1,4 m"      1,0</t>
  </si>
  <si>
    <t>54</t>
  </si>
  <si>
    <t>286619-R</t>
  </si>
  <si>
    <t>poklop šachtový litinový 900 x 1400 mm pro třídu zatížení D400</t>
  </si>
  <si>
    <t>-166466389</t>
  </si>
  <si>
    <t>55</t>
  </si>
  <si>
    <t>899331111</t>
  </si>
  <si>
    <t>Výšková úprava uličního vstupu nebo vpusti do 200 mm zvýšením poklopu</t>
  </si>
  <si>
    <t>-1013842920</t>
  </si>
  <si>
    <t>Výšková úprava uličního vstupu nebo vpusti do 200 mm  zvýšením poklopu</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</si>
  <si>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</si>
  <si>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"dle technické zprávy, výkresových příloh projektové dokumentace a dle výkazu projektanta"</t>
  </si>
  <si>
    <t>"úprava povrchových znaků inženýrských sítí"</t>
  </si>
  <si>
    <t>"případné snížení"</t>
  </si>
  <si>
    <t>2,0</t>
  </si>
  <si>
    <t>Ostatní konstrukce a práce, bourání</t>
  </si>
  <si>
    <t>56</t>
  </si>
  <si>
    <t>914111111</t>
  </si>
  <si>
    <t>Montáž svislé dopravní značky do velikosti 1 m2 objímkami na sloupek nebo konzolu</t>
  </si>
  <si>
    <t>1047103852</t>
  </si>
  <si>
    <t>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</si>
  <si>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</si>
  <si>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"101.8 Dopravní značky, dopravní zařízení"</t>
  </si>
  <si>
    <t>"Svislá dopravní značka C9a + ocelový sloupek - zmenšená"      2,0</t>
  </si>
  <si>
    <t>"Svislá dopravní značka C9a (bez sloupku) - zmenšená"      1,0</t>
  </si>
  <si>
    <t>"Svislá dopravní značka C9b (bez sloupku) - zmenšená"        3,0</t>
  </si>
  <si>
    <t>"Svislá dopravní značka C10a (bez sloupku) - zmenšená"       1,0</t>
  </si>
  <si>
    <t>"Svislá dopravní značka C10b (bez sloupku) - zmenšená"       1,0</t>
  </si>
  <si>
    <t>"Svislá dopravní značka IS20 + ocelový sloupek"      2,0</t>
  </si>
  <si>
    <t>"Posun svislého DZ + nový sloupek (nyní DZ umístěna na VO)"        1,0</t>
  </si>
  <si>
    <t>57</t>
  </si>
  <si>
    <t>40445619</t>
  </si>
  <si>
    <t>zákazové, příkazové dopravní značky B1-B34, C1-15 500mm</t>
  </si>
  <si>
    <t>-293474495</t>
  </si>
  <si>
    <t>"viz pol. 914111111"</t>
  </si>
  <si>
    <t>58</t>
  </si>
  <si>
    <t>40445637</t>
  </si>
  <si>
    <t>informativní značky směrové IS15a, IS20 700x500mm</t>
  </si>
  <si>
    <t>907446419</t>
  </si>
  <si>
    <t>59</t>
  </si>
  <si>
    <t>914511111</t>
  </si>
  <si>
    <t>Montáž sloupku dopravních značek délky do 3,5 m s betonovým základem</t>
  </si>
  <si>
    <t>1001028844</t>
  </si>
  <si>
    <t>Montáž sloupku dopravních značek  délky do 3,5 m do betonového základu</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</si>
  <si>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</si>
  <si>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"Posun svislého DZ vč. sloupku"         4,0</t>
  </si>
  <si>
    <t>60</t>
  </si>
  <si>
    <t>40445225</t>
  </si>
  <si>
    <t>sloupek pro dopravní značku Zn D 60mm v 3,5m</t>
  </si>
  <si>
    <t>1772488712</t>
  </si>
  <si>
    <t>"viz pol. 914511111"     4,0+1,0</t>
  </si>
  <si>
    <t>61</t>
  </si>
  <si>
    <t>915131111</t>
  </si>
  <si>
    <t>Vodorovné dopravní značení přechody pro chodce, šipky, symboly základní bílá barva</t>
  </si>
  <si>
    <t>-5034820</t>
  </si>
  <si>
    <t>Vodorovné dopravní značení stříkané barvou  přechody pro chodce, šipky, symboly bílé základní</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</si>
  <si>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</si>
  <si>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"VDZ - V14 (kolo+šipka) - bílý nátěr"       10,0*1,0</t>
  </si>
  <si>
    <t>"VDZ - V15 (symbol kola z DZ C8a) - bílý nátěr"       6,0*1,0</t>
  </si>
  <si>
    <t>"VDZ - V15 (symbol chodce z DZ C7a) - bílý nátěr"       6,0*1,0</t>
  </si>
  <si>
    <t>"VDZ - V15 (symbol z DZ P4) - bílý nátěr"        2,0*1,0</t>
  </si>
  <si>
    <t>"VDZ - V7a (přechod přes cyklostezku) - bílý nátěr"        3,0*1</t>
  </si>
  <si>
    <t>62</t>
  </si>
  <si>
    <t>915621111</t>
  </si>
  <si>
    <t>Předznačení vodorovného plošného značení</t>
  </si>
  <si>
    <t>-562270108</t>
  </si>
  <si>
    <t>Předznačení pro vodorovné značení  stříkané barvou nebo prováděné z nátěrových hmot plošné šipky, symboly, nápisy</t>
  </si>
  <si>
    <t xml:space="preserve">Poznámka k souboru cen:_x000D_
1. Množství měrných jednotek se určuje: a) pro cenu -1111 v m délky dělicí čáry nebo vodícího proužku (včetně mezer), b) pro cenu -1112 v m2 natírané nebo stříkané plochy. </t>
  </si>
  <si>
    <t>"viz pol. 915131111"        27,0</t>
  </si>
  <si>
    <t>63</t>
  </si>
  <si>
    <t>916111123</t>
  </si>
  <si>
    <t>Osazení obruby z drobných kostek s boční opěrou do lože z betonu prostého</t>
  </si>
  <si>
    <t>-1270203570</t>
  </si>
  <si>
    <t>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</si>
  <si>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</si>
  <si>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"G.2 - Situace výměr navrhovaných obrubníků"</t>
  </si>
  <si>
    <t>"Řádek žulové kostky 10/10/10 do bet. lože C16/20nXF1"       35,50</t>
  </si>
  <si>
    <t>64</t>
  </si>
  <si>
    <t>58381007</t>
  </si>
  <si>
    <t>kostka dlažební žula drobná 8/10</t>
  </si>
  <si>
    <t>-2014036441</t>
  </si>
  <si>
    <t>"viz pol. 916111123 + ztratné 1%"</t>
  </si>
  <si>
    <t>35,50*0,10*1,01</t>
  </si>
  <si>
    <t>65</t>
  </si>
  <si>
    <t>916131213</t>
  </si>
  <si>
    <t>Osazení silničního obrubníku betonového stojatého s boční opěrou do lože z betonu prostého</t>
  </si>
  <si>
    <t>1990908208</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</si>
  <si>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</si>
  <si>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</si>
  <si>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"Silniční obrubník betonový 15/15/100 do bet. lože s opěrkou C20/25nXF3"</t>
  </si>
  <si>
    <t>26,50</t>
  </si>
  <si>
    <t>"Silniční obrubník betonový přechodový levý do bet. lože s opěrkou C20/25nXF3"</t>
  </si>
  <si>
    <t>3,0</t>
  </si>
  <si>
    <t>"Silniční obrubník betonový přechodový pravý do bet. lože s opěrkou C20/25nXF3"</t>
  </si>
  <si>
    <t>4,0</t>
  </si>
  <si>
    <t>66</t>
  </si>
  <si>
    <t>59217029</t>
  </si>
  <si>
    <t>obrubník betonový silniční nájezdový 1000x150x150mm</t>
  </si>
  <si>
    <t>-545605051</t>
  </si>
  <si>
    <t>"viz pol. 916131213 + ztratné 1%"     26,50*1,01</t>
  </si>
  <si>
    <t>67</t>
  </si>
  <si>
    <t>59217030</t>
  </si>
  <si>
    <t>obrubník betonový silniční přechodový 1000x150x150-250mm</t>
  </si>
  <si>
    <t>-1841306912</t>
  </si>
  <si>
    <t>"viz pol. 916131213 + ztratné 1%"     (3,0+4,0)*1,01</t>
  </si>
  <si>
    <t>68</t>
  </si>
  <si>
    <t>916231213</t>
  </si>
  <si>
    <t>Osazení chodníkového obrubníku betonového stojatého s boční opěrou do lože z betonu prostého</t>
  </si>
  <si>
    <t>-324918076</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</si>
  <si>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</si>
  <si>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</si>
  <si>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"Chodníkový obrubník 10/20/100 do bet. lože C16/20nXF1"</t>
  </si>
  <si>
    <t>561,0</t>
  </si>
  <si>
    <t>"101.7b Detail přerušovaného obrubníku"</t>
  </si>
  <si>
    <t>"Betonová kostka 10/10/8, šedá - vkládaná mezi chodníkové obrubníky"</t>
  </si>
  <si>
    <t>4,0*0,10</t>
  </si>
  <si>
    <t>69</t>
  </si>
  <si>
    <t>59217019</t>
  </si>
  <si>
    <t>obrubník betonový chodníkový 1000x100x200mm</t>
  </si>
  <si>
    <t>991103510</t>
  </si>
  <si>
    <t>"viz pol. 916231213 + ztratné 1%"</t>
  </si>
  <si>
    <t>561,0*1,01</t>
  </si>
  <si>
    <t>70</t>
  </si>
  <si>
    <t>59245017</t>
  </si>
  <si>
    <t>dlažba tvar čtverec betonová 100x100x80mm přírodní</t>
  </si>
  <si>
    <t>-1722087254</t>
  </si>
  <si>
    <t>4*0,10*0,10*1,01</t>
  </si>
  <si>
    <t>71</t>
  </si>
  <si>
    <t>916991121</t>
  </si>
  <si>
    <t>Lože pod obrubníky, krajníky nebo obruby z dlažebních kostek z betonu prostého</t>
  </si>
  <si>
    <t>-2076750326</t>
  </si>
  <si>
    <t>Lože pod obrubníky, krajníky nebo obruby z dlažebních kostek  z betonu prostého tř. C 16/20</t>
  </si>
  <si>
    <t>"Řádek žulové kostky 10/10/10 do bet. lože C16/20nXF1"       35,50*0,20*0,10</t>
  </si>
  <si>
    <t>26,50*0,250*0,10</t>
  </si>
  <si>
    <t>3,0*0,250*0,10</t>
  </si>
  <si>
    <t>4,0*0,250*0,10</t>
  </si>
  <si>
    <t>561,0*0,20*0,10</t>
  </si>
  <si>
    <t>72</t>
  </si>
  <si>
    <t>919726122</t>
  </si>
  <si>
    <t>Geotextilie pro ochranu, separaci a filtraci netkaná měrná hmotnost do 300 g/m2</t>
  </si>
  <si>
    <t>-1975713532</t>
  </si>
  <si>
    <t>Geotextilie netkaná pro ochranu, separaci nebo filtraci měrná hmotnost přes 200 do 300 g/m2</t>
  </si>
  <si>
    <t xml:space="preserve">Poznámka k souboru cen:_x000D_
1. V cenách jsou započteny i náklady na položení a dodání geotextilie včetně přesahů. </t>
  </si>
  <si>
    <t>"Separační geotextilie 300 g/m2, PP, netkaná, CBR&gt;4 kN"</t>
  </si>
  <si>
    <t>1152,0-(62,0+46,0+2,0)</t>
  </si>
  <si>
    <t>73</t>
  </si>
  <si>
    <t>919732211</t>
  </si>
  <si>
    <t>Styčná spára napojení nového živičného povrchu na stávající za tepla š 15 mm hl 25 mm s prořezáním</t>
  </si>
  <si>
    <t>879425947</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</si>
  <si>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</si>
  <si>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1. V cenách jsou započteny i náklady na vyčištění spár, na impregnaci a zalití spár včetně dodání hmot. </t>
  </si>
  <si>
    <t>"Pracovní spára hloubky 25 mm vyplněná modifikovanou zálivkou"</t>
  </si>
  <si>
    <t>7,0</t>
  </si>
  <si>
    <t>74</t>
  </si>
  <si>
    <t>961044111</t>
  </si>
  <si>
    <t>Bourání základů z betonu prostého</t>
  </si>
  <si>
    <t>1117450690</t>
  </si>
  <si>
    <t>Bourání základů z betonu  prostého</t>
  </si>
  <si>
    <t>"odstranění betonu"      5,0</t>
  </si>
  <si>
    <t>75</t>
  </si>
  <si>
    <t>966006132</t>
  </si>
  <si>
    <t>Odstranění značek dopravních nebo orientačních se sloupky s betonovými patkami</t>
  </si>
  <si>
    <t>1504940118</t>
  </si>
  <si>
    <t>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</si>
  <si>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</si>
  <si>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"Odstranění svislého DZ"        2,0</t>
  </si>
  <si>
    <t>76</t>
  </si>
  <si>
    <t>966006211</t>
  </si>
  <si>
    <t>Odstranění svislých dopravních značek ze sloupů, sloupků nebo konzol</t>
  </si>
  <si>
    <t>-1942853551</t>
  </si>
  <si>
    <t>Odstranění (demontáž) svislých dopravních značek  s odklizením materiálu na skládku na vzdálenost do 20 m nebo s naložením na dopravní prostředek ze sloupů, sloupků nebo konzol</t>
  </si>
  <si>
    <t xml:space="preserve">Poznámka k souboru cen:_x000D_
1. Přemístění demontovaných značek na vzdálenost přes 20 m se oceňuje cenami souborů cen 997 22-1 Vodorovná doprava vybouraných hmot. </t>
  </si>
  <si>
    <t>"Posun svislého DZ + nový sloupek (nyní DZ umístěna na VO)"       1,0</t>
  </si>
  <si>
    <t>997</t>
  </si>
  <si>
    <t>Přesun sutě</t>
  </si>
  <si>
    <t>77</t>
  </si>
  <si>
    <t>997221551</t>
  </si>
  <si>
    <t>Vodorovná doprava suti ze sypkých materiálů do 1 km</t>
  </si>
  <si>
    <t>-1189544603</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</si>
  <si>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</si>
  <si>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</si>
  <si>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"viz pol. 113106187 - zámková dlažba"        2,0*0,295</t>
  </si>
  <si>
    <t>"viz pol. 113107321 - kamenivo tl. 100 mm"       40,0*0,170</t>
  </si>
  <si>
    <t>"viz pol. 113154265 - frézování asfaltu tl. 200 mm"       123,0*0,512</t>
  </si>
  <si>
    <t>"viz pol. 113202111 - vytrhání obrub betonových"       25,0*0,205</t>
  </si>
  <si>
    <t>"viz pol. 113202111 - vytrhání obrub kamenných"       12,0*0,205</t>
  </si>
  <si>
    <t>"viz pol. 961044111 - bourání z betonu"        5,0*2,0</t>
  </si>
  <si>
    <t>"viz pol. 966006132 - odstranění DZ"       6,0*0,082</t>
  </si>
  <si>
    <t>78</t>
  </si>
  <si>
    <t>997221559</t>
  </si>
  <si>
    <t>Příplatek ZKD 1 km u vodorovné dopravy suti ze sypkých materiálů</t>
  </si>
  <si>
    <t>-348978632</t>
  </si>
  <si>
    <t>Vodorovná doprava suti  bez naložení, ale se složením a s hrubým urovnáním Příplatek k ceně za každý další i započatý 1 km přes 1 km</t>
  </si>
  <si>
    <t>"vzdálenost skládky 8 km"</t>
  </si>
  <si>
    <t>"viz pol. 997221551"       suť*(8-1)</t>
  </si>
  <si>
    <t>79</t>
  </si>
  <si>
    <t>997221861</t>
  </si>
  <si>
    <t>Poplatek za uložení stavebního odpadu na recyklační skládce (skládkovné) z prostého betonu pod kódem 17 01 01</t>
  </si>
  <si>
    <t>-1947740433</t>
  </si>
  <si>
    <t>Poplatek za uložení stavebního odpadu na recyklační skládce (skládkovné) z prostého betonu zatříděného do Katalogu odpadů pod kódem 17 01 01</t>
  </si>
  <si>
    <t>80</t>
  </si>
  <si>
    <t>997221873</t>
  </si>
  <si>
    <t>-990225567</t>
  </si>
  <si>
    <t>81</t>
  </si>
  <si>
    <t>997221875</t>
  </si>
  <si>
    <t>Poplatek za uložení stavebního odpadu na recyklační skládce (skládkovné) asfaltového bez obsahu dehtu zatříděného do Katalogu odpadů pod kódem 17 03 02</t>
  </si>
  <si>
    <t>1933990292</t>
  </si>
  <si>
    <t>998</t>
  </si>
  <si>
    <t>Přesun hmot</t>
  </si>
  <si>
    <t>82</t>
  </si>
  <si>
    <t>998225111</t>
  </si>
  <si>
    <t>Přesun hmot pro pozemní komunikace s krytem z kamene, monolitickým betonovým nebo živičným</t>
  </si>
  <si>
    <t>1303472689</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</si>
  <si>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</si>
  <si>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</si>
  <si>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Práce a dodávky M</t>
  </si>
  <si>
    <t>46-M</t>
  </si>
  <si>
    <t>Zemní práce při extr.mont.pracích</t>
  </si>
  <si>
    <t>83</t>
  </si>
  <si>
    <t>460150263</t>
  </si>
  <si>
    <t>Hloubení kabelových zapažených i nezapažených rýh ručně š 50 cm, hl 80 cm, v hornině tř 3</t>
  </si>
  <si>
    <t>-386682557</t>
  </si>
  <si>
    <t>Hloubení zapažených i nezapažených kabelových rýh ručně včetně urovnání dna s přemístěním výkopku do vzdálenosti 3 m od okraje jámy nebo naložením na dopravní prostředek šířky 50 cm, hloubky 80 cm, v hornině třídy 3</t>
  </si>
  <si>
    <t xml:space="preserve">Poznámka k souboru cen:_x000D_
1. Ceny hloubení rýh v hornině třídy 6 a 7 se oceňují cenami souboru cen 460 20- . Hloubení nezapažených kabelových rýh strojně. </t>
  </si>
  <si>
    <t>"výkop pro chráničky"       15,50+4,50</t>
  </si>
  <si>
    <t>84</t>
  </si>
  <si>
    <t>460421182</t>
  </si>
  <si>
    <t>Lože kabelů z písku nebo štěrkopísku tl 10 cm nad kabel, kryté plastovou folií, š lože do 50 cm</t>
  </si>
  <si>
    <t>-152301899</t>
  </si>
  <si>
    <t>Kabelové lože včetně podsypu, zhutnění a urovnání povrchu  z písku nebo štěrkopísku tloušťky 10 cm nad kabel zakryté plastovou fólií, šířky lože přes 25 do 50 cm</t>
  </si>
  <si>
    <t xml:space="preserve">Poznámka k souboru cen:_x000D_
1. V cenách -1021 až -1072, -1121 až -1172 a -1221 až -1272 nejsou započteny náklady na dodávku betonových a plastových desek. Tato dodávka se oceňuje ve specifikaci. </t>
  </si>
  <si>
    <t>20,0</t>
  </si>
  <si>
    <t>85</t>
  </si>
  <si>
    <t>460520165</t>
  </si>
  <si>
    <t>Montáž trubek ochranných plastových tuhých D do 133 mm uložených do rýhy</t>
  </si>
  <si>
    <t>1600586844</t>
  </si>
  <si>
    <t>Montáž trubek ochranných uložených volně do rýhy plastových tuhých,vnitřního průměru přes 110 do 133 mm</t>
  </si>
  <si>
    <t>"půlená chránička CETIN"       15,50</t>
  </si>
  <si>
    <t>"půlená chránička ČEZ"       4,50</t>
  </si>
  <si>
    <t>86</t>
  </si>
  <si>
    <t>345713-R1</t>
  </si>
  <si>
    <t>půlená chránička</t>
  </si>
  <si>
    <t>128</t>
  </si>
  <si>
    <t>-224708784</t>
  </si>
  <si>
    <t>"viz pol. 460520165"      15,50+4,50</t>
  </si>
  <si>
    <t>87</t>
  </si>
  <si>
    <t>460560263</t>
  </si>
  <si>
    <t>Zásyp rýh ručně šířky 50 cm, hloubky 80 cm, z horniny třídy 3</t>
  </si>
  <si>
    <t>1634421688</t>
  </si>
  <si>
    <t>Zásyp kabelových rýh ručně s uložením výkopku ve vrstvách včetně zhutnění a urovnání povrchu šířky 50 cm hloubky 80 cm, v hornině třídy 3</t>
  </si>
  <si>
    <t>012 - Vedlejší a ostatní náklady - uznatelné náklady</t>
  </si>
  <si>
    <t xml:space="preserve">    ON - Ostatní náklady</t>
  </si>
  <si>
    <t>VRN - Vedlejší rozpočtové náklady</t>
  </si>
  <si>
    <t xml:space="preserve">    VRN1 - Průzkumné, geodetické a projektové práce</t>
  </si>
  <si>
    <t xml:space="preserve">    VRN3 - Zařízení staveniště</t>
  </si>
  <si>
    <t>ON</t>
  </si>
  <si>
    <t>Ostatní náklady</t>
  </si>
  <si>
    <t>0010001R</t>
  </si>
  <si>
    <t>Provizorní a přechodná dopravní zařízení</t>
  </si>
  <si>
    <t>1024</t>
  </si>
  <si>
    <t>-2125903739</t>
  </si>
  <si>
    <t>012002000</t>
  </si>
  <si>
    <t>Geodetické práce</t>
  </si>
  <si>
    <t>84643544</t>
  </si>
  <si>
    <t>Hlavní tituly průvodních činností a nákladů průzkumné, geodetické a projektové práce geodetické práce</t>
  </si>
  <si>
    <t>VRN</t>
  </si>
  <si>
    <t>Vedlejší rozpočtové náklady</t>
  </si>
  <si>
    <t>VRN1</t>
  </si>
  <si>
    <t>Průzkumné, geodetické a projektové práce</t>
  </si>
  <si>
    <t>012303000</t>
  </si>
  <si>
    <t>Geodetické práce po výstavbě</t>
  </si>
  <si>
    <t>-884937752</t>
  </si>
  <si>
    <t>VRN3</t>
  </si>
  <si>
    <t>Zařízení staveniště</t>
  </si>
  <si>
    <t>030001000</t>
  </si>
  <si>
    <t>62743608</t>
  </si>
  <si>
    <t>Základní rozdělení průvodních činností a nákladů zařízení staveniště</t>
  </si>
  <si>
    <t>hr</t>
  </si>
  <si>
    <t>hloubení rýh</t>
  </si>
  <si>
    <t>45,7</t>
  </si>
  <si>
    <t>hš</t>
  </si>
  <si>
    <t>hloubení šachet</t>
  </si>
  <si>
    <t>182,75</t>
  </si>
  <si>
    <t>184,45</t>
  </si>
  <si>
    <t>ohu</t>
  </si>
  <si>
    <t>ohumusování</t>
  </si>
  <si>
    <t>1033</t>
  </si>
  <si>
    <t>448,88</t>
  </si>
  <si>
    <t>02 - Neuznatelné náklady</t>
  </si>
  <si>
    <t>021 - SO 101 - Zpevněné dopravní plochy - neuznatelné náklady</t>
  </si>
  <si>
    <t xml:space="preserve">    2 - Zakládání</t>
  </si>
  <si>
    <t xml:space="preserve">    4 - Vodorovné konstrukce</t>
  </si>
  <si>
    <t>"Předláždění chodníku stávající betonovou dlažbou"     2,0</t>
  </si>
  <si>
    <t>"odstranění štěrku tl. 10 cm"      40,0</t>
  </si>
  <si>
    <t>"Frézování asfaltu tl. 12 cm"       803,0</t>
  </si>
  <si>
    <t>"Odstranění betonového silničního obrubníku"       53,0</t>
  </si>
  <si>
    <t>"Odstranění kamenného silničního obrubníku"        7,0</t>
  </si>
  <si>
    <t>113203111</t>
  </si>
  <si>
    <t>Vytrhání obrub z dlažebních kostek</t>
  </si>
  <si>
    <t>-640695134</t>
  </si>
  <si>
    <t>Vytrhání obrub  s vybouráním lože, s přemístěním hmot na skládku na vzdálenost do 3 m nebo s naložením na dopravní prostředek z dlažebních kostek</t>
  </si>
  <si>
    <t>"Odstranění dvojřádku žulových kostek 10/10/10"       68,0*2</t>
  </si>
  <si>
    <t>"Odhumusování tl. 10 cm"      435,0</t>
  </si>
  <si>
    <t>80,0</t>
  </si>
  <si>
    <t>0,450*20,0+0,250*(110,50+1,0)+0,450*(17,50+2,0)+0,30*33,50+0,20*21,50</t>
  </si>
  <si>
    <t>0,30*(123,0+17,50+2,0)</t>
  </si>
  <si>
    <t>132251102</t>
  </si>
  <si>
    <t>Hloubení rýh nezapažených  š do 800 mm v hornině třídy těžitelnosti I, skupiny 3 objem do 50 m3 strojně</t>
  </si>
  <si>
    <t>618352633</t>
  </si>
  <si>
    <t>Hloubení nezapažených rýh šířky do 800 mm strojně s urovnáním dna do předepsaného profilu a spádu v hornině třídy těžitelnosti I skupiny 3 přes 20 do 50 m3</t>
  </si>
  <si>
    <t xml:space="preserve">Poznámka k souboru cen:_x000D_
1. V cenách jsou započteny i náklady na přehození výkopku na přilehlém terénu na vzdálenost do 3 m od podélné osy rýhy nebo naložení na dopravní prostředek. </t>
  </si>
  <si>
    <t>"Výkop pro přípojky"</t>
  </si>
  <si>
    <t>0,80*1,0*(32,0+22,0)</t>
  </si>
  <si>
    <t xml:space="preserve">"výkop pro drenážní rýhu"    </t>
  </si>
  <si>
    <t>0,250*10,0</t>
  </si>
  <si>
    <t>133251101</t>
  </si>
  <si>
    <t>Hloubení šachet nezapažených v hornině třídy těžitelnosti I, skupiny 3 objem do 20 m3</t>
  </si>
  <si>
    <t>-910616597</t>
  </si>
  <si>
    <t>Hloubení nezapažených šachet strojně v hornině třídy těžitelnosti I skupiny 3 do 20 m3</t>
  </si>
  <si>
    <t xml:space="preserve">Poznámka k souboru cen:_x000D_
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 </t>
  </si>
  <si>
    <t>"Výkop pro uliční vpusti a šachtu"</t>
  </si>
  <si>
    <t>"odvoz zeminy pro zásyp na meziskládku"        48,0</t>
  </si>
  <si>
    <t>"dovoz zeminy pro zásyp z meziskládky"       48,0</t>
  </si>
  <si>
    <t>"dovoz zeminy pro ohumusování z meziskládky"         1033,0*0,10</t>
  </si>
  <si>
    <t>"výkopy - viz pol. 132251102"       hr</t>
  </si>
  <si>
    <t>"výkopy - viz pol. 133251101"         hš</t>
  </si>
  <si>
    <t>"zásyp zeminou - viz pol. 174101101"      -48,0</t>
  </si>
  <si>
    <t>"zásyp zeminou"      21,0+0,30*(9,50+15,50+24,0+10,50+18,0)+0,050*75,0</t>
  </si>
  <si>
    <t>175151101</t>
  </si>
  <si>
    <t>Obsypání potrubí strojně sypaninou bez prohození, uloženou do 3 m</t>
  </si>
  <si>
    <t>1992314441</t>
  </si>
  <si>
    <t>Obsypání potrubí strojně sypaninou z vhodných třídy těžitelnosti I a II, skupiny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</si>
  <si>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</si>
  <si>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 xml:space="preserve">"101.10b Uliční vpusti - uspořádání"    </t>
  </si>
  <si>
    <t>"Obsyp přípojek PVC DN 150, 200 štěrkopískem fr. 0-8 mm"        0,60*0,650*(22,0+32,0)</t>
  </si>
  <si>
    <t>58337303</t>
  </si>
  <si>
    <t>štěrkopísek frakce 0/8</t>
  </si>
  <si>
    <t>1974636763</t>
  </si>
  <si>
    <t>"viz pol. 175151101"        21,060*2,05</t>
  </si>
  <si>
    <t>123,0+155,0+1,0+17,50+2,0+33,50</t>
  </si>
  <si>
    <t>181351113</t>
  </si>
  <si>
    <t>Rozprostření ornice tl vrstvy do 200 mm pl přes 500 m2 v rovině nebo ve svahu do 1:5 strojně</t>
  </si>
  <si>
    <t>-71361952</t>
  </si>
  <si>
    <t>Rozprostření a urovnání ornice v rovině nebo ve svahu sklonu do 1:5 strojně při souvislé ploše přes 500 m2, tl. vrstvy do 200 mm</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</si>
  <si>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</si>
  <si>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"Humusování tl. 10 cm"         1033,0</t>
  </si>
  <si>
    <t>181411131</t>
  </si>
  <si>
    <t>Založení parkového trávníku výsevem plochy do 1000 m2 v rovině a ve svahu do 1:5</t>
  </si>
  <si>
    <t>1512738873</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</si>
  <si>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</si>
  <si>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</si>
  <si>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"viz pol. 181351113"</t>
  </si>
  <si>
    <t>00572410</t>
  </si>
  <si>
    <t>osivo směs travní parková</t>
  </si>
  <si>
    <t>kg</t>
  </si>
  <si>
    <t>951584505</t>
  </si>
  <si>
    <t>"viz pol. 181411131"</t>
  </si>
  <si>
    <t>"spotřeba 25 g / m2"</t>
  </si>
  <si>
    <t>ohu*0,025</t>
  </si>
  <si>
    <t>181-R-002</t>
  </si>
  <si>
    <t>Půdokryvné keře - viz TZ, dodávka a výsadba, včetně hloubení jamky, hnojení, zálivky, 3 letá pěstebná péče</t>
  </si>
  <si>
    <t>-700244331</t>
  </si>
  <si>
    <t>"viz TZ"      672,0</t>
  </si>
  <si>
    <t>184911421</t>
  </si>
  <si>
    <t>Mulčování rostlin kůrou tl. do 0,1 m v rovině a svahu do 1:5</t>
  </si>
  <si>
    <t>-1826248609</t>
  </si>
  <si>
    <t>Mulčování vysazených rostlin mulčovací kůrou, tl. do 100 mm v rovině nebo na svahu do 1:5</t>
  </si>
  <si>
    <t xml:space="preserve">Poznámka k souboru cen:_x000D_
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 </t>
  </si>
  <si>
    <t>"dle výkresové dokumentace, TZ a výkazu projektanta"</t>
  </si>
  <si>
    <t>"tl. 20 cm"      135,0*2</t>
  </si>
  <si>
    <t>10391100</t>
  </si>
  <si>
    <t>kůra mulčovací VL</t>
  </si>
  <si>
    <t>1031050208</t>
  </si>
  <si>
    <t>"viz pol. 184911421 + ztratné 3%"        135,0*0,20*1,03</t>
  </si>
  <si>
    <t>10371500</t>
  </si>
  <si>
    <t>substrát pro trávníky VL</t>
  </si>
  <si>
    <t>-581230779</t>
  </si>
  <si>
    <t>"viz pol. 174111121"      4,25*0,50</t>
  </si>
  <si>
    <t>Zakládání</t>
  </si>
  <si>
    <t>211531111</t>
  </si>
  <si>
    <t>Výplň odvodňovacích žeber nebo trativodů kamenivem hrubým drceným frakce 16 až 63 mm</t>
  </si>
  <si>
    <t>780110823</t>
  </si>
  <si>
    <t>Výplň kamenivem do rýh odvodňovacích žeber nebo trativodů  bez zhutnění, s úpravou povrchu výplně kamenivem hrubým drceným frakce 16 až 63 mm</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</si>
  <si>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</si>
  <si>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"Drcené kamenivo fr. 16-22 pro vyplnění drenážní rýhy"      0,250*10,0</t>
  </si>
  <si>
    <t>211971110</t>
  </si>
  <si>
    <t>Zřízení opláštění žeber nebo trativodů geotextilií v rýze nebo zářezu sklonu do 1:2</t>
  </si>
  <si>
    <t>-1900650134</t>
  </si>
  <si>
    <t>Zřízení opláštění výplně z geotextilie odvodňovacích žeber nebo trativodů  v rýze nebo zářezu se stěnami šikmými o sklonu do 1:2</t>
  </si>
  <si>
    <t xml:space="preserve">Poznámka k souboru cen:_x000D_
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 geotextilií se ocení cenami souboru cen 213 14 Zřízení vrstvy z 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</si>
  <si>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"Filtrační geotextilie pro drenážní rýhu - tkaná, PP, CBR&gt;2"       2,0*10,0</t>
  </si>
  <si>
    <t>69311082</t>
  </si>
  <si>
    <t>geotextilie netkaná separační, ochranná, filtrační, drenážní PP 500g/m2</t>
  </si>
  <si>
    <t>1814486150</t>
  </si>
  <si>
    <t>"viz pol. 211971110"       20,0*1,20</t>
  </si>
  <si>
    <t>Vodorovné konstrukce</t>
  </si>
  <si>
    <t>451573111</t>
  </si>
  <si>
    <t>Lože pod potrubí otevřený výkop ze štěrkopísku</t>
  </si>
  <si>
    <t>-642737056</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</si>
  <si>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</si>
  <si>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</si>
  <si>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"Pískové lože tl. 15 cm pod přípojky PVC DN 150, 200"       0,60*0,150*(32,0+22,0)</t>
  </si>
  <si>
    <t>"ŠP podsyp fr. 4-8 pod kanalizační šachtu tl. 100 mm"       1,0*1,0*0,10*1</t>
  </si>
  <si>
    <t>452311141</t>
  </si>
  <si>
    <t>Podkladní desky z betonu prostého tř. C 16/20 otevřený výkop</t>
  </si>
  <si>
    <t>-1825218057</t>
  </si>
  <si>
    <t>Podkladní a zajišťovací konstrukce z betonu prostého v otevřeném výkopu desky pod potrubí, stoky a drobné objekty z betonu tř. C 16/20</t>
  </si>
  <si>
    <t xml:space="preserve">Poznámka k souboru cen:_x000D_
1. Ceny -1121 až -1191 a -1192 lze použít i pro ochrannou vrstvu pod železobetonové konstrukce. 2. Ceny -2121 až -2191 a -2192 jsou určeny pro jakékoliv úkosy sedel. </t>
  </si>
  <si>
    <t>"Podkladní beton  uliční vpusti"         1,0*1,0*0,10*3</t>
  </si>
  <si>
    <t>"Podkladní beton tl. 80 mm pod kanalizační šachtu"        1,0*1,0*0,080*1</t>
  </si>
  <si>
    <t>123,0+17,50+2,0</t>
  </si>
  <si>
    <t>142,50*0,30*2,05</t>
  </si>
  <si>
    <t>564831111</t>
  </si>
  <si>
    <t>Podklad ze štěrkodrtě ŠD tl 100 mm</t>
  </si>
  <si>
    <t>297138873</t>
  </si>
  <si>
    <t>Podklad ze štěrkodrti ŠD  s rozprostřením a zhutněním, po zhutnění tl. 100 mm</t>
  </si>
  <si>
    <t>"Podsyp pod obrubníky fr. 0-32 mm"      7,0/0,10</t>
  </si>
  <si>
    <t>564851111</t>
  </si>
  <si>
    <t>Podklad ze štěrkodrtě ŠD tl 150 mm</t>
  </si>
  <si>
    <t>-1974890228</t>
  </si>
  <si>
    <t>Podklad ze štěrkodrti ŠD  s rozprostřením a zhutněním, po zhutnění tl. 150 mm</t>
  </si>
  <si>
    <t>"Konstrukce 1a - vozovka - plná konstrukce - asfaltobeton"       102,0</t>
  </si>
  <si>
    <t>"ŠD fr. 0-63 mm"</t>
  </si>
  <si>
    <t>"Konstrukce 1a - vozovka - plná konstrukce - asfaltobeton"       102,0*1,20</t>
  </si>
  <si>
    <t>"Konstrukce 5 - vozovka - žulová kostka 16/16/16"      17,50</t>
  </si>
  <si>
    <t>"Konstrukce 5 - vozovka - žulová kostka 16/16/16"       2,0</t>
  </si>
  <si>
    <t>"Konstrukce 6 - žulová kostka 10/10/10"       33,50</t>
  </si>
  <si>
    <t>"Konstrukce 2a - chodník - bet. dlažba šedá, 20x20x6 cm"       110,50*1,40</t>
  </si>
  <si>
    <t>"Konstrukce 2b - hmatná dlažba tl. 6 cm, barva bílá, 10x20 cm"      1,0</t>
  </si>
  <si>
    <t>565156121</t>
  </si>
  <si>
    <t>Asfaltový beton vrstva podkladní ACP 22 (obalované kamenivo OKH) tl 70 mm š přes 3 m</t>
  </si>
  <si>
    <t>-2022569262</t>
  </si>
  <si>
    <t>Asfaltový beton vrstva podkladní ACP 22 (obalované kamenivo hrubozrnné - OKH)  s rozprostřením a zhutněním v pruhu šířky přes 3 m, po zhutnění tl. 70 mm</t>
  </si>
  <si>
    <t xml:space="preserve">Poznámka k souboru cen:_x000D_
1. Cenami 565 1.-610 lze oceňovat např. chodníky, úzké cesty a vjezdy v pruhu šířky do 1,5 m jakékoliv délky a jednotlivé plochy velikosti do 10 m2. 2. ČSN EN 13108-1 připouští pro ACP 22 pouze tl. 60 až 100 mm. </t>
  </si>
  <si>
    <t>"ACP 22+"</t>
  </si>
  <si>
    <t>"Konstrukce 1b - vozovka - obnova asfaltových vrstev - asfaltobeton"      18,0</t>
  </si>
  <si>
    <t>"Konstrukce 1b - vozovka - obnova asfaltových vrstev - asfaltobeton"      18,0*2</t>
  </si>
  <si>
    <t>"Konstrukce 1c - vozovka - obnova vrstvy ACO, ACL"      708,0</t>
  </si>
  <si>
    <t>573211111</t>
  </si>
  <si>
    <t>Postřik živičný spojovací z asfaltu v množství 0,60 kg/m2</t>
  </si>
  <si>
    <t>1100593515</t>
  </si>
  <si>
    <t>Postřik spojovací PS bez posypu kamenivem z asfaltu silničního, v množství 0,60 kg/m2</t>
  </si>
  <si>
    <t>577144121</t>
  </si>
  <si>
    <t>Asfaltový beton vrstva obrusná ACO 11 (ABS) tř. I tl 50 mm š přes 3 m z nemodifikovaného asfaltu</t>
  </si>
  <si>
    <t>1348741304</t>
  </si>
  <si>
    <t>Asfaltový beton vrstva obrusná ACO 11 (ABS)  s rozprostřením a se zhutněním z nemodifikovaného asfaltu v pruhu šířky přes 3 m tř. I, po zhutnění tl. 50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</si>
  <si>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</si>
  <si>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"ACO 11+"</t>
  </si>
  <si>
    <t>577155122</t>
  </si>
  <si>
    <t>Asfaltový beton vrstva ložní ACL 16 (ABH) tl 60 mm š přes 3 m z nemodifikovaného asfaltu</t>
  </si>
  <si>
    <t>293241794</t>
  </si>
  <si>
    <t>Asfaltový beton vrstva ložní ACL 16 (ABH)  s rozprostřením a zhutněním z nemodifikovaného asfaltu v pruhu šířky přes 3 m, po zhutnění tl. 60 mm</t>
  </si>
  <si>
    <t>"ACL 16+"</t>
  </si>
  <si>
    <t>591141111</t>
  </si>
  <si>
    <t>Kladení dlažby z kostek velkých z kamene na MC tl 50 mm</t>
  </si>
  <si>
    <t>1155824717</t>
  </si>
  <si>
    <t>Kladení dlažby z kostek  s provedením lože do tl. 50 mm, s vyplněním spár, s dvojím beraněním a se smetením přebytečného materiálu na krajnici velkých z kamene, do lože z cementové malty</t>
  </si>
  <si>
    <t>1100685397</t>
  </si>
  <si>
    <t>"viz pol. 591141111 + ztratné 1%"     2,0*1,01</t>
  </si>
  <si>
    <t>591211111</t>
  </si>
  <si>
    <t>Kladení dlažby z kostek drobných z kamene do lože z kameniva těženého tl 50 mm</t>
  </si>
  <si>
    <t>-201564230</t>
  </si>
  <si>
    <t>Kladení dlažby z kostek  s provedením lože do tl. 50 mm, s vyplněním spár, s dvojím beraněním a se smetením přebytečného materiálu na krajnici drobných z kamene, do lože z kameniva těženého</t>
  </si>
  <si>
    <t>-520284803</t>
  </si>
  <si>
    <t>"viz pol. 591211111 + ztratné 1%"        33,50*1,01</t>
  </si>
  <si>
    <t>17,50*1,01</t>
  </si>
  <si>
    <t>"Konstrukce 2a - chodník - bet. dlažba šedá, 20x20x6 cm - DL I"       110,50</t>
  </si>
  <si>
    <t>"Konstrukce 2b - hmatná dlažba tl. 6 cm, barva bílá, 10x20 cm"       1,0</t>
  </si>
  <si>
    <t>110,50*1,02</t>
  </si>
  <si>
    <t>"bílá"        1,0*1,03</t>
  </si>
  <si>
    <t>871315221</t>
  </si>
  <si>
    <t>Kanalizační potrubí z tvrdého PVC jednovrstvé tuhost třídy SN8 DN 160</t>
  </si>
  <si>
    <t>-1748221089</t>
  </si>
  <si>
    <t>Kanalizační potrubí z tvrdého PVC v otevřeném výkopu ve sklonu do 20 %, hladkého plnostěnného jednovrstvého, tuhost třídy SN 8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</si>
  <si>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</si>
  <si>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"Přípojka PVC DN 150"      22,0</t>
  </si>
  <si>
    <t>871355221</t>
  </si>
  <si>
    <t>Kanalizační potrubí z tvrdého PVC jednovrstvé tuhost třídy SN8 DN 200</t>
  </si>
  <si>
    <t>-958238360</t>
  </si>
  <si>
    <t>Kanalizační potrubí z tvrdého PVC v otevřeném výkopu ve sklonu do 20 %, hladkého plnostěnného jednovrstvého, tuhost třídy SN 8 DN 200</t>
  </si>
  <si>
    <t>"Přípojka PVC DN 200"      32,0</t>
  </si>
  <si>
    <t>877355121</t>
  </si>
  <si>
    <t>Výřez a montáž tvarovek odbočných na potrubí z kanalizačních trub z PVC DN 200</t>
  </si>
  <si>
    <t>1989035087</t>
  </si>
  <si>
    <t>Výřez a montáž odbočné tvarovky na potrubí z trub z tvrdého PVC  DN 200</t>
  </si>
  <si>
    <t xml:space="preserve">Poznámka k souboru cen:_x000D_
1. Ceny jsou určeny pro dodatečné osazení odbočných tvarovek na stávající potrubí. 2. V cenách nejsou započteny náklady na dodání 1 ks odbočné tvarovky a 1 ks přesuvky, popř. 1 ks trouby a těsnících kroužků; tyto náklady se oceňují ve specifikaci. Ztratné lze dohodnout u trub kanalizačních z tvrdého PVC ve výši 1,5 %. </t>
  </si>
  <si>
    <t>"Napojení na stávající betonovou kanalizaci"       1,0</t>
  </si>
  <si>
    <t>286-R-333</t>
  </si>
  <si>
    <t>Dodatečná odbočka z PVC sedla DN 200</t>
  </si>
  <si>
    <t>263444095</t>
  </si>
  <si>
    <t>"viz pol. 877355121"       1,0</t>
  </si>
  <si>
    <t>894812315</t>
  </si>
  <si>
    <t>Revizní a čistící šachta z PP typ DN 600/200 šachtové dno průtočné</t>
  </si>
  <si>
    <t>-1785960335</t>
  </si>
  <si>
    <t>Revizní a čistící šachta z polypropylenu PP pro hladké trouby DN 600 šachtové dno (DN šachty / DN trubního vedení) DN 600/200 průtočné</t>
  </si>
  <si>
    <t xml:space="preserve">Poznámka k souboru cen:_x000D_
1. V příslušných cenách jsou započteny i náklady na: a) vyrovnávací násypnou vrstvu ze štěrkopísku tl. 100 mm, b) dodání a montáž šachtového dna, trouby šachty, teleskopu a poklopu, příslušného dílu šachty, c) napojení stávajícího kanalizačního potrubí. 2. V cenách nejsou započteny náklady na: a) fixování šachty obsypem, který se oceňuje cenami souboru 174 ..-.... Zásyp sypaninou z jakékoliv horniny, katalogu 800-1 Zemní práce části A 07. </t>
  </si>
  <si>
    <t>"101.10b Uliční vpusti - uspořádání + 101.10a Uliční vpusti - výpis"</t>
  </si>
  <si>
    <t>"šachta Š1"       1,0</t>
  </si>
  <si>
    <t>894812332</t>
  </si>
  <si>
    <t>Revizní a čistící šachta z PP DN 600 šachtová roura korugovaná světlé hloubky 2000 mm</t>
  </si>
  <si>
    <t>708105536</t>
  </si>
  <si>
    <t>Revizní a čistící šachta z polypropylenu PP pro hladké trouby DN 600 roura šachtová korugovaná, světlé hloubky 2 000 mm</t>
  </si>
  <si>
    <t>894812339</t>
  </si>
  <si>
    <t>Příplatek k rourám revizní a čistící šachty z PP DN 600 za uříznutí šachtové roury</t>
  </si>
  <si>
    <t>1143067239</t>
  </si>
  <si>
    <t>Revizní a čistící šachta z polypropylenu PP pro hladké trouby DN 600 Příplatek k cenám 2331 - 2334 za uříznutí šachtové roury</t>
  </si>
  <si>
    <t>894812377</t>
  </si>
  <si>
    <t>Revizní a čistící šachta z PP DN 600 poklop litinový pro třídu zatížení D400 s teleskopickým adaptérem</t>
  </si>
  <si>
    <t>1721143404</t>
  </si>
  <si>
    <t>Revizní a čistící šachta z polypropylenu PP pro hladké trouby DN 600 poklop (mříž) litinový pro třídu zatížení D400 s teleskopickým adaptérem</t>
  </si>
  <si>
    <t>895941111</t>
  </si>
  <si>
    <t>Zřízení vpusti kanalizační uliční z betonových dílců typ UV-50 normální</t>
  </si>
  <si>
    <t>33726760</t>
  </si>
  <si>
    <t>Zřízení vpusti kanalizační  uliční z betonových dílců typ UV-50 normální</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</si>
  <si>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</si>
  <si>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"Uliční vpusť klasická"      3,0</t>
  </si>
  <si>
    <t>59223852</t>
  </si>
  <si>
    <t>dno pro uliční vpusť s kalovou prohlubní betonové 450x300x50mm</t>
  </si>
  <si>
    <t>2095610617</t>
  </si>
  <si>
    <t>3,0*1,01</t>
  </si>
  <si>
    <t>59223856</t>
  </si>
  <si>
    <t>skruž pro uliční vpusť horní betonová 450x195x50mm</t>
  </si>
  <si>
    <t>1899418108</t>
  </si>
  <si>
    <t>59223858</t>
  </si>
  <si>
    <t>skruž pro uliční vpusť horní betonová 450x570x50mm</t>
  </si>
  <si>
    <t>1975663333</t>
  </si>
  <si>
    <t>5922385R</t>
  </si>
  <si>
    <t>skruž pro uliční vpusť s výtokovým otvorem PVC betonová 450x350x50mm</t>
  </si>
  <si>
    <t>-649796630</t>
  </si>
  <si>
    <t>59223864</t>
  </si>
  <si>
    <t>prstenec pro uliční vpusť vyrovnávací betonový 390x60x130mm</t>
  </si>
  <si>
    <t>-489803993</t>
  </si>
  <si>
    <t>59223871</t>
  </si>
  <si>
    <t>koš vysoký pro uliční vpusti žárově Pz plech pro rám 500/500mm</t>
  </si>
  <si>
    <t>-786433452</t>
  </si>
  <si>
    <t>55242320</t>
  </si>
  <si>
    <t>mříž vtoková litinová plochá 500x500mm</t>
  </si>
  <si>
    <t>2085845002</t>
  </si>
  <si>
    <t>"se zámkem"</t>
  </si>
  <si>
    <t>10,0</t>
  </si>
  <si>
    <t>"Svislá dopravní značka P4 + ocelový sloupek "          1,0</t>
  </si>
  <si>
    <t>"Svislá dopravní značka P2 + ocelový sloupek "          1,0</t>
  </si>
  <si>
    <t>"Svislá dopravní značka P6 + ocelový sloupek "          1,0</t>
  </si>
  <si>
    <t>"Svislá dopravní značka B2 + ocelový sloupek "          1,0</t>
  </si>
  <si>
    <t>"Dodatková tabulka E12b - bez sloupku"          1,0</t>
  </si>
  <si>
    <t>"Svislá dopravní značka A31c + ocelový sloupek "          2,0</t>
  </si>
  <si>
    <t>"Dodatková tabulka E7b - bez sloupku"          1,0</t>
  </si>
  <si>
    <t>"Posun svislého DZ vč. sloupku"         2,0</t>
  </si>
  <si>
    <t>"Posun svislého DZ bez sloupku (dodatková tabulka)"      1,0</t>
  </si>
  <si>
    <t>40445608</t>
  </si>
  <si>
    <t>značky upravující přednost P1, P4 700mm</t>
  </si>
  <si>
    <t>40445612</t>
  </si>
  <si>
    <t>značky upravující přednost P2, P3, P8 750mm</t>
  </si>
  <si>
    <t>1871259724</t>
  </si>
  <si>
    <t>40445615</t>
  </si>
  <si>
    <t>značky upravující přednost P6 700mm</t>
  </si>
  <si>
    <t>636969231</t>
  </si>
  <si>
    <t>40445620</t>
  </si>
  <si>
    <t>zákazové, příkazové dopravní značky B1-B34, C1-15 700mm</t>
  </si>
  <si>
    <t>506605172</t>
  </si>
  <si>
    <t>40445603</t>
  </si>
  <si>
    <t>výstražné dopravní značky A31a, b, c 400x1200mm</t>
  </si>
  <si>
    <t>739375622</t>
  </si>
  <si>
    <t>40445650</t>
  </si>
  <si>
    <t>dodatkové tabulky E7, E12, E13 500x300mm</t>
  </si>
  <si>
    <t>1355783291</t>
  </si>
  <si>
    <t>"viz pol. 914511111"     6,0</t>
  </si>
  <si>
    <t>916111122</t>
  </si>
  <si>
    <t>Osazení obruby z drobných kostek bez boční opěry do lože z betonu prostého</t>
  </si>
  <si>
    <t>-1229010444</t>
  </si>
  <si>
    <t>Osazení silniční obruby z dlažebních kostek v jedné řadě  s ložem tl. přes 50 do 100 mm, s vyplněním a zatřením spár cementovou maltou z drobných kostek bez boční opěry, do lože z betonu prostého tř. C 12/15</t>
  </si>
  <si>
    <t>"Dvojřádek žulové kostky 10/10/10 do bet. lože s opěrkou C20/25nXF3"       11,0</t>
  </si>
  <si>
    <t>"Řádek žulové kostky 10/10/10 do bet. lože C16/20nXF1"       209,0</t>
  </si>
  <si>
    <t>"viz pol. 916111122 + 916111123 + ztratné 1%"</t>
  </si>
  <si>
    <t>209,0*0,10*1,01</t>
  </si>
  <si>
    <t>11,0*0,10*1,01*2</t>
  </si>
  <si>
    <t>"Silniční obrubník 15/25/100 do bet. lože s opěrkou C20/25nXF3"</t>
  </si>
  <si>
    <t>181,50</t>
  </si>
  <si>
    <t>"Silniční obrubník 15/30/100 do bet. lože s opěrkou C20/25nXF3"</t>
  </si>
  <si>
    <t>5,0</t>
  </si>
  <si>
    <t>59217031</t>
  </si>
  <si>
    <t>obrubník betonový silniční 1000x150x250mm</t>
  </si>
  <si>
    <t>-2098827633</t>
  </si>
  <si>
    <t>"viz pol. 916131213 + ztratné 1%"     181,50*1,01</t>
  </si>
  <si>
    <t>59217034</t>
  </si>
  <si>
    <t>obrubník betonový silniční 1000x150x300mm</t>
  </si>
  <si>
    <t>-647426365</t>
  </si>
  <si>
    <t>"viz pol. 916131213 + ztratné 1%"     5,0*1,01</t>
  </si>
  <si>
    <t>"viz pol. 916131213 + ztratné 1%"     3,0*1,01</t>
  </si>
  <si>
    <t>"viz pol. 916131213 + ztratné 1%"     (2,0+2,0)*1,01</t>
  </si>
  <si>
    <t>75,0</t>
  </si>
  <si>
    <t>9,0*0,10</t>
  </si>
  <si>
    <t>88</t>
  </si>
  <si>
    <t>75,0*1,01</t>
  </si>
  <si>
    <t>89</t>
  </si>
  <si>
    <t>9*0,10*0,10*1,01</t>
  </si>
  <si>
    <t>90</t>
  </si>
  <si>
    <t>"Řádek žulové kostky 10/10/10 do bet. lože C16/20nXF1"       209,0*0,20*0,10</t>
  </si>
  <si>
    <t>"Dvojřádek žulové kostky 10/10/10 do bet. lože s opěrkou C20/25nXF3"        11,0*0,30*0,10</t>
  </si>
  <si>
    <t>181,50*0,250*0,10</t>
  </si>
  <si>
    <t>5,0*0,250*0,10</t>
  </si>
  <si>
    <t>2,0*0,250*0,10</t>
  </si>
  <si>
    <t>75,0*0,20*0,10</t>
  </si>
  <si>
    <t>91</t>
  </si>
  <si>
    <t>92</t>
  </si>
  <si>
    <t>48,0</t>
  </si>
  <si>
    <t>93</t>
  </si>
  <si>
    <t>919735113</t>
  </si>
  <si>
    <t>Řezání stávajícího živičného krytu hl do 150 mm</t>
  </si>
  <si>
    <t>-1424447611</t>
  </si>
  <si>
    <t>Řezání stávajícího živičného krytu nebo podkladu  hloubky přes 100 do 150 mm</t>
  </si>
  <si>
    <t xml:space="preserve">Poznámka k souboru cen:_x000D_
1. V cenách jsou započteny i náklady na spotřebu vody. </t>
  </si>
  <si>
    <t>"seříznutí asfaltu"      24,0</t>
  </si>
  <si>
    <t>94</t>
  </si>
  <si>
    <t>19928016</t>
  </si>
  <si>
    <t>"Odstranění bet. patky od DZ"          0,30*0,30*0,60*1</t>
  </si>
  <si>
    <t>"Odstranění bet. nárožníků"            0,40*0,40*1,0*7</t>
  </si>
  <si>
    <t>95</t>
  </si>
  <si>
    <t>961044-R1</t>
  </si>
  <si>
    <t>Odstranění velkých kamenů - naložení, odvoz, složení, poplatek za skládku</t>
  </si>
  <si>
    <t>-1123170497</t>
  </si>
  <si>
    <t>96</t>
  </si>
  <si>
    <t>"Odstranění svislého DZ"        6,0</t>
  </si>
  <si>
    <t>97</t>
  </si>
  <si>
    <t>"Posun svislého DZ bez sloupku (dodatková tabulka)"        1,0</t>
  </si>
  <si>
    <t>98</t>
  </si>
  <si>
    <t>977151125</t>
  </si>
  <si>
    <t>Jádrové vrty diamantovými korunkami do D 200 mm do stavebních materiálů</t>
  </si>
  <si>
    <t>-606007501</t>
  </si>
  <si>
    <t>Jádrové vrty diamantovými korunkami do stavebních materiálů (železobetonu, betonu, cihel, obkladů, dlažeb, kamene) průměru přes 180 do 200 mm</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</si>
  <si>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</si>
  <si>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"Napojení na stávající betonovou kanalizaci"       1,0*0,150</t>
  </si>
  <si>
    <t>99</t>
  </si>
  <si>
    <t>"viz pol. 113154265 - frézování asfaltu tl. 200 mm"       803,0*0,512</t>
  </si>
  <si>
    <t>"viz pol. 113202111 - vytrhání obrub betonových"       53,0*0,205</t>
  </si>
  <si>
    <t>"viz pol. 113202111 - vytrhání obrub kamenných"       7,0*0,205</t>
  </si>
  <si>
    <t>"viz pol. 113203111 - vytrhání kostek"        136,0*0,115</t>
  </si>
  <si>
    <t>"viz pol. 961044111 - bourání z betonu"        1,174*2,0</t>
  </si>
  <si>
    <t>"viz pol. 966006132 - odstranění DZ"       8,0*0,082</t>
  </si>
  <si>
    <t>100</t>
  </si>
  <si>
    <t>101</t>
  </si>
  <si>
    <t>102</t>
  </si>
  <si>
    <t>103</t>
  </si>
  <si>
    <t>104</t>
  </si>
  <si>
    <t>105</t>
  </si>
  <si>
    <t>"výkop pro chráničky"       10,0</t>
  </si>
  <si>
    <t>106</t>
  </si>
  <si>
    <t>107</t>
  </si>
  <si>
    <t>"půlená chránička CETIN"       10,0</t>
  </si>
  <si>
    <t>108</t>
  </si>
  <si>
    <t>"viz pol. 460520165"      10,0</t>
  </si>
  <si>
    <t>109</t>
  </si>
  <si>
    <t>022 - SO 401 - Veřejné osvětlení - neuznatelné náklady</t>
  </si>
  <si>
    <t xml:space="preserve">    M74 - Elektromontáže</t>
  </si>
  <si>
    <t>460010024</t>
  </si>
  <si>
    <t>Vytyčení trasy vedení kabelového podzemního v zastavěném prostoru</t>
  </si>
  <si>
    <t>km</t>
  </si>
  <si>
    <t>-922180701</t>
  </si>
  <si>
    <t>Vytyčení trasy  vedení kabelového (podzemního) v zastavěném prostoru</t>
  </si>
  <si>
    <t xml:space="preserve">Poznámka k souboru cen:_x000D_
1. V cenách jsou zahrnuty i náklady na: a) pochůzky projektovanou tratí, b) vyznačení budoucí trasy, c) rozmístění, očíslování a označení opěrných bodů, d) označení překážek a míst pro kabelové prostupy a podchodové štoly. </t>
  </si>
  <si>
    <t>0,200</t>
  </si>
  <si>
    <t>460050703</t>
  </si>
  <si>
    <t>Hloubení nezapažených jam pro stožáry veřejného osvětlení ručně v hornině tř 3</t>
  </si>
  <si>
    <t>1371239939</t>
  </si>
  <si>
    <t>Hloubení nezapažených jam ručně pro stožáry  s přemístěním výkopku do vzdálenosti 3 m od okraje jámy nebo naložením na dopravní prostředek, včetně zásypu, zhutnění a urovnání povrchu veřejného osvětlení včetně odstranění krytu a podkladu komunikace, v hornině třídy 3</t>
  </si>
  <si>
    <t xml:space="preserve">Poznámka k souboru cen:_x000D_
1. Ceny hloubení jam v hornině třídy 6 a 7 jsou stanoveny za použití pneumatického kladiva. </t>
  </si>
  <si>
    <t>460080012P2</t>
  </si>
  <si>
    <t>Základové konstrukce pro stožár VO do v=10m</t>
  </si>
  <si>
    <t>ks</t>
  </si>
  <si>
    <t>1800449080</t>
  </si>
  <si>
    <t>4602701R1</t>
  </si>
  <si>
    <t>osazení kompakt. plast. pilíře 484x1785x242mm</t>
  </si>
  <si>
    <t>332055621</t>
  </si>
  <si>
    <t>460150163</t>
  </si>
  <si>
    <t>Hloubení kabelových zapažených i nezapažených rýh ručně š 35 cm, hl 80 cm, v hornině tř 3</t>
  </si>
  <si>
    <t>-497891056</t>
  </si>
  <si>
    <t>Hloubení zapažených i nezapažených kabelových rýh ručně včetně urovnání dna s přemístěním výkopku do vzdálenosti 3 m od okraje jámy nebo naložením na dopravní prostředek šířky 35 cm, hloubky 80 cm, v hornině třídy 3</t>
  </si>
  <si>
    <t>185</t>
  </si>
  <si>
    <t>460421001</t>
  </si>
  <si>
    <t>Lože kabelů z písku nebo štěrkopísku tl 5 cm nad kabel, bez zakrytí, šířky lože do 65 cm</t>
  </si>
  <si>
    <t>-926559072</t>
  </si>
  <si>
    <t>Kabelové lože včetně podsypu, zhutnění a urovnání povrchu  z písku nebo štěrkopísku tloušťky 5 cm nad kabel bez zakrytí, šířky do 65 cm</t>
  </si>
  <si>
    <t>460490012</t>
  </si>
  <si>
    <t>Krytí kabelů výstražnou fólií šířky 25 cm</t>
  </si>
  <si>
    <t>1016588575</t>
  </si>
  <si>
    <t>Krytí kabelů, spojek, koncovek a odbočnic  kabelů výstražnou fólií z PVC včetně vyrovnání povrchu rýhy, rozvinutí a uložení fólie do rýhy, fólie šířky do 25cm</t>
  </si>
  <si>
    <t>200</t>
  </si>
  <si>
    <t>460560163</t>
  </si>
  <si>
    <t>Zásyp rýh ručně šířky 35 cm, hloubky 80 cm, z horniny třídy 3</t>
  </si>
  <si>
    <t>-1047802705</t>
  </si>
  <si>
    <t>Zásyp kabelových rýh ručně s uložením výkopku ve vrstvách včetně zhutnění a urovnání povrchu šířky 35 cm hloubky 80 cm, v hornině třídy 3</t>
  </si>
  <si>
    <t>460600023</t>
  </si>
  <si>
    <t>Vodorovné přemístění horniny jakékoliv třídy do 1000 m</t>
  </si>
  <si>
    <t>1340366912</t>
  </si>
  <si>
    <t>Přemístění (odvoz) horniny, suti a vybouraných hmot  vodorovné přemístění horniny včetně složení, bez naložení a rozprostření jakékoliv třídy, na vzdálenost přes 500 do 1000 m</t>
  </si>
  <si>
    <t xml:space="preserve">Poznámka k souboru cen:_x000D_
1. V cenách -0021 až -0031 nejsou započteny místní poplatky za uložení výkopku na řízenou skládku. 2. V cenách -0041 až -0071 nejsou započteny poplatky za uložení suti na řízenou skládku a recyklaci. </t>
  </si>
  <si>
    <t>460310015</t>
  </si>
  <si>
    <t>Neřízený zemní protlak strojně v hornině tř 3 a 4 vnějšího průměru do 110 mm</t>
  </si>
  <si>
    <t>-857971801</t>
  </si>
  <si>
    <t>Zemní protlaky strojně  neřízený zemní protlak ( krtek) v hornině tř. 3 a 4 průměr protlaku přes 90 do 110 mm</t>
  </si>
  <si>
    <t xml:space="preserve">Poznámka k souboru cen:_x000D_
1. V cenách -0001 až 0017 nejsou započteny náklady na: a) zemní práce nutné k provedení protlaku (startovací a cílové jámy), b) dodání chráničky a potrubí. Tyto materiály se oceňují ve specifikaci. 2. V cenách -0101 až 0109 jsou započteny i náklady na: a) případné vodorovné přemístění výkopku z protlačovaného potrubí a svislé přemístění výkopku z montážní jámy na povrch a jeho přehození na povrchu, b) úpravu čela potrubí pro protlačení. 3. V cenách -0101 až 0109 nejsou započteny náklady na: a) případné zemní práce nutné k provedení protlaku (startovací a cílové jámy), b) případné čerpání vody, c) montáž vedení a jeho příslušenství, slouží-li protlačená trouba jako ochranné potrubí, d) dodávku potrubí učeného k protlačení. Toto potrubí se oceňuje ve specifikaci. Ztratné lze stanovit ve výši 3%, e) překládání a zajišťování inženýrských sítí, f) vytýčení směru protlaku a stávajících inženýrských sítí. </t>
  </si>
  <si>
    <t>460510201</t>
  </si>
  <si>
    <t>Kanály do rýhy neasfaltované z prefabrikovaných betonových žlabů rozměrů 17x14/10,5x10 cm</t>
  </si>
  <si>
    <t>1185135966</t>
  </si>
  <si>
    <t>Kabelové prostupy, kanály a multikanály  kanály z prefabrikovaných betonových žlabů včetně utěsnění, vyspárování a zakrytí víkem do rýhy, bez výkopových prací neasfaltované 17x14/10,5x10 cm</t>
  </si>
  <si>
    <t xml:space="preserve">Poznámka k souboru cen:_x000D_
1. V cenách -0004 až -0156 nejsou obsaženy náklady na dodávku trub. Tato dodávka se oceňuje ve specifikaci. 2. V cenách -0258 až -0274 nejsou obsaženy náklady na dodávku žlabů. Tato dodávka se oceňuje ve specifikaci. 3. V cenách -0301 až -0353 nejsou obsaženy náklady na dodávku multikanálů. Tato dodávka se oceňuje ve specifikaci. </t>
  </si>
  <si>
    <t>59213001</t>
  </si>
  <si>
    <t>žlab kabelový betonový 100x18,5/10x10cm</t>
  </si>
  <si>
    <t>583863537</t>
  </si>
  <si>
    <t>M74</t>
  </si>
  <si>
    <t>Elektromontáže</t>
  </si>
  <si>
    <t>210204011</t>
  </si>
  <si>
    <t>Montáž stožárů osvětlení ocelových samostatně stojících délky do 12 m</t>
  </si>
  <si>
    <t>829809687</t>
  </si>
  <si>
    <t>Montáž stožárů osvětlení, bez zemních prací  ocelových samostatně stojících, délky do 12 m</t>
  </si>
  <si>
    <t>316740R14</t>
  </si>
  <si>
    <t>stožár osvětlovací JB 9 -  žárově zinkovaný + TPU -silniční</t>
  </si>
  <si>
    <t>-1915058529</t>
  </si>
  <si>
    <t>316740R9</t>
  </si>
  <si>
    <t xml:space="preserve">stožár osvětlovací JB 10 -  žárově zinkovaný + TPÚ  </t>
  </si>
  <si>
    <t>1541663949</t>
  </si>
  <si>
    <t>210204103</t>
  </si>
  <si>
    <t>Montáž výložníků osvětlení jednoramenných sloupových hmotnosti do 35 kg</t>
  </si>
  <si>
    <t>-1745398555</t>
  </si>
  <si>
    <t>Montáž výložníků osvětlení  jednoramenných sloupových, hmotnosti do 35 kg</t>
  </si>
  <si>
    <t>316740R17</t>
  </si>
  <si>
    <t>výložník pro stožár JB - V 1000</t>
  </si>
  <si>
    <t>1141291014</t>
  </si>
  <si>
    <t>210204201</t>
  </si>
  <si>
    <t>Montáž elektrovýzbroje stožárů osvětlení 1 okruh</t>
  </si>
  <si>
    <t>-741464183</t>
  </si>
  <si>
    <t>Montáž elektrovýzbroje stožárů osvětlení  1 okruh</t>
  </si>
  <si>
    <t>316740640P2</t>
  </si>
  <si>
    <t>stožárová svorkovnice, 1 okruh, IP54, Al</t>
  </si>
  <si>
    <t>2081252343</t>
  </si>
  <si>
    <t>741210002</t>
  </si>
  <si>
    <t>Montáž rozvodnice oceloplechová nebo plastová běžná do 50 kg</t>
  </si>
  <si>
    <t>1272135768</t>
  </si>
  <si>
    <t>Montáž rozvodnic oceloplechových nebo plastových bez zapojení vodičů běžných, hmotnosti do 50 kg</t>
  </si>
  <si>
    <t>357117340P3</t>
  </si>
  <si>
    <t>kompaktní pilíř SS100/PKE1P</t>
  </si>
  <si>
    <t>1083081030</t>
  </si>
  <si>
    <t>741320042</t>
  </si>
  <si>
    <t>Montáž pojistka - patrona nožová se zapojením vodičů</t>
  </si>
  <si>
    <t>909757807</t>
  </si>
  <si>
    <t>Montáž pojistek se zapojením vodičů pojistkových částí patron nožových</t>
  </si>
  <si>
    <t>35825226</t>
  </si>
  <si>
    <t>pojistka nožová 25A nízkoztrátová 2,70W, provedení normální, charakteristika gG</t>
  </si>
  <si>
    <t>256</t>
  </si>
  <si>
    <t>-1907583681</t>
  </si>
  <si>
    <t>210280R1</t>
  </si>
  <si>
    <t>HZS - demontáže a montáže</t>
  </si>
  <si>
    <t>hod</t>
  </si>
  <si>
    <t>-1222859527</t>
  </si>
  <si>
    <t>210280R2</t>
  </si>
  <si>
    <t>HZS - nepředvídatelné práce</t>
  </si>
  <si>
    <t>-1647779660</t>
  </si>
  <si>
    <t>210280R3</t>
  </si>
  <si>
    <t>HZS - koordinace postupu s ostat. profesemi</t>
  </si>
  <si>
    <t>1578800335</t>
  </si>
  <si>
    <t>210280R4</t>
  </si>
  <si>
    <t>geometrické zaměření kabelové trasy</t>
  </si>
  <si>
    <t>-1204982681</t>
  </si>
  <si>
    <t>741110053</t>
  </si>
  <si>
    <t>Montáž trubka plastová ohebná D přes 35 mm uložená volně</t>
  </si>
  <si>
    <t>1609276650</t>
  </si>
  <si>
    <t>Montáž trubek elektroinstalačních s nasunutím nebo našroubováním do krabic plastových ohebných, uložených volně, vnější Ø přes 35 mm</t>
  </si>
  <si>
    <t>260</t>
  </si>
  <si>
    <t>34571354</t>
  </si>
  <si>
    <t>trubka elektroinstalační ohebná dvouplášťová korugovaná (chránička) D 75/90mm, HDPE+LDPE</t>
  </si>
  <si>
    <t>-1050956058</t>
  </si>
  <si>
    <t>741122211</t>
  </si>
  <si>
    <t>Montáž kabel Cu plný kulatý žíla 3x1,5 až 6 mm2 uložený volně (CYKY)</t>
  </si>
  <si>
    <t>814904173</t>
  </si>
  <si>
    <t>Montáž kabelů měděných bez ukončení uložených volně nebo v liště plných kulatých (CYKY) počtu a průřezu žil 3x1,5 až 6 mm2</t>
  </si>
  <si>
    <t>34111036</t>
  </si>
  <si>
    <t>kabel silový s Cu jádrem 1kV 3x2,5mm2</t>
  </si>
  <si>
    <t>-2055344352</t>
  </si>
  <si>
    <t>741122223</t>
  </si>
  <si>
    <t>Montáž kabel Cu plný kulatý žíla 4x16 až 25 mm2 uložený volně (CYKY)</t>
  </si>
  <si>
    <t>491375716</t>
  </si>
  <si>
    <t>Montáž kabelů měděných bez ukončení uložených volně nebo v liště plných kulatých (CYKY) počtu a průřezu žil 4x16 až 25 mm2</t>
  </si>
  <si>
    <t>34111080</t>
  </si>
  <si>
    <t>kabel silový s Cu jádrem 1kV 4x16mm2</t>
  </si>
  <si>
    <t>-1445392598</t>
  </si>
  <si>
    <t>741130001</t>
  </si>
  <si>
    <t>Ukončení vodič izolovaný do 2,5mm2 v rozváděči nebo na přístroji</t>
  </si>
  <si>
    <t>-449774223</t>
  </si>
  <si>
    <t>Ukončení vodičů izolovaných s označením a zapojením v rozváděči nebo na přístroji, průřezu žíly do 2,5 mm2</t>
  </si>
  <si>
    <t>741130006</t>
  </si>
  <si>
    <t>Ukončení vodič izolovaný do 16 mm2 v rozváděči nebo na přístroji</t>
  </si>
  <si>
    <t>-1021849402</t>
  </si>
  <si>
    <t>Ukončení vodičů izolovaných s označením a zapojením v rozváděči nebo na přístroji, průřezu žíly do 16 mm2</t>
  </si>
  <si>
    <t>741373002</t>
  </si>
  <si>
    <t>Montáž svítidlo výbojkové průmyslové stropní na výložník</t>
  </si>
  <si>
    <t>1225831490</t>
  </si>
  <si>
    <t>Montáž svítidel výbojkových se zapojením vodičů průmyslových nebo venkovních na výložník</t>
  </si>
  <si>
    <t>348481R7</t>
  </si>
  <si>
    <t>svítidlo venkovní LED - BGP621 4S/740 DM50</t>
  </si>
  <si>
    <t>-1164141611</t>
  </si>
  <si>
    <t>741410041</t>
  </si>
  <si>
    <t>Montáž vodič uzemňovací drát nebo lano D do 10 mm v městské zástavbě</t>
  </si>
  <si>
    <t>-1321579494</t>
  </si>
  <si>
    <t>Montáž uzemňovacího vedení s upevněním, propojením a připojením pomocí svorek v zemi s izolací spojů drátu nebo lana Ø do 10 mm v městské zástavbě</t>
  </si>
  <si>
    <t>130</t>
  </si>
  <si>
    <t>35441073</t>
  </si>
  <si>
    <t>drát D 10mm FeZn</t>
  </si>
  <si>
    <t>-1825205683</t>
  </si>
  <si>
    <t>34567210</t>
  </si>
  <si>
    <t>oko kabelové Al 1-36kV lisovací plná 16x8</t>
  </si>
  <si>
    <t>1175419678</t>
  </si>
  <si>
    <t>741810003</t>
  </si>
  <si>
    <t>Celková prohlídka elektrického rozvodu a zařízení do 1 milionu Kč</t>
  </si>
  <si>
    <t>-1552351268</t>
  </si>
  <si>
    <t>Zkoušky a prohlídky elektrických rozvodů a zařízení celková prohlídka a vyhotovení revizní zprávy pro objem montážních prací přes 500 do 1000 tis. Kč</t>
  </si>
  <si>
    <t xml:space="preserve">Poznámka k souboru cen:_x000D_
1. Ceny -0001 až -0011 jsou určeny pro objem montážních prací včetně všech nákladů. </t>
  </si>
  <si>
    <t>023 - Vedlejší a ostatní náklady - neuznatelné náklady</t>
  </si>
  <si>
    <t xml:space="preserve">    VRN4 - Inženýrská činnost</t>
  </si>
  <si>
    <t>621357157</t>
  </si>
  <si>
    <t>1904201265</t>
  </si>
  <si>
    <t>012103-R</t>
  </si>
  <si>
    <t>Kontrolní měření osvětlení po realizaci</t>
  </si>
  <si>
    <t>-61547694</t>
  </si>
  <si>
    <t>012103000</t>
  </si>
  <si>
    <t>Geodetické práce před výstavbou</t>
  </si>
  <si>
    <t>743854414</t>
  </si>
  <si>
    <t>Průzkumné, geodetické a projektové práce geodetické práce před výstavbou</t>
  </si>
  <si>
    <t xml:space="preserve">"vytýčení inž. sítí, vč. aktualizace vyjádření správců"      </t>
  </si>
  <si>
    <t>1,0</t>
  </si>
  <si>
    <t>012203000</t>
  </si>
  <si>
    <t>Geodetické práce při provádění stavby</t>
  </si>
  <si>
    <t>-1633511717</t>
  </si>
  <si>
    <t>-1756443533</t>
  </si>
  <si>
    <t>013254000</t>
  </si>
  <si>
    <t>Dokumentace skutečného provedení stavby</t>
  </si>
  <si>
    <t>1940611458</t>
  </si>
  <si>
    <t>Průzkumné, geodetické a projektové práce projektové práce dokumentace stavby (výkresová a textová) skutečného provedení stavby</t>
  </si>
  <si>
    <t>217444420</t>
  </si>
  <si>
    <t>VRN4</t>
  </si>
  <si>
    <t>Inženýrská činnost</t>
  </si>
  <si>
    <t>043103000</t>
  </si>
  <si>
    <t>Zkoušky bez rozlišení</t>
  </si>
  <si>
    <t>519015758</t>
  </si>
  <si>
    <t>SEZNAM FIGUR</t>
  </si>
  <si>
    <t>Výměra</t>
  </si>
  <si>
    <t xml:space="preserve"> 01/ 011</t>
  </si>
  <si>
    <t>Použití figury:</t>
  </si>
  <si>
    <t xml:space="preserve"> 02/ 021</t>
  </si>
  <si>
    <t>Jedná se o podíl položky uznatelné / neuznatelné náklady = 44%</t>
  </si>
  <si>
    <t>Jedná se o podíl položky uznatelné / neuznatelné náklady = 56%</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</si>
</sst>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800080"/>
      <name val="Arial CE"/>
      <family val="2"/>
      <charset val="238"/>
    </font>
    <font>
      <sz val="8"/>
      <color rgb="FF505050"/>
      <name val="Arial CE"/>
      <family val="2"/>
      <charset val="238"/>
    </font>
    <font>
      <sz val="8"/>
      <color rgb="FFFF0000"/>
      <name val="Arial CE"/>
      <family val="2"/>
      <charset val="238"/>
    </font>
    <font>
      <sz val="8"/>
      <color rgb="FF0000A8"/>
      <name val="Arial CE"/>
      <family val="2"/>
      <charset val="238"/>
    </font>
    <font>
      <sz val="8"/>
      <color rgb="FFFFFFFF"/>
      <name val="Arial CE"/>
      <family val="2"/>
      <charset val="238"/>
    </font>
    <font>
      <sz val="8"/>
      <color rgb="FF3366FF"/>
      <name val="Arial CE"/>
      <family val="2"/>
      <charset val="238"/>
    </font>
    <font>
      <b/>
      <sz val="14"/>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b/>
      <sz val="10"/>
      <color rgb="FF46464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b/>
      <sz val="11"/>
      <color rgb="FF003366"/>
      <name val="Arial CE"/>
      <family val="2"/>
      <charset val="238"/>
    </font>
    <font>
      <sz val="11"/>
      <color rgb="FF003366"/>
      <name val="Arial CE"/>
      <family val="2"/>
      <charset val="238"/>
    </font>
    <font>
      <sz val="11"/>
      <color rgb="FF969696"/>
      <name val="Arial CE"/>
      <family val="2"/>
      <charset val="238"/>
    </font>
    <font>
      <sz val="18"/>
      <color theme="10"/>
      <name val="Wingdings 2"/>
      <family val="1"/>
      <charset val="2"/>
    </font>
    <font>
      <b/>
      <sz val="10"/>
      <color rgb="FF003366"/>
      <name val="Arial CE"/>
      <family val="2"/>
      <charset val="238"/>
    </font>
    <font>
      <sz val="8"/>
      <color rgb="FF000000"/>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sz val="7"/>
      <color rgb="FF969696"/>
      <name val="Arial CE"/>
      <family val="2"/>
      <charset val="238"/>
    </font>
    <font>
      <sz val="7"/>
      <name val="Arial CE"/>
      <family val="2"/>
      <charset val="238"/>
    </font>
    <font>
      <i/>
      <sz val="7"/>
      <color rgb="FF969696"/>
      <name val="Arial CE"/>
      <family val="2"/>
      <charset val="238"/>
    </font>
    <font>
      <i/>
      <sz val="9"/>
      <color rgb="FF0000FF"/>
      <name val="Arial CE"/>
      <family val="2"/>
      <charset val="238"/>
    </font>
    <font>
      <i/>
      <sz val="8"/>
      <color rgb="FF0000FF"/>
      <name val="Arial CE"/>
      <family val="2"/>
      <charset val="238"/>
    </font>
    <font>
      <b/>
      <sz val="9"/>
      <name val="Arial CE"/>
      <family val="2"/>
      <charset val="238"/>
    </font>
    <font>
      <u/>
      <sz val="11"/>
      <color theme="10"/>
      <name val="Calibri"/>
      <family val="2"/>
      <charset val="238"/>
      <scheme val="minor"/>
    </font>
    <font>
      <sz val="11"/>
      <name val="Calibri"/>
      <family val="2"/>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3" fillId="0" borderId="0" applyNumberFormat="0" applyFill="0" applyBorder="0" applyAlignment="0" applyProtection="0"/>
  </cellStyleXfs>
  <cellXfs count="27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32" fillId="0" borderId="0" xfId="0" applyFont="1" applyAlignment="1">
      <alignment horizontal="left" vertical="center"/>
    </xf>
    <xf numFmtId="0" fontId="33"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8" fillId="0" borderId="0" xfId="0" applyFont="1" applyAlignment="1">
      <alignment horizontal="lef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5" borderId="0" xfId="0" applyFont="1" applyFill="1" applyAlignment="1">
      <alignment horizontal="left" vertical="center"/>
    </xf>
    <xf numFmtId="0" fontId="23" fillId="5" borderId="0" xfId="0" applyFont="1" applyFill="1" applyAlignment="1">
      <alignment horizontal="right" vertical="center"/>
    </xf>
    <xf numFmtId="0" fontId="34"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5" fillId="0" borderId="0" xfId="0" applyNumberFormat="1" applyFont="1" applyAlignment="1"/>
    <xf numFmtId="166" fontId="35" fillId="0" borderId="12" xfId="0" applyNumberFormat="1" applyFont="1" applyBorder="1" applyAlignment="1"/>
    <xf numFmtId="166" fontId="35" fillId="0" borderId="13" xfId="0" applyNumberFormat="1" applyFont="1" applyBorder="1" applyAlignment="1"/>
    <xf numFmtId="4" fontId="36"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7" fillId="0" borderId="0" xfId="0" applyFont="1" applyAlignment="1">
      <alignment horizontal="left" vertical="center"/>
    </xf>
    <xf numFmtId="0" fontId="38" fillId="0" borderId="0" xfId="0" applyFont="1" applyAlignment="1">
      <alignment horizontal="lef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39" fillId="0" borderId="0" xfId="0" applyFont="1" applyAlignment="1">
      <alignment vertical="center" wrapText="1"/>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40" fillId="0" borderId="22" xfId="0" applyFont="1" applyBorder="1" applyAlignment="1" applyProtection="1">
      <alignment horizontal="center" vertical="center"/>
      <protection locked="0"/>
    </xf>
    <xf numFmtId="49" fontId="40" fillId="0" borderId="22" xfId="0" applyNumberFormat="1" applyFont="1" applyBorder="1" applyAlignment="1" applyProtection="1">
      <alignment horizontal="left" vertical="center" wrapText="1"/>
      <protection locked="0"/>
    </xf>
    <xf numFmtId="0" fontId="40" fillId="0" borderId="22" xfId="0" applyFont="1" applyBorder="1" applyAlignment="1" applyProtection="1">
      <alignment horizontal="left" vertical="center" wrapText="1"/>
      <protection locked="0"/>
    </xf>
    <xf numFmtId="0" fontId="40" fillId="0" borderId="22" xfId="0" applyFont="1" applyBorder="1" applyAlignment="1" applyProtection="1">
      <alignment horizontal="center" vertical="center" wrapText="1"/>
      <protection locked="0"/>
    </xf>
    <xf numFmtId="167" fontId="40" fillId="0" borderId="22" xfId="0" applyNumberFormat="1" applyFont="1" applyBorder="1" applyAlignment="1" applyProtection="1">
      <alignment vertical="center"/>
      <protection locked="0"/>
    </xf>
    <xf numFmtId="4" fontId="40" fillId="3" borderId="22" xfId="0" applyNumberFormat="1" applyFont="1" applyFill="1" applyBorder="1" applyAlignment="1" applyProtection="1">
      <alignment vertical="center"/>
      <protection locked="0"/>
    </xf>
    <xf numFmtId="4" fontId="40" fillId="0" borderId="22" xfId="0" applyNumberFormat="1" applyFont="1" applyBorder="1" applyAlignment="1" applyProtection="1">
      <alignment vertical="center"/>
      <protection locked="0"/>
    </xf>
    <xf numFmtId="0" fontId="41" fillId="0" borderId="3" xfId="0" applyFont="1" applyBorder="1" applyAlignment="1">
      <alignment vertical="center"/>
    </xf>
    <xf numFmtId="0" fontId="40" fillId="3" borderId="14" xfId="0" applyFont="1" applyFill="1" applyBorder="1" applyAlignment="1" applyProtection="1">
      <alignment horizontal="left" vertical="center"/>
      <protection locked="0"/>
    </xf>
    <xf numFmtId="0" fontId="40" fillId="0" borderId="0" xfId="0" applyFont="1" applyBorder="1" applyAlignment="1">
      <alignment horizontal="center"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4" fillId="0" borderId="0" xfId="0" applyFont="1" applyAlignment="1">
      <alignment horizontal="left" vertical="center" wrapText="1"/>
    </xf>
    <xf numFmtId="0" fontId="42" fillId="0" borderId="16" xfId="0" applyFont="1" applyBorder="1" applyAlignment="1">
      <alignment horizontal="left" vertical="center" wrapText="1"/>
    </xf>
    <xf numFmtId="0" fontId="42" fillId="0" borderId="22" xfId="0" applyFont="1" applyBorder="1" applyAlignment="1">
      <alignment horizontal="left" vertical="center" wrapText="1"/>
    </xf>
    <xf numFmtId="0" fontId="42" fillId="0" borderId="22" xfId="0" applyFont="1" applyBorder="1" applyAlignment="1">
      <alignment horizontal="left" vertical="center"/>
    </xf>
    <xf numFmtId="167" fontId="42"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6"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23" fillId="5" borderId="7" xfId="0" applyFont="1" applyFill="1" applyBorder="1" applyAlignment="1">
      <alignment horizontal="right" vertical="center"/>
    </xf>
    <xf numFmtId="0" fontId="23" fillId="5" borderId="7" xfId="0" applyFont="1" applyFill="1" applyBorder="1" applyAlignment="1">
      <alignment horizontal="center" vertical="center"/>
    </xf>
    <xf numFmtId="0" fontId="23" fillId="5" borderId="8" xfId="0" applyFont="1" applyFill="1" applyBorder="1" applyAlignment="1">
      <alignment horizontal="left" vertical="center"/>
    </xf>
    <xf numFmtId="4" fontId="28" fillId="0" borderId="0" xfId="0" applyNumberFormat="1" applyFont="1" applyAlignment="1">
      <alignment horizontal="right" vertical="center"/>
    </xf>
    <xf numFmtId="0" fontId="28" fillId="0" borderId="0" xfId="0" applyFont="1" applyAlignment="1">
      <alignment vertical="center"/>
    </xf>
    <xf numFmtId="4" fontId="28" fillId="0" borderId="0" xfId="0" applyNumberFormat="1" applyFont="1" applyAlignment="1">
      <alignment vertical="center"/>
    </xf>
    <xf numFmtId="0" fontId="27" fillId="0" borderId="0" xfId="0" applyFont="1" applyAlignment="1">
      <alignment horizontal="left" vertical="center" wrapText="1"/>
    </xf>
    <xf numFmtId="4" fontId="7" fillId="0" borderId="0" xfId="0" applyNumberFormat="1" applyFont="1" applyAlignment="1">
      <alignment vertical="center"/>
    </xf>
    <xf numFmtId="0" fontId="7" fillId="0" borderId="0" xfId="0" applyFont="1" applyAlignment="1">
      <alignment vertical="center"/>
    </xf>
    <xf numFmtId="0" fontId="31" fillId="0" borderId="0" xfId="0" applyFont="1" applyAlignment="1">
      <alignment horizontal="left" vertical="center" wrapText="1"/>
    </xf>
    <xf numFmtId="4" fontId="25" fillId="0" borderId="0" xfId="0" applyNumberFormat="1" applyFont="1" applyAlignment="1">
      <alignment horizontal="right" vertical="center"/>
    </xf>
    <xf numFmtId="4" fontId="25" fillId="0" borderId="0" xfId="0" applyNumberFormat="1" applyFont="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4" fillId="2"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xf numFmtId="0" fontId="44" fillId="0" borderId="0" xfId="0" applyFont="1"/>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sheetPr>
    <pageSetUpPr fitToPage="1"/>
  </sheetPr>
  <dimension ref="A1:CM103"/>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1</v>
      </c>
      <c r="BT1" s="17" t="s">
        <v>3</v>
      </c>
      <c r="BU1" s="17" t="s">
        <v>3</v>
      </c>
      <c r="BV1" s="17" t="s">
        <v>4</v>
      </c>
    </row>
    <row r="2" spans="1:74" s="1" customFormat="1" ht="36.950000000000003" customHeight="1">
      <c r="AR2" s="268" t="s">
        <v>5</v>
      </c>
      <c r="AS2" s="253"/>
      <c r="AT2" s="253"/>
      <c r="AU2" s="253"/>
      <c r="AV2" s="253"/>
      <c r="AW2" s="253"/>
      <c r="AX2" s="253"/>
      <c r="AY2" s="253"/>
      <c r="AZ2" s="253"/>
      <c r="BA2" s="253"/>
      <c r="BB2" s="253"/>
      <c r="BC2" s="253"/>
      <c r="BD2" s="253"/>
      <c r="BE2" s="253"/>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1"/>
      <c r="D4" s="22" t="s">
        <v>9</v>
      </c>
      <c r="AR4" s="21"/>
      <c r="AS4" s="23" t="s">
        <v>10</v>
      </c>
      <c r="BE4" s="24" t="s">
        <v>11</v>
      </c>
      <c r="BS4" s="18" t="s">
        <v>12</v>
      </c>
    </row>
    <row r="5" spans="1:74" s="1" customFormat="1" ht="12" customHeight="1">
      <c r="B5" s="21"/>
      <c r="D5" s="25" t="s">
        <v>13</v>
      </c>
      <c r="K5" s="252" t="s">
        <v>14</v>
      </c>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R5" s="21"/>
      <c r="BE5" s="249" t="s">
        <v>15</v>
      </c>
      <c r="BS5" s="18" t="s">
        <v>6</v>
      </c>
    </row>
    <row r="6" spans="1:74" s="1" customFormat="1" ht="36.950000000000003" customHeight="1">
      <c r="B6" s="21"/>
      <c r="D6" s="27" t="s">
        <v>16</v>
      </c>
      <c r="K6" s="254" t="s">
        <v>17</v>
      </c>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253"/>
      <c r="AR6" s="21"/>
      <c r="BE6" s="250"/>
      <c r="BS6" s="18" t="s">
        <v>6</v>
      </c>
    </row>
    <row r="7" spans="1:74" s="1" customFormat="1" ht="12" customHeight="1">
      <c r="B7" s="21"/>
      <c r="D7" s="28" t="s">
        <v>18</v>
      </c>
      <c r="K7" s="26" t="s">
        <v>1</v>
      </c>
      <c r="AK7" s="28" t="s">
        <v>19</v>
      </c>
      <c r="AN7" s="26" t="s">
        <v>1</v>
      </c>
      <c r="AR7" s="21"/>
      <c r="BE7" s="250"/>
      <c r="BS7" s="18" t="s">
        <v>6</v>
      </c>
    </row>
    <row r="8" spans="1:74" s="1" customFormat="1" ht="12" customHeight="1">
      <c r="B8" s="21"/>
      <c r="D8" s="28" t="s">
        <v>20</v>
      </c>
      <c r="K8" s="26" t="s">
        <v>21</v>
      </c>
      <c r="AK8" s="28" t="s">
        <v>22</v>
      </c>
      <c r="AN8" s="29" t="s">
        <v>23</v>
      </c>
      <c r="AR8" s="21"/>
      <c r="BE8" s="250"/>
      <c r="BS8" s="18" t="s">
        <v>6</v>
      </c>
    </row>
    <row r="9" spans="1:74" s="1" customFormat="1" ht="14.45" customHeight="1">
      <c r="B9" s="21"/>
      <c r="AR9" s="21"/>
      <c r="BE9" s="250"/>
      <c r="BS9" s="18" t="s">
        <v>6</v>
      </c>
    </row>
    <row r="10" spans="1:74" s="1" customFormat="1" ht="12" customHeight="1">
      <c r="B10" s="21"/>
      <c r="D10" s="28" t="s">
        <v>24</v>
      </c>
      <c r="AK10" s="28" t="s">
        <v>25</v>
      </c>
      <c r="AN10" s="26" t="s">
        <v>26</v>
      </c>
      <c r="AR10" s="21"/>
      <c r="BE10" s="250"/>
      <c r="BS10" s="18" t="s">
        <v>6</v>
      </c>
    </row>
    <row r="11" spans="1:74" s="1" customFormat="1" ht="18.399999999999999" customHeight="1">
      <c r="B11" s="21"/>
      <c r="E11" s="26" t="s">
        <v>27</v>
      </c>
      <c r="AK11" s="28" t="s">
        <v>28</v>
      </c>
      <c r="AN11" s="26" t="s">
        <v>1</v>
      </c>
      <c r="AR11" s="21"/>
      <c r="BE11" s="250"/>
      <c r="BS11" s="18" t="s">
        <v>6</v>
      </c>
    </row>
    <row r="12" spans="1:74" s="1" customFormat="1" ht="6.95" customHeight="1">
      <c r="B12" s="21"/>
      <c r="AR12" s="21"/>
      <c r="BE12" s="250"/>
      <c r="BS12" s="18" t="s">
        <v>6</v>
      </c>
    </row>
    <row r="13" spans="1:74" s="1" customFormat="1" ht="12" customHeight="1">
      <c r="B13" s="21"/>
      <c r="D13" s="28" t="s">
        <v>29</v>
      </c>
      <c r="AK13" s="28" t="s">
        <v>25</v>
      </c>
      <c r="AN13" s="30" t="s">
        <v>30</v>
      </c>
      <c r="AR13" s="21"/>
      <c r="BE13" s="250"/>
      <c r="BS13" s="18" t="s">
        <v>6</v>
      </c>
    </row>
    <row r="14" spans="1:74" ht="12.75">
      <c r="B14" s="21"/>
      <c r="E14" s="255" t="s">
        <v>30</v>
      </c>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8" t="s">
        <v>28</v>
      </c>
      <c r="AN14" s="30" t="s">
        <v>30</v>
      </c>
      <c r="AR14" s="21"/>
      <c r="BE14" s="250"/>
      <c r="BS14" s="18" t="s">
        <v>6</v>
      </c>
    </row>
    <row r="15" spans="1:74" s="1" customFormat="1" ht="6.95" customHeight="1">
      <c r="B15" s="21"/>
      <c r="AR15" s="21"/>
      <c r="BE15" s="250"/>
      <c r="BS15" s="18" t="s">
        <v>3</v>
      </c>
    </row>
    <row r="16" spans="1:74" s="1" customFormat="1" ht="12" customHeight="1">
      <c r="B16" s="21"/>
      <c r="D16" s="28" t="s">
        <v>31</v>
      </c>
      <c r="AK16" s="28" t="s">
        <v>25</v>
      </c>
      <c r="AN16" s="26" t="s">
        <v>32</v>
      </c>
      <c r="AR16" s="21"/>
      <c r="BE16" s="250"/>
      <c r="BS16" s="18" t="s">
        <v>3</v>
      </c>
    </row>
    <row r="17" spans="1:71" s="1" customFormat="1" ht="18.399999999999999" customHeight="1">
      <c r="B17" s="21"/>
      <c r="E17" s="26" t="s">
        <v>33</v>
      </c>
      <c r="AK17" s="28" t="s">
        <v>28</v>
      </c>
      <c r="AN17" s="26" t="s">
        <v>1</v>
      </c>
      <c r="AR17" s="21"/>
      <c r="BE17" s="250"/>
      <c r="BS17" s="18" t="s">
        <v>34</v>
      </c>
    </row>
    <row r="18" spans="1:71" s="1" customFormat="1" ht="6.95" customHeight="1">
      <c r="B18" s="21"/>
      <c r="AR18" s="21"/>
      <c r="BE18" s="250"/>
      <c r="BS18" s="18" t="s">
        <v>6</v>
      </c>
    </row>
    <row r="19" spans="1:71" s="1" customFormat="1" ht="12" customHeight="1">
      <c r="B19" s="21"/>
      <c r="D19" s="28" t="s">
        <v>35</v>
      </c>
      <c r="AK19" s="28" t="s">
        <v>25</v>
      </c>
      <c r="AN19" s="26" t="s">
        <v>1</v>
      </c>
      <c r="AR19" s="21"/>
      <c r="BE19" s="250"/>
      <c r="BS19" s="18" t="s">
        <v>6</v>
      </c>
    </row>
    <row r="20" spans="1:71" s="1" customFormat="1" ht="18.399999999999999" customHeight="1">
      <c r="B20" s="21"/>
      <c r="E20" s="26" t="s">
        <v>36</v>
      </c>
      <c r="AK20" s="28" t="s">
        <v>28</v>
      </c>
      <c r="AN20" s="26" t="s">
        <v>1</v>
      </c>
      <c r="AR20" s="21"/>
      <c r="BE20" s="250"/>
      <c r="BS20" s="18" t="s">
        <v>34</v>
      </c>
    </row>
    <row r="21" spans="1:71" s="1" customFormat="1" ht="6.95" customHeight="1">
      <c r="B21" s="21"/>
      <c r="AR21" s="21"/>
      <c r="BE21" s="250"/>
    </row>
    <row r="22" spans="1:71" s="1" customFormat="1" ht="12" customHeight="1">
      <c r="B22" s="21"/>
      <c r="D22" s="28" t="s">
        <v>37</v>
      </c>
      <c r="AR22" s="21"/>
      <c r="BE22" s="250"/>
    </row>
    <row r="23" spans="1:71" s="1" customFormat="1" ht="16.5" customHeight="1">
      <c r="B23" s="21"/>
      <c r="E23" s="257" t="s">
        <v>1</v>
      </c>
      <c r="F23" s="257"/>
      <c r="G23" s="257"/>
      <c r="H23" s="257"/>
      <c r="I23" s="257"/>
      <c r="J23" s="257"/>
      <c r="K23" s="257"/>
      <c r="L23" s="257"/>
      <c r="M23" s="257"/>
      <c r="N23" s="257"/>
      <c r="O23" s="257"/>
      <c r="P23" s="257"/>
      <c r="Q23" s="257"/>
      <c r="R23" s="257"/>
      <c r="S23" s="257"/>
      <c r="T23" s="257"/>
      <c r="U23" s="257"/>
      <c r="V23" s="257"/>
      <c r="W23" s="257"/>
      <c r="X23" s="257"/>
      <c r="Y23" s="257"/>
      <c r="Z23" s="257"/>
      <c r="AA23" s="257"/>
      <c r="AB23" s="257"/>
      <c r="AC23" s="257"/>
      <c r="AD23" s="257"/>
      <c r="AE23" s="257"/>
      <c r="AF23" s="257"/>
      <c r="AG23" s="257"/>
      <c r="AH23" s="257"/>
      <c r="AI23" s="257"/>
      <c r="AJ23" s="257"/>
      <c r="AK23" s="257"/>
      <c r="AL23" s="257"/>
      <c r="AM23" s="257"/>
      <c r="AN23" s="257"/>
      <c r="AR23" s="21"/>
      <c r="BE23" s="250"/>
    </row>
    <row r="24" spans="1:71" s="1" customFormat="1" ht="6.95" customHeight="1">
      <c r="B24" s="21"/>
      <c r="AR24" s="21"/>
      <c r="BE24" s="250"/>
    </row>
    <row r="25" spans="1:71" s="1" customFormat="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250"/>
    </row>
    <row r="26" spans="1:71" s="2" customFormat="1" ht="25.9" customHeight="1">
      <c r="A26" s="33"/>
      <c r="B26" s="34"/>
      <c r="C26" s="33"/>
      <c r="D26" s="35" t="s">
        <v>38</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58">
        <f>ROUND(AG94,2)</f>
        <v>0</v>
      </c>
      <c r="AL26" s="259"/>
      <c r="AM26" s="259"/>
      <c r="AN26" s="259"/>
      <c r="AO26" s="259"/>
      <c r="AP26" s="33"/>
      <c r="AQ26" s="33"/>
      <c r="AR26" s="34"/>
      <c r="BE26" s="250"/>
    </row>
    <row r="27" spans="1:71" s="2" customFormat="1" ht="6.95" customHeight="1">
      <c r="A27" s="33"/>
      <c r="B27" s="34"/>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4"/>
      <c r="BE27" s="250"/>
    </row>
    <row r="28" spans="1:71" s="2" customFormat="1" ht="12.75">
      <c r="A28" s="33"/>
      <c r="B28" s="34"/>
      <c r="C28" s="33"/>
      <c r="D28" s="33"/>
      <c r="E28" s="33"/>
      <c r="F28" s="33"/>
      <c r="G28" s="33"/>
      <c r="H28" s="33"/>
      <c r="I28" s="33"/>
      <c r="J28" s="33"/>
      <c r="K28" s="33"/>
      <c r="L28" s="260" t="s">
        <v>39</v>
      </c>
      <c r="M28" s="260"/>
      <c r="N28" s="260"/>
      <c r="O28" s="260"/>
      <c r="P28" s="260"/>
      <c r="Q28" s="33"/>
      <c r="R28" s="33"/>
      <c r="S28" s="33"/>
      <c r="T28" s="33"/>
      <c r="U28" s="33"/>
      <c r="V28" s="33"/>
      <c r="W28" s="260" t="s">
        <v>40</v>
      </c>
      <c r="X28" s="260"/>
      <c r="Y28" s="260"/>
      <c r="Z28" s="260"/>
      <c r="AA28" s="260"/>
      <c r="AB28" s="260"/>
      <c r="AC28" s="260"/>
      <c r="AD28" s="260"/>
      <c r="AE28" s="260"/>
      <c r="AF28" s="33"/>
      <c r="AG28" s="33"/>
      <c r="AH28" s="33"/>
      <c r="AI28" s="33"/>
      <c r="AJ28" s="33"/>
      <c r="AK28" s="260" t="s">
        <v>41</v>
      </c>
      <c r="AL28" s="260"/>
      <c r="AM28" s="260"/>
      <c r="AN28" s="260"/>
      <c r="AO28" s="260"/>
      <c r="AP28" s="33"/>
      <c r="AQ28" s="33"/>
      <c r="AR28" s="34"/>
      <c r="BE28" s="250"/>
    </row>
    <row r="29" spans="1:71" s="3" customFormat="1" ht="14.45" customHeight="1">
      <c r="B29" s="38"/>
      <c r="D29" s="28" t="s">
        <v>42</v>
      </c>
      <c r="F29" s="28" t="s">
        <v>43</v>
      </c>
      <c r="L29" s="263">
        <v>0.21</v>
      </c>
      <c r="M29" s="262"/>
      <c r="N29" s="262"/>
      <c r="O29" s="262"/>
      <c r="P29" s="262"/>
      <c r="W29" s="261">
        <f>ROUND(AZ94, 2)</f>
        <v>0</v>
      </c>
      <c r="X29" s="262"/>
      <c r="Y29" s="262"/>
      <c r="Z29" s="262"/>
      <c r="AA29" s="262"/>
      <c r="AB29" s="262"/>
      <c r="AC29" s="262"/>
      <c r="AD29" s="262"/>
      <c r="AE29" s="262"/>
      <c r="AK29" s="261">
        <f>ROUND(AV94, 2)</f>
        <v>0</v>
      </c>
      <c r="AL29" s="262"/>
      <c r="AM29" s="262"/>
      <c r="AN29" s="262"/>
      <c r="AO29" s="262"/>
      <c r="AR29" s="38"/>
      <c r="BE29" s="251"/>
    </row>
    <row r="30" spans="1:71" s="3" customFormat="1" ht="14.45" customHeight="1">
      <c r="B30" s="38"/>
      <c r="F30" s="28" t="s">
        <v>44</v>
      </c>
      <c r="L30" s="263">
        <v>0.15</v>
      </c>
      <c r="M30" s="262"/>
      <c r="N30" s="262"/>
      <c r="O30" s="262"/>
      <c r="P30" s="262"/>
      <c r="W30" s="261">
        <f>ROUND(BA94, 2)</f>
        <v>0</v>
      </c>
      <c r="X30" s="262"/>
      <c r="Y30" s="262"/>
      <c r="Z30" s="262"/>
      <c r="AA30" s="262"/>
      <c r="AB30" s="262"/>
      <c r="AC30" s="262"/>
      <c r="AD30" s="262"/>
      <c r="AE30" s="262"/>
      <c r="AK30" s="261">
        <f>ROUND(AW94, 2)</f>
        <v>0</v>
      </c>
      <c r="AL30" s="262"/>
      <c r="AM30" s="262"/>
      <c r="AN30" s="262"/>
      <c r="AO30" s="262"/>
      <c r="AR30" s="38"/>
      <c r="BE30" s="251"/>
    </row>
    <row r="31" spans="1:71" s="3" customFormat="1" ht="14.45" hidden="1" customHeight="1">
      <c r="B31" s="38"/>
      <c r="F31" s="28" t="s">
        <v>45</v>
      </c>
      <c r="L31" s="263">
        <v>0.21</v>
      </c>
      <c r="M31" s="262"/>
      <c r="N31" s="262"/>
      <c r="O31" s="262"/>
      <c r="P31" s="262"/>
      <c r="W31" s="261">
        <f>ROUND(BB94, 2)</f>
        <v>0</v>
      </c>
      <c r="X31" s="262"/>
      <c r="Y31" s="262"/>
      <c r="Z31" s="262"/>
      <c r="AA31" s="262"/>
      <c r="AB31" s="262"/>
      <c r="AC31" s="262"/>
      <c r="AD31" s="262"/>
      <c r="AE31" s="262"/>
      <c r="AK31" s="261">
        <v>0</v>
      </c>
      <c r="AL31" s="262"/>
      <c r="AM31" s="262"/>
      <c r="AN31" s="262"/>
      <c r="AO31" s="262"/>
      <c r="AR31" s="38"/>
      <c r="BE31" s="251"/>
    </row>
    <row r="32" spans="1:71" s="3" customFormat="1" ht="14.45" hidden="1" customHeight="1">
      <c r="B32" s="38"/>
      <c r="F32" s="28" t="s">
        <v>46</v>
      </c>
      <c r="L32" s="263">
        <v>0.15</v>
      </c>
      <c r="M32" s="262"/>
      <c r="N32" s="262"/>
      <c r="O32" s="262"/>
      <c r="P32" s="262"/>
      <c r="W32" s="261">
        <f>ROUND(BC94, 2)</f>
        <v>0</v>
      </c>
      <c r="X32" s="262"/>
      <c r="Y32" s="262"/>
      <c r="Z32" s="262"/>
      <c r="AA32" s="262"/>
      <c r="AB32" s="262"/>
      <c r="AC32" s="262"/>
      <c r="AD32" s="262"/>
      <c r="AE32" s="262"/>
      <c r="AK32" s="261">
        <v>0</v>
      </c>
      <c r="AL32" s="262"/>
      <c r="AM32" s="262"/>
      <c r="AN32" s="262"/>
      <c r="AO32" s="262"/>
      <c r="AR32" s="38"/>
      <c r="BE32" s="251"/>
    </row>
    <row r="33" spans="1:57" s="3" customFormat="1" ht="14.45" hidden="1" customHeight="1">
      <c r="B33" s="38"/>
      <c r="F33" s="28" t="s">
        <v>47</v>
      </c>
      <c r="L33" s="263">
        <v>0</v>
      </c>
      <c r="M33" s="262"/>
      <c r="N33" s="262"/>
      <c r="O33" s="262"/>
      <c r="P33" s="262"/>
      <c r="W33" s="261">
        <f>ROUND(BD94, 2)</f>
        <v>0</v>
      </c>
      <c r="X33" s="262"/>
      <c r="Y33" s="262"/>
      <c r="Z33" s="262"/>
      <c r="AA33" s="262"/>
      <c r="AB33" s="262"/>
      <c r="AC33" s="262"/>
      <c r="AD33" s="262"/>
      <c r="AE33" s="262"/>
      <c r="AK33" s="261">
        <v>0</v>
      </c>
      <c r="AL33" s="262"/>
      <c r="AM33" s="262"/>
      <c r="AN33" s="262"/>
      <c r="AO33" s="262"/>
      <c r="AR33" s="38"/>
      <c r="BE33" s="251"/>
    </row>
    <row r="34" spans="1:57" s="2" customFormat="1" ht="6.95" customHeight="1">
      <c r="A34" s="33"/>
      <c r="B34" s="34"/>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4"/>
      <c r="BE34" s="250"/>
    </row>
    <row r="35" spans="1:57" s="2" customFormat="1" ht="25.9" customHeight="1">
      <c r="A35" s="33"/>
      <c r="B35" s="34"/>
      <c r="C35" s="39"/>
      <c r="D35" s="40" t="s">
        <v>48</v>
      </c>
      <c r="E35" s="41"/>
      <c r="F35" s="41"/>
      <c r="G35" s="41"/>
      <c r="H35" s="41"/>
      <c r="I35" s="41"/>
      <c r="J35" s="41"/>
      <c r="K35" s="41"/>
      <c r="L35" s="41"/>
      <c r="M35" s="41"/>
      <c r="N35" s="41"/>
      <c r="O35" s="41"/>
      <c r="P35" s="41"/>
      <c r="Q35" s="41"/>
      <c r="R35" s="41"/>
      <c r="S35" s="41"/>
      <c r="T35" s="42" t="s">
        <v>49</v>
      </c>
      <c r="U35" s="41"/>
      <c r="V35" s="41"/>
      <c r="W35" s="41"/>
      <c r="X35" s="267" t="s">
        <v>50</v>
      </c>
      <c r="Y35" s="265"/>
      <c r="Z35" s="265"/>
      <c r="AA35" s="265"/>
      <c r="AB35" s="265"/>
      <c r="AC35" s="41"/>
      <c r="AD35" s="41"/>
      <c r="AE35" s="41"/>
      <c r="AF35" s="41"/>
      <c r="AG35" s="41"/>
      <c r="AH35" s="41"/>
      <c r="AI35" s="41"/>
      <c r="AJ35" s="41"/>
      <c r="AK35" s="264">
        <f>SUM(AK26:AK33)</f>
        <v>0</v>
      </c>
      <c r="AL35" s="265"/>
      <c r="AM35" s="265"/>
      <c r="AN35" s="265"/>
      <c r="AO35" s="266"/>
      <c r="AP35" s="39"/>
      <c r="AQ35" s="39"/>
      <c r="AR35" s="34"/>
      <c r="BE35" s="33"/>
    </row>
    <row r="36" spans="1:57" s="2" customFormat="1" ht="6.95" customHeight="1">
      <c r="A36" s="33"/>
      <c r="B36" s="34"/>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4"/>
      <c r="BE36" s="33"/>
    </row>
    <row r="37" spans="1:57" s="2" customFormat="1" ht="14.45" customHeight="1">
      <c r="A37" s="33"/>
      <c r="B37" s="34"/>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4"/>
      <c r="BE37" s="33"/>
    </row>
    <row r="38" spans="1:57" s="1" customFormat="1" ht="14.45" customHeight="1">
      <c r="B38" s="21"/>
      <c r="AR38" s="21"/>
    </row>
    <row r="39" spans="1:57" s="1" customFormat="1" ht="14.45" customHeight="1">
      <c r="B39" s="21"/>
      <c r="AR39" s="21"/>
    </row>
    <row r="40" spans="1:57" s="1" customFormat="1" ht="14.45" customHeight="1">
      <c r="B40" s="21"/>
      <c r="AR40" s="21"/>
    </row>
    <row r="41" spans="1:57" s="1" customFormat="1" ht="14.45" customHeight="1">
      <c r="B41" s="21"/>
      <c r="AR41" s="21"/>
    </row>
    <row r="42" spans="1:57" s="1" customFormat="1" ht="14.45" customHeight="1">
      <c r="B42" s="21"/>
      <c r="AR42" s="21"/>
    </row>
    <row r="43" spans="1:57" s="1" customFormat="1" ht="14.45" customHeight="1">
      <c r="B43" s="21"/>
      <c r="AR43" s="21"/>
    </row>
    <row r="44" spans="1:57" s="1" customFormat="1" ht="14.45" customHeight="1">
      <c r="B44" s="21"/>
      <c r="AR44" s="21"/>
    </row>
    <row r="45" spans="1:57" s="1" customFormat="1" ht="14.45" customHeight="1">
      <c r="B45" s="21"/>
      <c r="AR45" s="21"/>
    </row>
    <row r="46" spans="1:57" s="1" customFormat="1" ht="14.45" customHeight="1">
      <c r="B46" s="21"/>
      <c r="AR46" s="21"/>
    </row>
    <row r="47" spans="1:57" s="1" customFormat="1" ht="14.45" customHeight="1">
      <c r="B47" s="21"/>
      <c r="AR47" s="21"/>
    </row>
    <row r="48" spans="1:57" s="1" customFormat="1" ht="14.45" customHeight="1">
      <c r="B48" s="21"/>
      <c r="AR48" s="21"/>
    </row>
    <row r="49" spans="1:57" s="2" customFormat="1" ht="14.45" customHeight="1">
      <c r="B49" s="43"/>
      <c r="D49" s="44" t="s">
        <v>51</v>
      </c>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4" t="s">
        <v>52</v>
      </c>
      <c r="AI49" s="45"/>
      <c r="AJ49" s="45"/>
      <c r="AK49" s="45"/>
      <c r="AL49" s="45"/>
      <c r="AM49" s="45"/>
      <c r="AN49" s="45"/>
      <c r="AO49" s="45"/>
      <c r="AR49" s="43"/>
    </row>
    <row r="50" spans="1:57" ht="11.25">
      <c r="B50" s="21"/>
      <c r="AR50" s="21"/>
    </row>
    <row r="51" spans="1:57" ht="11.25">
      <c r="B51" s="21"/>
      <c r="AR51" s="21"/>
    </row>
    <row r="52" spans="1:57" ht="11.25">
      <c r="B52" s="21"/>
      <c r="AR52" s="21"/>
    </row>
    <row r="53" spans="1:57" ht="11.25">
      <c r="B53" s="21"/>
      <c r="AR53" s="21"/>
    </row>
    <row r="54" spans="1:57" ht="11.25">
      <c r="B54" s="21"/>
      <c r="AR54" s="21"/>
    </row>
    <row r="55" spans="1:57" ht="11.25">
      <c r="B55" s="21"/>
      <c r="AR55" s="21"/>
    </row>
    <row r="56" spans="1:57" ht="11.25">
      <c r="B56" s="21"/>
      <c r="AR56" s="21"/>
    </row>
    <row r="57" spans="1:57" ht="11.25">
      <c r="B57" s="21"/>
      <c r="AR57" s="21"/>
    </row>
    <row r="58" spans="1:57" ht="11.25">
      <c r="B58" s="21"/>
      <c r="AR58" s="21"/>
    </row>
    <row r="59" spans="1:57" ht="11.25">
      <c r="B59" s="21"/>
      <c r="AR59" s="21"/>
    </row>
    <row r="60" spans="1:57" s="2" customFormat="1" ht="12.75">
      <c r="A60" s="33"/>
      <c r="B60" s="34"/>
      <c r="C60" s="33"/>
      <c r="D60" s="46" t="s">
        <v>53</v>
      </c>
      <c r="E60" s="36"/>
      <c r="F60" s="36"/>
      <c r="G60" s="36"/>
      <c r="H60" s="36"/>
      <c r="I60" s="36"/>
      <c r="J60" s="36"/>
      <c r="K60" s="36"/>
      <c r="L60" s="36"/>
      <c r="M60" s="36"/>
      <c r="N60" s="36"/>
      <c r="O60" s="36"/>
      <c r="P60" s="36"/>
      <c r="Q60" s="36"/>
      <c r="R60" s="36"/>
      <c r="S60" s="36"/>
      <c r="T60" s="36"/>
      <c r="U60" s="36"/>
      <c r="V60" s="46" t="s">
        <v>54</v>
      </c>
      <c r="W60" s="36"/>
      <c r="X60" s="36"/>
      <c r="Y60" s="36"/>
      <c r="Z60" s="36"/>
      <c r="AA60" s="36"/>
      <c r="AB60" s="36"/>
      <c r="AC60" s="36"/>
      <c r="AD60" s="36"/>
      <c r="AE60" s="36"/>
      <c r="AF60" s="36"/>
      <c r="AG60" s="36"/>
      <c r="AH60" s="46" t="s">
        <v>53</v>
      </c>
      <c r="AI60" s="36"/>
      <c r="AJ60" s="36"/>
      <c r="AK60" s="36"/>
      <c r="AL60" s="36"/>
      <c r="AM60" s="46" t="s">
        <v>54</v>
      </c>
      <c r="AN60" s="36"/>
      <c r="AO60" s="36"/>
      <c r="AP60" s="33"/>
      <c r="AQ60" s="33"/>
      <c r="AR60" s="34"/>
      <c r="BE60" s="33"/>
    </row>
    <row r="61" spans="1:57" ht="11.25">
      <c r="B61" s="21"/>
      <c r="AR61" s="21"/>
    </row>
    <row r="62" spans="1:57" ht="11.25">
      <c r="B62" s="21"/>
      <c r="AR62" s="21"/>
    </row>
    <row r="63" spans="1:57" ht="11.25">
      <c r="B63" s="21"/>
      <c r="AR63" s="21"/>
    </row>
    <row r="64" spans="1:57" s="2" customFormat="1" ht="12.75">
      <c r="A64" s="33"/>
      <c r="B64" s="34"/>
      <c r="C64" s="33"/>
      <c r="D64" s="44" t="s">
        <v>55</v>
      </c>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4" t="s">
        <v>56</v>
      </c>
      <c r="AI64" s="47"/>
      <c r="AJ64" s="47"/>
      <c r="AK64" s="47"/>
      <c r="AL64" s="47"/>
      <c r="AM64" s="47"/>
      <c r="AN64" s="47"/>
      <c r="AO64" s="47"/>
      <c r="AP64" s="33"/>
      <c r="AQ64" s="33"/>
      <c r="AR64" s="34"/>
      <c r="BE64" s="33"/>
    </row>
    <row r="65" spans="1:57" ht="11.25">
      <c r="B65" s="21"/>
      <c r="AR65" s="21"/>
    </row>
    <row r="66" spans="1:57" ht="11.25">
      <c r="B66" s="21"/>
      <c r="AR66" s="21"/>
    </row>
    <row r="67" spans="1:57" ht="11.25">
      <c r="B67" s="21"/>
      <c r="AR67" s="21"/>
    </row>
    <row r="68" spans="1:57" ht="11.25">
      <c r="B68" s="21"/>
      <c r="AR68" s="21"/>
    </row>
    <row r="69" spans="1:57" ht="11.25">
      <c r="B69" s="21"/>
      <c r="AR69" s="21"/>
    </row>
    <row r="70" spans="1:57" ht="11.25">
      <c r="B70" s="21"/>
      <c r="AR70" s="21"/>
    </row>
    <row r="71" spans="1:57" ht="11.25">
      <c r="B71" s="21"/>
      <c r="AR71" s="21"/>
    </row>
    <row r="72" spans="1:57" ht="11.25">
      <c r="B72" s="21"/>
      <c r="AR72" s="21"/>
    </row>
    <row r="73" spans="1:57" ht="11.25">
      <c r="B73" s="21"/>
      <c r="AR73" s="21"/>
    </row>
    <row r="74" spans="1:57" ht="11.25">
      <c r="B74" s="21"/>
      <c r="AR74" s="21"/>
    </row>
    <row r="75" spans="1:57" s="2" customFormat="1" ht="12.75">
      <c r="A75" s="33"/>
      <c r="B75" s="34"/>
      <c r="C75" s="33"/>
      <c r="D75" s="46" t="s">
        <v>53</v>
      </c>
      <c r="E75" s="36"/>
      <c r="F75" s="36"/>
      <c r="G75" s="36"/>
      <c r="H75" s="36"/>
      <c r="I75" s="36"/>
      <c r="J75" s="36"/>
      <c r="K75" s="36"/>
      <c r="L75" s="36"/>
      <c r="M75" s="36"/>
      <c r="N75" s="36"/>
      <c r="O75" s="36"/>
      <c r="P75" s="36"/>
      <c r="Q75" s="36"/>
      <c r="R75" s="36"/>
      <c r="S75" s="36"/>
      <c r="T75" s="36"/>
      <c r="U75" s="36"/>
      <c r="V75" s="46" t="s">
        <v>54</v>
      </c>
      <c r="W75" s="36"/>
      <c r="X75" s="36"/>
      <c r="Y75" s="36"/>
      <c r="Z75" s="36"/>
      <c r="AA75" s="36"/>
      <c r="AB75" s="36"/>
      <c r="AC75" s="36"/>
      <c r="AD75" s="36"/>
      <c r="AE75" s="36"/>
      <c r="AF75" s="36"/>
      <c r="AG75" s="36"/>
      <c r="AH75" s="46" t="s">
        <v>53</v>
      </c>
      <c r="AI75" s="36"/>
      <c r="AJ75" s="36"/>
      <c r="AK75" s="36"/>
      <c r="AL75" s="36"/>
      <c r="AM75" s="46" t="s">
        <v>54</v>
      </c>
      <c r="AN75" s="36"/>
      <c r="AO75" s="36"/>
      <c r="AP75" s="33"/>
      <c r="AQ75" s="33"/>
      <c r="AR75" s="34"/>
      <c r="BE75" s="33"/>
    </row>
    <row r="76" spans="1:57" s="2" customFormat="1" ht="11.25">
      <c r="A76" s="33"/>
      <c r="B76" s="34"/>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4"/>
      <c r="BE76" s="33"/>
    </row>
    <row r="77" spans="1:57" s="2" customFormat="1" ht="6.95" customHeight="1">
      <c r="A77" s="33"/>
      <c r="B77" s="48"/>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34"/>
      <c r="BE77" s="33"/>
    </row>
    <row r="81" spans="1:91" s="2" customFormat="1" ht="6.95" customHeight="1">
      <c r="A81" s="33"/>
      <c r="B81" s="50"/>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34"/>
      <c r="BE81" s="33"/>
    </row>
    <row r="82" spans="1:91" s="2" customFormat="1" ht="24.95" customHeight="1">
      <c r="A82" s="33"/>
      <c r="B82" s="34"/>
      <c r="C82" s="22" t="s">
        <v>57</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4"/>
      <c r="BE82" s="33"/>
    </row>
    <row r="83" spans="1:91" s="2" customFormat="1" ht="6.95" customHeight="1">
      <c r="A83" s="33"/>
      <c r="B83" s="34"/>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4"/>
      <c r="BE83" s="33"/>
    </row>
    <row r="84" spans="1:91" s="4" customFormat="1" ht="12" customHeight="1">
      <c r="B84" s="52"/>
      <c r="C84" s="28" t="s">
        <v>13</v>
      </c>
      <c r="L84" s="4" t="str">
        <f>K5</f>
        <v>2018042</v>
      </c>
      <c r="AR84" s="52"/>
    </row>
    <row r="85" spans="1:91" s="5" customFormat="1" ht="36.950000000000003" customHeight="1">
      <c r="B85" s="53"/>
      <c r="C85" s="54" t="s">
        <v>16</v>
      </c>
      <c r="L85" s="226" t="str">
        <f>K6</f>
        <v>Cyklostezka spojující ul. Lhotská s cyklostezkou směr Štarnov</v>
      </c>
      <c r="M85" s="227"/>
      <c r="N85" s="227"/>
      <c r="O85" s="227"/>
      <c r="P85" s="227"/>
      <c r="Q85" s="227"/>
      <c r="R85" s="227"/>
      <c r="S85" s="227"/>
      <c r="T85" s="227"/>
      <c r="U85" s="227"/>
      <c r="V85" s="227"/>
      <c r="W85" s="227"/>
      <c r="X85" s="227"/>
      <c r="Y85" s="227"/>
      <c r="Z85" s="227"/>
      <c r="AA85" s="227"/>
      <c r="AB85" s="227"/>
      <c r="AC85" s="227"/>
      <c r="AD85" s="227"/>
      <c r="AE85" s="227"/>
      <c r="AF85" s="227"/>
      <c r="AG85" s="227"/>
      <c r="AH85" s="227"/>
      <c r="AI85" s="227"/>
      <c r="AJ85" s="227"/>
      <c r="AK85" s="227"/>
      <c r="AL85" s="227"/>
      <c r="AM85" s="227"/>
      <c r="AN85" s="227"/>
      <c r="AO85" s="227"/>
      <c r="AR85" s="53"/>
    </row>
    <row r="86" spans="1:91" s="2" customFormat="1" ht="6.95" customHeight="1">
      <c r="A86" s="33"/>
      <c r="B86" s="34"/>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4"/>
      <c r="BE86" s="33"/>
    </row>
    <row r="87" spans="1:91" s="2" customFormat="1" ht="12" customHeight="1">
      <c r="A87" s="33"/>
      <c r="B87" s="34"/>
      <c r="C87" s="28" t="s">
        <v>20</v>
      </c>
      <c r="D87" s="33"/>
      <c r="E87" s="33"/>
      <c r="F87" s="33"/>
      <c r="G87" s="33"/>
      <c r="H87" s="33"/>
      <c r="I87" s="33"/>
      <c r="J87" s="33"/>
      <c r="K87" s="33"/>
      <c r="L87" s="55" t="str">
        <f>IF(K8="","",K8)</f>
        <v>Šternberk</v>
      </c>
      <c r="M87" s="33"/>
      <c r="N87" s="33"/>
      <c r="O87" s="33"/>
      <c r="P87" s="33"/>
      <c r="Q87" s="33"/>
      <c r="R87" s="33"/>
      <c r="S87" s="33"/>
      <c r="T87" s="33"/>
      <c r="U87" s="33"/>
      <c r="V87" s="33"/>
      <c r="W87" s="33"/>
      <c r="X87" s="33"/>
      <c r="Y87" s="33"/>
      <c r="Z87" s="33"/>
      <c r="AA87" s="33"/>
      <c r="AB87" s="33"/>
      <c r="AC87" s="33"/>
      <c r="AD87" s="33"/>
      <c r="AE87" s="33"/>
      <c r="AF87" s="33"/>
      <c r="AG87" s="33"/>
      <c r="AH87" s="33"/>
      <c r="AI87" s="28" t="s">
        <v>22</v>
      </c>
      <c r="AJ87" s="33"/>
      <c r="AK87" s="33"/>
      <c r="AL87" s="33"/>
      <c r="AM87" s="228" t="str">
        <f>IF(AN8= "","",AN8)</f>
        <v>16. 8. 2021</v>
      </c>
      <c r="AN87" s="228"/>
      <c r="AO87" s="33"/>
      <c r="AP87" s="33"/>
      <c r="AQ87" s="33"/>
      <c r="AR87" s="34"/>
      <c r="BE87" s="33"/>
    </row>
    <row r="88" spans="1:91" s="2" customFormat="1" ht="6.95" customHeight="1">
      <c r="A88" s="33"/>
      <c r="B88" s="34"/>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4"/>
      <c r="BE88" s="33"/>
    </row>
    <row r="89" spans="1:91" s="2" customFormat="1" ht="15.2" customHeight="1">
      <c r="A89" s="33"/>
      <c r="B89" s="34"/>
      <c r="C89" s="28" t="s">
        <v>24</v>
      </c>
      <c r="D89" s="33"/>
      <c r="E89" s="33"/>
      <c r="F89" s="33"/>
      <c r="G89" s="33"/>
      <c r="H89" s="33"/>
      <c r="I89" s="33"/>
      <c r="J89" s="33"/>
      <c r="K89" s="33"/>
      <c r="L89" s="4" t="str">
        <f>IF(E11= "","",E11)</f>
        <v>Město Šternberk, Horní nám. 16, 785 01 Šternberk</v>
      </c>
      <c r="M89" s="33"/>
      <c r="N89" s="33"/>
      <c r="O89" s="33"/>
      <c r="P89" s="33"/>
      <c r="Q89" s="33"/>
      <c r="R89" s="33"/>
      <c r="S89" s="33"/>
      <c r="T89" s="33"/>
      <c r="U89" s="33"/>
      <c r="V89" s="33"/>
      <c r="W89" s="33"/>
      <c r="X89" s="33"/>
      <c r="Y89" s="33"/>
      <c r="Z89" s="33"/>
      <c r="AA89" s="33"/>
      <c r="AB89" s="33"/>
      <c r="AC89" s="33"/>
      <c r="AD89" s="33"/>
      <c r="AE89" s="33"/>
      <c r="AF89" s="33"/>
      <c r="AG89" s="33"/>
      <c r="AH89" s="33"/>
      <c r="AI89" s="28" t="s">
        <v>31</v>
      </c>
      <c r="AJ89" s="33"/>
      <c r="AK89" s="33"/>
      <c r="AL89" s="33"/>
      <c r="AM89" s="233" t="str">
        <f>IF(E17="","",E17)</f>
        <v>Ing. Linda Smítalová - Atelis</v>
      </c>
      <c r="AN89" s="234"/>
      <c r="AO89" s="234"/>
      <c r="AP89" s="234"/>
      <c r="AQ89" s="33"/>
      <c r="AR89" s="34"/>
      <c r="AS89" s="229" t="s">
        <v>58</v>
      </c>
      <c r="AT89" s="230"/>
      <c r="AU89" s="57"/>
      <c r="AV89" s="57"/>
      <c r="AW89" s="57"/>
      <c r="AX89" s="57"/>
      <c r="AY89" s="57"/>
      <c r="AZ89" s="57"/>
      <c r="BA89" s="57"/>
      <c r="BB89" s="57"/>
      <c r="BC89" s="57"/>
      <c r="BD89" s="58"/>
      <c r="BE89" s="33"/>
    </row>
    <row r="90" spans="1:91" s="2" customFormat="1" ht="15.2" customHeight="1">
      <c r="A90" s="33"/>
      <c r="B90" s="34"/>
      <c r="C90" s="28" t="s">
        <v>29</v>
      </c>
      <c r="D90" s="33"/>
      <c r="E90" s="33"/>
      <c r="F90" s="33"/>
      <c r="G90" s="33"/>
      <c r="H90" s="33"/>
      <c r="I90" s="33"/>
      <c r="J90" s="33"/>
      <c r="K90" s="33"/>
      <c r="L90" s="4"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8" t="s">
        <v>35</v>
      </c>
      <c r="AJ90" s="33"/>
      <c r="AK90" s="33"/>
      <c r="AL90" s="33"/>
      <c r="AM90" s="233" t="str">
        <f>IF(E20="","",E20)</f>
        <v>Čiklová</v>
      </c>
      <c r="AN90" s="234"/>
      <c r="AO90" s="234"/>
      <c r="AP90" s="234"/>
      <c r="AQ90" s="33"/>
      <c r="AR90" s="34"/>
      <c r="AS90" s="231"/>
      <c r="AT90" s="232"/>
      <c r="AU90" s="59"/>
      <c r="AV90" s="59"/>
      <c r="AW90" s="59"/>
      <c r="AX90" s="59"/>
      <c r="AY90" s="59"/>
      <c r="AZ90" s="59"/>
      <c r="BA90" s="59"/>
      <c r="BB90" s="59"/>
      <c r="BC90" s="59"/>
      <c r="BD90" s="60"/>
      <c r="BE90" s="33"/>
    </row>
    <row r="91" spans="1:91" s="2" customFormat="1" ht="10.9" customHeight="1">
      <c r="A91" s="33"/>
      <c r="B91" s="34"/>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4"/>
      <c r="AS91" s="231"/>
      <c r="AT91" s="232"/>
      <c r="AU91" s="59"/>
      <c r="AV91" s="59"/>
      <c r="AW91" s="59"/>
      <c r="AX91" s="59"/>
      <c r="AY91" s="59"/>
      <c r="AZ91" s="59"/>
      <c r="BA91" s="59"/>
      <c r="BB91" s="59"/>
      <c r="BC91" s="59"/>
      <c r="BD91" s="60"/>
      <c r="BE91" s="33"/>
    </row>
    <row r="92" spans="1:91" s="2" customFormat="1" ht="29.25" customHeight="1">
      <c r="A92" s="33"/>
      <c r="B92" s="34"/>
      <c r="C92" s="235" t="s">
        <v>59</v>
      </c>
      <c r="D92" s="236"/>
      <c r="E92" s="236"/>
      <c r="F92" s="236"/>
      <c r="G92" s="236"/>
      <c r="H92" s="61"/>
      <c r="I92" s="238" t="s">
        <v>60</v>
      </c>
      <c r="J92" s="236"/>
      <c r="K92" s="236"/>
      <c r="L92" s="236"/>
      <c r="M92" s="236"/>
      <c r="N92" s="236"/>
      <c r="O92" s="236"/>
      <c r="P92" s="236"/>
      <c r="Q92" s="236"/>
      <c r="R92" s="236"/>
      <c r="S92" s="236"/>
      <c r="T92" s="236"/>
      <c r="U92" s="236"/>
      <c r="V92" s="236"/>
      <c r="W92" s="236"/>
      <c r="X92" s="236"/>
      <c r="Y92" s="236"/>
      <c r="Z92" s="236"/>
      <c r="AA92" s="236"/>
      <c r="AB92" s="236"/>
      <c r="AC92" s="236"/>
      <c r="AD92" s="236"/>
      <c r="AE92" s="236"/>
      <c r="AF92" s="236"/>
      <c r="AG92" s="237" t="s">
        <v>61</v>
      </c>
      <c r="AH92" s="236"/>
      <c r="AI92" s="236"/>
      <c r="AJ92" s="236"/>
      <c r="AK92" s="236"/>
      <c r="AL92" s="236"/>
      <c r="AM92" s="236"/>
      <c r="AN92" s="238" t="s">
        <v>62</v>
      </c>
      <c r="AO92" s="236"/>
      <c r="AP92" s="239"/>
      <c r="AQ92" s="62" t="s">
        <v>63</v>
      </c>
      <c r="AR92" s="34"/>
      <c r="AS92" s="63" t="s">
        <v>64</v>
      </c>
      <c r="AT92" s="64" t="s">
        <v>65</v>
      </c>
      <c r="AU92" s="64" t="s">
        <v>66</v>
      </c>
      <c r="AV92" s="64" t="s">
        <v>67</v>
      </c>
      <c r="AW92" s="64" t="s">
        <v>68</v>
      </c>
      <c r="AX92" s="64" t="s">
        <v>69</v>
      </c>
      <c r="AY92" s="64" t="s">
        <v>70</v>
      </c>
      <c r="AZ92" s="64" t="s">
        <v>71</v>
      </c>
      <c r="BA92" s="64" t="s">
        <v>72</v>
      </c>
      <c r="BB92" s="64" t="s">
        <v>73</v>
      </c>
      <c r="BC92" s="64" t="s">
        <v>74</v>
      </c>
      <c r="BD92" s="65" t="s">
        <v>75</v>
      </c>
      <c r="BE92" s="33"/>
    </row>
    <row r="93" spans="1:91" s="2" customFormat="1" ht="10.9" customHeight="1">
      <c r="A93" s="33"/>
      <c r="B93" s="34"/>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4"/>
      <c r="AS93" s="66"/>
      <c r="AT93" s="67"/>
      <c r="AU93" s="67"/>
      <c r="AV93" s="67"/>
      <c r="AW93" s="67"/>
      <c r="AX93" s="67"/>
      <c r="AY93" s="67"/>
      <c r="AZ93" s="67"/>
      <c r="BA93" s="67"/>
      <c r="BB93" s="67"/>
      <c r="BC93" s="67"/>
      <c r="BD93" s="68"/>
      <c r="BE93" s="33"/>
    </row>
    <row r="94" spans="1:91" s="6" customFormat="1" ht="32.450000000000003" customHeight="1">
      <c r="B94" s="69"/>
      <c r="C94" s="70" t="s">
        <v>76</v>
      </c>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247">
        <f>ROUND(AG95+AG98,2)</f>
        <v>0</v>
      </c>
      <c r="AH94" s="247"/>
      <c r="AI94" s="247"/>
      <c r="AJ94" s="247"/>
      <c r="AK94" s="247"/>
      <c r="AL94" s="247"/>
      <c r="AM94" s="247"/>
      <c r="AN94" s="248">
        <f t="shared" ref="AN94:AN101" si="0">SUM(AG94,AT94)</f>
        <v>0</v>
      </c>
      <c r="AO94" s="248"/>
      <c r="AP94" s="248"/>
      <c r="AQ94" s="73" t="s">
        <v>1</v>
      </c>
      <c r="AR94" s="69"/>
      <c r="AS94" s="74">
        <f>ROUND(AS95+AS98,2)</f>
        <v>0</v>
      </c>
      <c r="AT94" s="75">
        <f t="shared" ref="AT94:AT101" si="1">ROUND(SUM(AV94:AW94),2)</f>
        <v>0</v>
      </c>
      <c r="AU94" s="76">
        <f>ROUND(AU95+AU98,5)</f>
        <v>0</v>
      </c>
      <c r="AV94" s="75">
        <f>ROUND(AZ94*L29,2)</f>
        <v>0</v>
      </c>
      <c r="AW94" s="75">
        <f>ROUND(BA94*L30,2)</f>
        <v>0</v>
      </c>
      <c r="AX94" s="75">
        <f>ROUND(BB94*L29,2)</f>
        <v>0</v>
      </c>
      <c r="AY94" s="75">
        <f>ROUND(BC94*L30,2)</f>
        <v>0</v>
      </c>
      <c r="AZ94" s="75">
        <f>ROUND(AZ95+AZ98,2)</f>
        <v>0</v>
      </c>
      <c r="BA94" s="75">
        <f>ROUND(BA95+BA98,2)</f>
        <v>0</v>
      </c>
      <c r="BB94" s="75">
        <f>ROUND(BB95+BB98,2)</f>
        <v>0</v>
      </c>
      <c r="BC94" s="75">
        <f>ROUND(BC95+BC98,2)</f>
        <v>0</v>
      </c>
      <c r="BD94" s="77">
        <f>ROUND(BD95+BD98,2)</f>
        <v>0</v>
      </c>
      <c r="BS94" s="78" t="s">
        <v>77</v>
      </c>
      <c r="BT94" s="78" t="s">
        <v>78</v>
      </c>
      <c r="BU94" s="79" t="s">
        <v>79</v>
      </c>
      <c r="BV94" s="78" t="s">
        <v>80</v>
      </c>
      <c r="BW94" s="78" t="s">
        <v>4</v>
      </c>
      <c r="BX94" s="78" t="s">
        <v>81</v>
      </c>
      <c r="CL94" s="78" t="s">
        <v>1</v>
      </c>
    </row>
    <row r="95" spans="1:91" s="7" customFormat="1" ht="16.5" customHeight="1">
      <c r="B95" s="80"/>
      <c r="C95" s="81"/>
      <c r="D95" s="243" t="s">
        <v>82</v>
      </c>
      <c r="E95" s="243"/>
      <c r="F95" s="243"/>
      <c r="G95" s="243"/>
      <c r="H95" s="243"/>
      <c r="I95" s="82"/>
      <c r="J95" s="243" t="s">
        <v>83</v>
      </c>
      <c r="K95" s="243"/>
      <c r="L95" s="243"/>
      <c r="M95" s="243"/>
      <c r="N95" s="243"/>
      <c r="O95" s="243"/>
      <c r="P95" s="243"/>
      <c r="Q95" s="243"/>
      <c r="R95" s="243"/>
      <c r="S95" s="243"/>
      <c r="T95" s="243"/>
      <c r="U95" s="243"/>
      <c r="V95" s="243"/>
      <c r="W95" s="243"/>
      <c r="X95" s="243"/>
      <c r="Y95" s="243"/>
      <c r="Z95" s="243"/>
      <c r="AA95" s="243"/>
      <c r="AB95" s="243"/>
      <c r="AC95" s="243"/>
      <c r="AD95" s="243"/>
      <c r="AE95" s="243"/>
      <c r="AF95" s="243"/>
      <c r="AG95" s="240">
        <f>ROUND(SUM(AG96:AG97),2)</f>
        <v>0</v>
      </c>
      <c r="AH95" s="241"/>
      <c r="AI95" s="241"/>
      <c r="AJ95" s="241"/>
      <c r="AK95" s="241"/>
      <c r="AL95" s="241"/>
      <c r="AM95" s="241"/>
      <c r="AN95" s="242">
        <f t="shared" si="0"/>
        <v>0</v>
      </c>
      <c r="AO95" s="241"/>
      <c r="AP95" s="241"/>
      <c r="AQ95" s="83" t="s">
        <v>84</v>
      </c>
      <c r="AR95" s="80"/>
      <c r="AS95" s="84">
        <f>ROUND(SUM(AS96:AS97),2)</f>
        <v>0</v>
      </c>
      <c r="AT95" s="85">
        <f t="shared" si="1"/>
        <v>0</v>
      </c>
      <c r="AU95" s="86">
        <f>ROUND(SUM(AU96:AU97),5)</f>
        <v>0</v>
      </c>
      <c r="AV95" s="85">
        <f>ROUND(AZ95*L29,2)</f>
        <v>0</v>
      </c>
      <c r="AW95" s="85">
        <f>ROUND(BA95*L30,2)</f>
        <v>0</v>
      </c>
      <c r="AX95" s="85">
        <f>ROUND(BB95*L29,2)</f>
        <v>0</v>
      </c>
      <c r="AY95" s="85">
        <f>ROUND(BC95*L30,2)</f>
        <v>0</v>
      </c>
      <c r="AZ95" s="85">
        <f>ROUND(SUM(AZ96:AZ97),2)</f>
        <v>0</v>
      </c>
      <c r="BA95" s="85">
        <f>ROUND(SUM(BA96:BA97),2)</f>
        <v>0</v>
      </c>
      <c r="BB95" s="85">
        <f>ROUND(SUM(BB96:BB97),2)</f>
        <v>0</v>
      </c>
      <c r="BC95" s="85">
        <f>ROUND(SUM(BC96:BC97),2)</f>
        <v>0</v>
      </c>
      <c r="BD95" s="87">
        <f>ROUND(SUM(BD96:BD97),2)</f>
        <v>0</v>
      </c>
      <c r="BS95" s="88" t="s">
        <v>77</v>
      </c>
      <c r="BT95" s="88" t="s">
        <v>85</v>
      </c>
      <c r="BU95" s="88" t="s">
        <v>79</v>
      </c>
      <c r="BV95" s="88" t="s">
        <v>80</v>
      </c>
      <c r="BW95" s="88" t="s">
        <v>86</v>
      </c>
      <c r="BX95" s="88" t="s">
        <v>4</v>
      </c>
      <c r="CL95" s="88" t="s">
        <v>1</v>
      </c>
      <c r="CM95" s="88" t="s">
        <v>87</v>
      </c>
    </row>
    <row r="96" spans="1:91" s="4" customFormat="1" ht="23.25" customHeight="1">
      <c r="A96" s="89" t="s">
        <v>88</v>
      </c>
      <c r="B96" s="52"/>
      <c r="C96" s="10"/>
      <c r="D96" s="10"/>
      <c r="E96" s="246" t="s">
        <v>89</v>
      </c>
      <c r="F96" s="246"/>
      <c r="G96" s="246"/>
      <c r="H96" s="246"/>
      <c r="I96" s="246"/>
      <c r="J96" s="10"/>
      <c r="K96" s="246" t="s">
        <v>90</v>
      </c>
      <c r="L96" s="246"/>
      <c r="M96" s="246"/>
      <c r="N96" s="246"/>
      <c r="O96" s="246"/>
      <c r="P96" s="246"/>
      <c r="Q96" s="246"/>
      <c r="R96" s="246"/>
      <c r="S96" s="246"/>
      <c r="T96" s="246"/>
      <c r="U96" s="246"/>
      <c r="V96" s="246"/>
      <c r="W96" s="246"/>
      <c r="X96" s="246"/>
      <c r="Y96" s="246"/>
      <c r="Z96" s="246"/>
      <c r="AA96" s="246"/>
      <c r="AB96" s="246"/>
      <c r="AC96" s="246"/>
      <c r="AD96" s="246"/>
      <c r="AE96" s="246"/>
      <c r="AF96" s="246"/>
      <c r="AG96" s="244">
        <f>'011 - SO 101 - Zpevněné d...'!J32</f>
        <v>0</v>
      </c>
      <c r="AH96" s="245"/>
      <c r="AI96" s="245"/>
      <c r="AJ96" s="245"/>
      <c r="AK96" s="245"/>
      <c r="AL96" s="245"/>
      <c r="AM96" s="245"/>
      <c r="AN96" s="244">
        <f t="shared" si="0"/>
        <v>0</v>
      </c>
      <c r="AO96" s="245"/>
      <c r="AP96" s="245"/>
      <c r="AQ96" s="90" t="s">
        <v>91</v>
      </c>
      <c r="AR96" s="52"/>
      <c r="AS96" s="91">
        <v>0</v>
      </c>
      <c r="AT96" s="92">
        <f t="shared" si="1"/>
        <v>0</v>
      </c>
      <c r="AU96" s="93">
        <f>'011 - SO 101 - Zpevněné d...'!P129</f>
        <v>0</v>
      </c>
      <c r="AV96" s="92">
        <f>'011 - SO 101 - Zpevněné d...'!J35</f>
        <v>0</v>
      </c>
      <c r="AW96" s="92">
        <f>'011 - SO 101 - Zpevněné d...'!J36</f>
        <v>0</v>
      </c>
      <c r="AX96" s="92">
        <f>'011 - SO 101 - Zpevněné d...'!J37</f>
        <v>0</v>
      </c>
      <c r="AY96" s="92">
        <f>'011 - SO 101 - Zpevněné d...'!J38</f>
        <v>0</v>
      </c>
      <c r="AZ96" s="92">
        <f>'011 - SO 101 - Zpevněné d...'!F35</f>
        <v>0</v>
      </c>
      <c r="BA96" s="92">
        <f>'011 - SO 101 - Zpevněné d...'!F36</f>
        <v>0</v>
      </c>
      <c r="BB96" s="92">
        <f>'011 - SO 101 - Zpevněné d...'!F37</f>
        <v>0</v>
      </c>
      <c r="BC96" s="92">
        <f>'011 - SO 101 - Zpevněné d...'!F38</f>
        <v>0</v>
      </c>
      <c r="BD96" s="94">
        <f>'011 - SO 101 - Zpevněné d...'!F39</f>
        <v>0</v>
      </c>
      <c r="BT96" s="26" t="s">
        <v>87</v>
      </c>
      <c r="BV96" s="26" t="s">
        <v>80</v>
      </c>
      <c r="BW96" s="26" t="s">
        <v>92</v>
      </c>
      <c r="BX96" s="26" t="s">
        <v>86</v>
      </c>
      <c r="CL96" s="26" t="s">
        <v>1</v>
      </c>
    </row>
    <row r="97" spans="1:91" s="4" customFormat="1" ht="23.25" customHeight="1">
      <c r="A97" s="89" t="s">
        <v>88</v>
      </c>
      <c r="B97" s="52"/>
      <c r="C97" s="10"/>
      <c r="D97" s="10"/>
      <c r="E97" s="246" t="s">
        <v>93</v>
      </c>
      <c r="F97" s="246"/>
      <c r="G97" s="246"/>
      <c r="H97" s="246"/>
      <c r="I97" s="246"/>
      <c r="J97" s="10"/>
      <c r="K97" s="246" t="s">
        <v>94</v>
      </c>
      <c r="L97" s="246"/>
      <c r="M97" s="246"/>
      <c r="N97" s="246"/>
      <c r="O97" s="246"/>
      <c r="P97" s="246"/>
      <c r="Q97" s="246"/>
      <c r="R97" s="246"/>
      <c r="S97" s="246"/>
      <c r="T97" s="246"/>
      <c r="U97" s="246"/>
      <c r="V97" s="246"/>
      <c r="W97" s="246"/>
      <c r="X97" s="246"/>
      <c r="Y97" s="246"/>
      <c r="Z97" s="246"/>
      <c r="AA97" s="246"/>
      <c r="AB97" s="246"/>
      <c r="AC97" s="246"/>
      <c r="AD97" s="246"/>
      <c r="AE97" s="246"/>
      <c r="AF97" s="246"/>
      <c r="AG97" s="244">
        <f>'012 - Vedlejší a ostatní ...'!J32</f>
        <v>0</v>
      </c>
      <c r="AH97" s="245"/>
      <c r="AI97" s="245"/>
      <c r="AJ97" s="245"/>
      <c r="AK97" s="245"/>
      <c r="AL97" s="245"/>
      <c r="AM97" s="245"/>
      <c r="AN97" s="244">
        <f t="shared" si="0"/>
        <v>0</v>
      </c>
      <c r="AO97" s="245"/>
      <c r="AP97" s="245"/>
      <c r="AQ97" s="90" t="s">
        <v>91</v>
      </c>
      <c r="AR97" s="52"/>
      <c r="AS97" s="91">
        <v>0</v>
      </c>
      <c r="AT97" s="92">
        <f t="shared" si="1"/>
        <v>0</v>
      </c>
      <c r="AU97" s="93">
        <f>'012 - Vedlejší a ostatní ...'!P125</f>
        <v>0</v>
      </c>
      <c r="AV97" s="92">
        <f>'012 - Vedlejší a ostatní ...'!J35</f>
        <v>0</v>
      </c>
      <c r="AW97" s="92">
        <f>'012 - Vedlejší a ostatní ...'!J36</f>
        <v>0</v>
      </c>
      <c r="AX97" s="92">
        <f>'012 - Vedlejší a ostatní ...'!J37</f>
        <v>0</v>
      </c>
      <c r="AY97" s="92">
        <f>'012 - Vedlejší a ostatní ...'!J38</f>
        <v>0</v>
      </c>
      <c r="AZ97" s="92">
        <f>'012 - Vedlejší a ostatní ...'!F35</f>
        <v>0</v>
      </c>
      <c r="BA97" s="92">
        <f>'012 - Vedlejší a ostatní ...'!F36</f>
        <v>0</v>
      </c>
      <c r="BB97" s="92">
        <f>'012 - Vedlejší a ostatní ...'!F37</f>
        <v>0</v>
      </c>
      <c r="BC97" s="92">
        <f>'012 - Vedlejší a ostatní ...'!F38</f>
        <v>0</v>
      </c>
      <c r="BD97" s="94">
        <f>'012 - Vedlejší a ostatní ...'!F39</f>
        <v>0</v>
      </c>
      <c r="BT97" s="26" t="s">
        <v>87</v>
      </c>
      <c r="BV97" s="26" t="s">
        <v>80</v>
      </c>
      <c r="BW97" s="26" t="s">
        <v>95</v>
      </c>
      <c r="BX97" s="26" t="s">
        <v>86</v>
      </c>
      <c r="CL97" s="26" t="s">
        <v>1</v>
      </c>
    </row>
    <row r="98" spans="1:91" s="7" customFormat="1" ht="16.5" customHeight="1">
      <c r="B98" s="80"/>
      <c r="C98" s="81"/>
      <c r="D98" s="243" t="s">
        <v>96</v>
      </c>
      <c r="E98" s="243"/>
      <c r="F98" s="243"/>
      <c r="G98" s="243"/>
      <c r="H98" s="243"/>
      <c r="I98" s="82"/>
      <c r="J98" s="243" t="s">
        <v>97</v>
      </c>
      <c r="K98" s="243"/>
      <c r="L98" s="243"/>
      <c r="M98" s="243"/>
      <c r="N98" s="243"/>
      <c r="O98" s="243"/>
      <c r="P98" s="243"/>
      <c r="Q98" s="243"/>
      <c r="R98" s="243"/>
      <c r="S98" s="243"/>
      <c r="T98" s="243"/>
      <c r="U98" s="243"/>
      <c r="V98" s="243"/>
      <c r="W98" s="243"/>
      <c r="X98" s="243"/>
      <c r="Y98" s="243"/>
      <c r="Z98" s="243"/>
      <c r="AA98" s="243"/>
      <c r="AB98" s="243"/>
      <c r="AC98" s="243"/>
      <c r="AD98" s="243"/>
      <c r="AE98" s="243"/>
      <c r="AF98" s="243"/>
      <c r="AG98" s="240">
        <f>ROUND(SUM(AG99:AG101),2)</f>
        <v>0</v>
      </c>
      <c r="AH98" s="241"/>
      <c r="AI98" s="241"/>
      <c r="AJ98" s="241"/>
      <c r="AK98" s="241"/>
      <c r="AL98" s="241"/>
      <c r="AM98" s="241"/>
      <c r="AN98" s="242">
        <f t="shared" si="0"/>
        <v>0</v>
      </c>
      <c r="AO98" s="241"/>
      <c r="AP98" s="241"/>
      <c r="AQ98" s="83" t="s">
        <v>84</v>
      </c>
      <c r="AR98" s="80"/>
      <c r="AS98" s="84">
        <f>ROUND(SUM(AS99:AS101),2)</f>
        <v>0</v>
      </c>
      <c r="AT98" s="85">
        <f t="shared" si="1"/>
        <v>0</v>
      </c>
      <c r="AU98" s="86">
        <f>ROUND(SUM(AU99:AU101),5)</f>
        <v>0</v>
      </c>
      <c r="AV98" s="85">
        <f>ROUND(AZ98*L29,2)</f>
        <v>0</v>
      </c>
      <c r="AW98" s="85">
        <f>ROUND(BA98*L30,2)</f>
        <v>0</v>
      </c>
      <c r="AX98" s="85">
        <f>ROUND(BB98*L29,2)</f>
        <v>0</v>
      </c>
      <c r="AY98" s="85">
        <f>ROUND(BC98*L30,2)</f>
        <v>0</v>
      </c>
      <c r="AZ98" s="85">
        <f>ROUND(SUM(AZ99:AZ101),2)</f>
        <v>0</v>
      </c>
      <c r="BA98" s="85">
        <f>ROUND(SUM(BA99:BA101),2)</f>
        <v>0</v>
      </c>
      <c r="BB98" s="85">
        <f>ROUND(SUM(BB99:BB101),2)</f>
        <v>0</v>
      </c>
      <c r="BC98" s="85">
        <f>ROUND(SUM(BC99:BC101),2)</f>
        <v>0</v>
      </c>
      <c r="BD98" s="87">
        <f>ROUND(SUM(BD99:BD101),2)</f>
        <v>0</v>
      </c>
      <c r="BS98" s="88" t="s">
        <v>77</v>
      </c>
      <c r="BT98" s="88" t="s">
        <v>85</v>
      </c>
      <c r="BU98" s="88" t="s">
        <v>79</v>
      </c>
      <c r="BV98" s="88" t="s">
        <v>80</v>
      </c>
      <c r="BW98" s="88" t="s">
        <v>98</v>
      </c>
      <c r="BX98" s="88" t="s">
        <v>4</v>
      </c>
      <c r="CL98" s="88" t="s">
        <v>1</v>
      </c>
      <c r="CM98" s="88" t="s">
        <v>87</v>
      </c>
    </row>
    <row r="99" spans="1:91" s="4" customFormat="1" ht="23.25" customHeight="1">
      <c r="A99" s="89" t="s">
        <v>88</v>
      </c>
      <c r="B99" s="52"/>
      <c r="C99" s="10"/>
      <c r="D99" s="10"/>
      <c r="E99" s="246" t="s">
        <v>99</v>
      </c>
      <c r="F99" s="246"/>
      <c r="G99" s="246"/>
      <c r="H99" s="246"/>
      <c r="I99" s="246"/>
      <c r="J99" s="10"/>
      <c r="K99" s="246" t="s">
        <v>100</v>
      </c>
      <c r="L99" s="246"/>
      <c r="M99" s="246"/>
      <c r="N99" s="246"/>
      <c r="O99" s="246"/>
      <c r="P99" s="246"/>
      <c r="Q99" s="246"/>
      <c r="R99" s="246"/>
      <c r="S99" s="246"/>
      <c r="T99" s="246"/>
      <c r="U99" s="246"/>
      <c r="V99" s="246"/>
      <c r="W99" s="246"/>
      <c r="X99" s="246"/>
      <c r="Y99" s="246"/>
      <c r="Z99" s="246"/>
      <c r="AA99" s="246"/>
      <c r="AB99" s="246"/>
      <c r="AC99" s="246"/>
      <c r="AD99" s="246"/>
      <c r="AE99" s="246"/>
      <c r="AF99" s="246"/>
      <c r="AG99" s="244">
        <f>'021 - SO 101 - Zpevněné d...'!J32</f>
        <v>0</v>
      </c>
      <c r="AH99" s="245"/>
      <c r="AI99" s="245"/>
      <c r="AJ99" s="245"/>
      <c r="AK99" s="245"/>
      <c r="AL99" s="245"/>
      <c r="AM99" s="245"/>
      <c r="AN99" s="244">
        <f t="shared" si="0"/>
        <v>0</v>
      </c>
      <c r="AO99" s="245"/>
      <c r="AP99" s="245"/>
      <c r="AQ99" s="90" t="s">
        <v>91</v>
      </c>
      <c r="AR99" s="52"/>
      <c r="AS99" s="91">
        <v>0</v>
      </c>
      <c r="AT99" s="92">
        <f t="shared" si="1"/>
        <v>0</v>
      </c>
      <c r="AU99" s="93">
        <f>'021 - SO 101 - Zpevněné d...'!P131</f>
        <v>0</v>
      </c>
      <c r="AV99" s="92">
        <f>'021 - SO 101 - Zpevněné d...'!J35</f>
        <v>0</v>
      </c>
      <c r="AW99" s="92">
        <f>'021 - SO 101 - Zpevněné d...'!J36</f>
        <v>0</v>
      </c>
      <c r="AX99" s="92">
        <f>'021 - SO 101 - Zpevněné d...'!J37</f>
        <v>0</v>
      </c>
      <c r="AY99" s="92">
        <f>'021 - SO 101 - Zpevněné d...'!J38</f>
        <v>0</v>
      </c>
      <c r="AZ99" s="92">
        <f>'021 - SO 101 - Zpevněné d...'!F35</f>
        <v>0</v>
      </c>
      <c r="BA99" s="92">
        <f>'021 - SO 101 - Zpevněné d...'!F36</f>
        <v>0</v>
      </c>
      <c r="BB99" s="92">
        <f>'021 - SO 101 - Zpevněné d...'!F37</f>
        <v>0</v>
      </c>
      <c r="BC99" s="92">
        <f>'021 - SO 101 - Zpevněné d...'!F38</f>
        <v>0</v>
      </c>
      <c r="BD99" s="94">
        <f>'021 - SO 101 - Zpevněné d...'!F39</f>
        <v>0</v>
      </c>
      <c r="BT99" s="26" t="s">
        <v>87</v>
      </c>
      <c r="BV99" s="26" t="s">
        <v>80</v>
      </c>
      <c r="BW99" s="26" t="s">
        <v>101</v>
      </c>
      <c r="BX99" s="26" t="s">
        <v>98</v>
      </c>
      <c r="CL99" s="26" t="s">
        <v>1</v>
      </c>
    </row>
    <row r="100" spans="1:91" s="4" customFormat="1" ht="23.25" customHeight="1">
      <c r="A100" s="89" t="s">
        <v>88</v>
      </c>
      <c r="B100" s="52"/>
      <c r="C100" s="10"/>
      <c r="D100" s="10"/>
      <c r="E100" s="246" t="s">
        <v>102</v>
      </c>
      <c r="F100" s="246"/>
      <c r="G100" s="246"/>
      <c r="H100" s="246"/>
      <c r="I100" s="246"/>
      <c r="J100" s="10"/>
      <c r="K100" s="246" t="s">
        <v>103</v>
      </c>
      <c r="L100" s="246"/>
      <c r="M100" s="246"/>
      <c r="N100" s="246"/>
      <c r="O100" s="246"/>
      <c r="P100" s="246"/>
      <c r="Q100" s="246"/>
      <c r="R100" s="246"/>
      <c r="S100" s="246"/>
      <c r="T100" s="246"/>
      <c r="U100" s="246"/>
      <c r="V100" s="246"/>
      <c r="W100" s="246"/>
      <c r="X100" s="246"/>
      <c r="Y100" s="246"/>
      <c r="Z100" s="246"/>
      <c r="AA100" s="246"/>
      <c r="AB100" s="246"/>
      <c r="AC100" s="246"/>
      <c r="AD100" s="246"/>
      <c r="AE100" s="246"/>
      <c r="AF100" s="246"/>
      <c r="AG100" s="244">
        <f>'022 - SO 401 - Veřejné os...'!J32</f>
        <v>0</v>
      </c>
      <c r="AH100" s="245"/>
      <c r="AI100" s="245"/>
      <c r="AJ100" s="245"/>
      <c r="AK100" s="245"/>
      <c r="AL100" s="245"/>
      <c r="AM100" s="245"/>
      <c r="AN100" s="244">
        <f t="shared" si="0"/>
        <v>0</v>
      </c>
      <c r="AO100" s="245"/>
      <c r="AP100" s="245"/>
      <c r="AQ100" s="90" t="s">
        <v>91</v>
      </c>
      <c r="AR100" s="52"/>
      <c r="AS100" s="91">
        <v>0</v>
      </c>
      <c r="AT100" s="92">
        <f t="shared" si="1"/>
        <v>0</v>
      </c>
      <c r="AU100" s="93">
        <f>'022 - SO 401 - Veřejné os...'!P123</f>
        <v>0</v>
      </c>
      <c r="AV100" s="92">
        <f>'022 - SO 401 - Veřejné os...'!J35</f>
        <v>0</v>
      </c>
      <c r="AW100" s="92">
        <f>'022 - SO 401 - Veřejné os...'!J36</f>
        <v>0</v>
      </c>
      <c r="AX100" s="92">
        <f>'022 - SO 401 - Veřejné os...'!J37</f>
        <v>0</v>
      </c>
      <c r="AY100" s="92">
        <f>'022 - SO 401 - Veřejné os...'!J38</f>
        <v>0</v>
      </c>
      <c r="AZ100" s="92">
        <f>'022 - SO 401 - Veřejné os...'!F35</f>
        <v>0</v>
      </c>
      <c r="BA100" s="92">
        <f>'022 - SO 401 - Veřejné os...'!F36</f>
        <v>0</v>
      </c>
      <c r="BB100" s="92">
        <f>'022 - SO 401 - Veřejné os...'!F37</f>
        <v>0</v>
      </c>
      <c r="BC100" s="92">
        <f>'022 - SO 401 - Veřejné os...'!F38</f>
        <v>0</v>
      </c>
      <c r="BD100" s="94">
        <f>'022 - SO 401 - Veřejné os...'!F39</f>
        <v>0</v>
      </c>
      <c r="BT100" s="26" t="s">
        <v>87</v>
      </c>
      <c r="BV100" s="26" t="s">
        <v>80</v>
      </c>
      <c r="BW100" s="26" t="s">
        <v>104</v>
      </c>
      <c r="BX100" s="26" t="s">
        <v>98</v>
      </c>
      <c r="CL100" s="26" t="s">
        <v>1</v>
      </c>
    </row>
    <row r="101" spans="1:91" s="4" customFormat="1" ht="23.25" customHeight="1">
      <c r="A101" s="89" t="s">
        <v>88</v>
      </c>
      <c r="B101" s="52"/>
      <c r="C101" s="10"/>
      <c r="D101" s="10"/>
      <c r="E101" s="246" t="s">
        <v>105</v>
      </c>
      <c r="F101" s="246"/>
      <c r="G101" s="246"/>
      <c r="H101" s="246"/>
      <c r="I101" s="246"/>
      <c r="J101" s="10"/>
      <c r="K101" s="246" t="s">
        <v>106</v>
      </c>
      <c r="L101" s="246"/>
      <c r="M101" s="246"/>
      <c r="N101" s="246"/>
      <c r="O101" s="246"/>
      <c r="P101" s="246"/>
      <c r="Q101" s="246"/>
      <c r="R101" s="246"/>
      <c r="S101" s="246"/>
      <c r="T101" s="246"/>
      <c r="U101" s="246"/>
      <c r="V101" s="246"/>
      <c r="W101" s="246"/>
      <c r="X101" s="246"/>
      <c r="Y101" s="246"/>
      <c r="Z101" s="246"/>
      <c r="AA101" s="246"/>
      <c r="AB101" s="246"/>
      <c r="AC101" s="246"/>
      <c r="AD101" s="246"/>
      <c r="AE101" s="246"/>
      <c r="AF101" s="246"/>
      <c r="AG101" s="244">
        <f>'023 - Vedlejší a ostatní ...'!J32</f>
        <v>0</v>
      </c>
      <c r="AH101" s="245"/>
      <c r="AI101" s="245"/>
      <c r="AJ101" s="245"/>
      <c r="AK101" s="245"/>
      <c r="AL101" s="245"/>
      <c r="AM101" s="245"/>
      <c r="AN101" s="244">
        <f t="shared" si="0"/>
        <v>0</v>
      </c>
      <c r="AO101" s="245"/>
      <c r="AP101" s="245"/>
      <c r="AQ101" s="90" t="s">
        <v>91</v>
      </c>
      <c r="AR101" s="52"/>
      <c r="AS101" s="95">
        <v>0</v>
      </c>
      <c r="AT101" s="96">
        <f t="shared" si="1"/>
        <v>0</v>
      </c>
      <c r="AU101" s="97">
        <f>'023 - Vedlejší a ostatní ...'!P126</f>
        <v>0</v>
      </c>
      <c r="AV101" s="96">
        <f>'023 - Vedlejší a ostatní ...'!J35</f>
        <v>0</v>
      </c>
      <c r="AW101" s="96">
        <f>'023 - Vedlejší a ostatní ...'!J36</f>
        <v>0</v>
      </c>
      <c r="AX101" s="96">
        <f>'023 - Vedlejší a ostatní ...'!J37</f>
        <v>0</v>
      </c>
      <c r="AY101" s="96">
        <f>'023 - Vedlejší a ostatní ...'!J38</f>
        <v>0</v>
      </c>
      <c r="AZ101" s="96">
        <f>'023 - Vedlejší a ostatní ...'!F35</f>
        <v>0</v>
      </c>
      <c r="BA101" s="96">
        <f>'023 - Vedlejší a ostatní ...'!F36</f>
        <v>0</v>
      </c>
      <c r="BB101" s="96">
        <f>'023 - Vedlejší a ostatní ...'!F37</f>
        <v>0</v>
      </c>
      <c r="BC101" s="96">
        <f>'023 - Vedlejší a ostatní ...'!F38</f>
        <v>0</v>
      </c>
      <c r="BD101" s="98">
        <f>'023 - Vedlejší a ostatní ...'!F39</f>
        <v>0</v>
      </c>
      <c r="BT101" s="26" t="s">
        <v>87</v>
      </c>
      <c r="BV101" s="26" t="s">
        <v>80</v>
      </c>
      <c r="BW101" s="26" t="s">
        <v>107</v>
      </c>
      <c r="BX101" s="26" t="s">
        <v>98</v>
      </c>
      <c r="CL101" s="26" t="s">
        <v>1</v>
      </c>
    </row>
    <row r="102" spans="1:91" s="2" customFormat="1" ht="30" customHeight="1">
      <c r="A102" s="33"/>
      <c r="B102" s="34"/>
      <c r="C102" s="33"/>
      <c r="D102" s="33"/>
      <c r="E102" s="33"/>
      <c r="F102" s="33"/>
      <c r="G102" s="33"/>
      <c r="H102" s="33"/>
      <c r="I102" s="33"/>
      <c r="J102" s="33"/>
      <c r="K102" s="33"/>
      <c r="L102" s="33"/>
      <c r="M102" s="33"/>
      <c r="N102" s="33"/>
      <c r="O102" s="33"/>
      <c r="P102" s="33"/>
      <c r="Q102" s="33"/>
      <c r="R102" s="33"/>
      <c r="S102" s="33"/>
      <c r="T102" s="33"/>
      <c r="U102" s="33"/>
      <c r="V102" s="33"/>
      <c r="W102" s="33"/>
      <c r="X102" s="33"/>
      <c r="Y102" s="33"/>
      <c r="Z102" s="33"/>
      <c r="AA102" s="33"/>
      <c r="AB102" s="33"/>
      <c r="AC102" s="33"/>
      <c r="AD102" s="33"/>
      <c r="AE102" s="33"/>
      <c r="AF102" s="33"/>
      <c r="AG102" s="33"/>
      <c r="AH102" s="33"/>
      <c r="AI102" s="33"/>
      <c r="AJ102" s="33"/>
      <c r="AK102" s="33"/>
      <c r="AL102" s="33"/>
      <c r="AM102" s="33"/>
      <c r="AN102" s="33"/>
      <c r="AO102" s="33"/>
      <c r="AP102" s="33"/>
      <c r="AQ102" s="33"/>
      <c r="AR102" s="34"/>
      <c r="AS102" s="33"/>
      <c r="AT102" s="33"/>
      <c r="AU102" s="33"/>
      <c r="AV102" s="33"/>
      <c r="AW102" s="33"/>
      <c r="AX102" s="33"/>
      <c r="AY102" s="33"/>
      <c r="AZ102" s="33"/>
      <c r="BA102" s="33"/>
      <c r="BB102" s="33"/>
      <c r="BC102" s="33"/>
      <c r="BD102" s="33"/>
      <c r="BE102" s="33"/>
    </row>
    <row r="103" spans="1:91" s="2" customFormat="1" ht="6.95" customHeight="1">
      <c r="A103" s="33"/>
      <c r="B103" s="48"/>
      <c r="C103" s="49"/>
      <c r="D103" s="49"/>
      <c r="E103" s="49"/>
      <c r="F103" s="49"/>
      <c r="G103" s="49"/>
      <c r="H103" s="49"/>
      <c r="I103" s="49"/>
      <c r="J103" s="49"/>
      <c r="K103" s="49"/>
      <c r="L103" s="49"/>
      <c r="M103" s="49"/>
      <c r="N103" s="49"/>
      <c r="O103" s="49"/>
      <c r="P103" s="49"/>
      <c r="Q103" s="49"/>
      <c r="R103" s="49"/>
      <c r="S103" s="49"/>
      <c r="T103" s="49"/>
      <c r="U103" s="49"/>
      <c r="V103" s="49"/>
      <c r="W103" s="49"/>
      <c r="X103" s="49"/>
      <c r="Y103" s="49"/>
      <c r="Z103" s="49"/>
      <c r="AA103" s="49"/>
      <c r="AB103" s="49"/>
      <c r="AC103" s="49"/>
      <c r="AD103" s="49"/>
      <c r="AE103" s="49"/>
      <c r="AF103" s="49"/>
      <c r="AG103" s="49"/>
      <c r="AH103" s="49"/>
      <c r="AI103" s="49"/>
      <c r="AJ103" s="49"/>
      <c r="AK103" s="49"/>
      <c r="AL103" s="49"/>
      <c r="AM103" s="49"/>
      <c r="AN103" s="49"/>
      <c r="AO103" s="49"/>
      <c r="AP103" s="49"/>
      <c r="AQ103" s="49"/>
      <c r="AR103" s="34"/>
      <c r="AS103" s="33"/>
      <c r="AT103" s="33"/>
      <c r="AU103" s="33"/>
      <c r="AV103" s="33"/>
      <c r="AW103" s="33"/>
      <c r="AX103" s="33"/>
      <c r="AY103" s="33"/>
      <c r="AZ103" s="33"/>
      <c r="BA103" s="33"/>
      <c r="BB103" s="33"/>
      <c r="BC103" s="33"/>
      <c r="BD103" s="33"/>
      <c r="BE103" s="33"/>
    </row>
  </sheetData>
  <mergeCells count="66">
    <mergeCell ref="AR2:BE2"/>
    <mergeCell ref="L33:P33"/>
    <mergeCell ref="AK33:AO33"/>
    <mergeCell ref="W33:AE33"/>
    <mergeCell ref="AK35:AO35"/>
    <mergeCell ref="X35:AB35"/>
    <mergeCell ref="W31:AE31"/>
    <mergeCell ref="L31:P31"/>
    <mergeCell ref="L32:P32"/>
    <mergeCell ref="W32:AE32"/>
    <mergeCell ref="AK32:AO32"/>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AN100:AP100"/>
    <mergeCell ref="AG100:AM100"/>
    <mergeCell ref="E100:I100"/>
    <mergeCell ref="K100:AF100"/>
    <mergeCell ref="AN101:AP101"/>
    <mergeCell ref="AG101:AM101"/>
    <mergeCell ref="E101:I101"/>
    <mergeCell ref="K101:AF101"/>
    <mergeCell ref="AG98:AM98"/>
    <mergeCell ref="AN98:AP98"/>
    <mergeCell ref="D98:H98"/>
    <mergeCell ref="J98:AF98"/>
    <mergeCell ref="AN99:AP99"/>
    <mergeCell ref="AG99:AM99"/>
    <mergeCell ref="E99:I99"/>
    <mergeCell ref="K99:AF99"/>
    <mergeCell ref="AN96:AP96"/>
    <mergeCell ref="E96:I96"/>
    <mergeCell ref="K96:AF96"/>
    <mergeCell ref="AG96:AM96"/>
    <mergeCell ref="K97:AF97"/>
    <mergeCell ref="AN97:AP97"/>
    <mergeCell ref="E97:I97"/>
    <mergeCell ref="AG97:AM97"/>
    <mergeCell ref="C92:G92"/>
    <mergeCell ref="AG92:AM92"/>
    <mergeCell ref="AN92:AP92"/>
    <mergeCell ref="I92:AF92"/>
    <mergeCell ref="AG95:AM95"/>
    <mergeCell ref="AN95:AP95"/>
    <mergeCell ref="J95:AF95"/>
    <mergeCell ref="D95:H95"/>
    <mergeCell ref="AG94:AM94"/>
    <mergeCell ref="AN94:AP94"/>
    <mergeCell ref="L85:AO85"/>
    <mergeCell ref="AM87:AN87"/>
    <mergeCell ref="AS89:AT91"/>
    <mergeCell ref="AM89:AP89"/>
    <mergeCell ref="AM90:AP90"/>
  </mergeCells>
  <hyperlinks>
    <hyperlink ref="A96" location="'011 - SO 101 - Zpevněné d...'!C2" display="/"/>
    <hyperlink ref="A97" location="'012 - Vedlejší a ostatní ...'!C2" display="/"/>
    <hyperlink ref="A99" location="'021 - SO 101 - Zpevněné d...'!C2" display="/"/>
    <hyperlink ref="A100" location="'022 - SO 401 - Veřejné os...'!C2" display="/"/>
    <hyperlink ref="A101" location="'023 - Vedlejší a ostatn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pageSetUpPr fitToPage="1"/>
  </sheetPr>
  <dimension ref="A2:BM65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268" t="s">
        <v>5</v>
      </c>
      <c r="M2" s="253"/>
      <c r="N2" s="253"/>
      <c r="O2" s="253"/>
      <c r="P2" s="253"/>
      <c r="Q2" s="253"/>
      <c r="R2" s="253"/>
      <c r="S2" s="253"/>
      <c r="T2" s="253"/>
      <c r="U2" s="253"/>
      <c r="V2" s="253"/>
      <c r="AT2" s="18" t="s">
        <v>92</v>
      </c>
      <c r="AZ2" s="99" t="s">
        <v>108</v>
      </c>
      <c r="BA2" s="99" t="s">
        <v>109</v>
      </c>
      <c r="BB2" s="99" t="s">
        <v>1</v>
      </c>
      <c r="BC2" s="99" t="s">
        <v>110</v>
      </c>
      <c r="BD2" s="99" t="s">
        <v>87</v>
      </c>
    </row>
    <row r="3" spans="1:56" s="1" customFormat="1" ht="6.95" customHeight="1">
      <c r="B3" s="19"/>
      <c r="C3" s="20"/>
      <c r="D3" s="20"/>
      <c r="E3" s="20"/>
      <c r="F3" s="20"/>
      <c r="G3" s="20"/>
      <c r="H3" s="20"/>
      <c r="I3" s="20"/>
      <c r="J3" s="20"/>
      <c r="K3" s="20"/>
      <c r="L3" s="21"/>
      <c r="AT3" s="18" t="s">
        <v>87</v>
      </c>
      <c r="AZ3" s="99" t="s">
        <v>111</v>
      </c>
      <c r="BA3" s="99" t="s">
        <v>112</v>
      </c>
      <c r="BB3" s="99" t="s">
        <v>1</v>
      </c>
      <c r="BC3" s="99" t="s">
        <v>113</v>
      </c>
      <c r="BD3" s="99" t="s">
        <v>87</v>
      </c>
    </row>
    <row r="4" spans="1:56" s="1" customFormat="1" ht="24.95" customHeight="1">
      <c r="B4" s="21"/>
      <c r="D4" s="22" t="s">
        <v>114</v>
      </c>
      <c r="L4" s="21"/>
      <c r="M4" s="100" t="s">
        <v>10</v>
      </c>
      <c r="AT4" s="18" t="s">
        <v>3</v>
      </c>
      <c r="AZ4" s="99" t="s">
        <v>115</v>
      </c>
      <c r="BA4" s="99" t="s">
        <v>116</v>
      </c>
      <c r="BB4" s="99" t="s">
        <v>1</v>
      </c>
      <c r="BC4" s="99" t="s">
        <v>117</v>
      </c>
      <c r="BD4" s="99" t="s">
        <v>87</v>
      </c>
    </row>
    <row r="5" spans="1:56" s="1" customFormat="1" ht="6.95" customHeight="1">
      <c r="B5" s="21"/>
      <c r="L5" s="21"/>
      <c r="AZ5" s="99" t="s">
        <v>118</v>
      </c>
      <c r="BA5" s="99" t="s">
        <v>118</v>
      </c>
      <c r="BB5" s="99" t="s">
        <v>1</v>
      </c>
      <c r="BC5" s="99" t="s">
        <v>119</v>
      </c>
      <c r="BD5" s="99" t="s">
        <v>87</v>
      </c>
    </row>
    <row r="6" spans="1:56" s="1" customFormat="1" ht="12" customHeight="1">
      <c r="B6" s="21"/>
      <c r="D6" s="28" t="s">
        <v>16</v>
      </c>
      <c r="L6" s="21"/>
    </row>
    <row r="7" spans="1:56" s="1" customFormat="1" ht="16.5" customHeight="1">
      <c r="B7" s="21"/>
      <c r="E7" s="269" t="str">
        <f>'Rekapitulace stavby'!K6</f>
        <v>Cyklostezka spojující ul. Lhotská s cyklostezkou směr Štarnov</v>
      </c>
      <c r="F7" s="270"/>
      <c r="G7" s="270"/>
      <c r="H7" s="270"/>
      <c r="L7" s="21"/>
    </row>
    <row r="8" spans="1:56" s="1" customFormat="1" ht="12" customHeight="1">
      <c r="B8" s="21"/>
      <c r="D8" s="28" t="s">
        <v>120</v>
      </c>
      <c r="L8" s="21"/>
    </row>
    <row r="9" spans="1:56" s="2" customFormat="1" ht="16.5" customHeight="1">
      <c r="A9" s="33"/>
      <c r="B9" s="34"/>
      <c r="C9" s="33"/>
      <c r="D9" s="33"/>
      <c r="E9" s="269" t="s">
        <v>121</v>
      </c>
      <c r="F9" s="271"/>
      <c r="G9" s="271"/>
      <c r="H9" s="271"/>
      <c r="I9" s="33"/>
      <c r="J9" s="33"/>
      <c r="K9" s="33"/>
      <c r="L9" s="43"/>
      <c r="S9" s="33"/>
      <c r="T9" s="33"/>
      <c r="U9" s="33"/>
      <c r="V9" s="33"/>
      <c r="W9" s="33"/>
      <c r="X9" s="33"/>
      <c r="Y9" s="33"/>
      <c r="Z9" s="33"/>
      <c r="AA9" s="33"/>
      <c r="AB9" s="33"/>
      <c r="AC9" s="33"/>
      <c r="AD9" s="33"/>
      <c r="AE9" s="33"/>
    </row>
    <row r="10" spans="1:56" s="2" customFormat="1" ht="12" customHeight="1">
      <c r="A10" s="33"/>
      <c r="B10" s="34"/>
      <c r="C10" s="33"/>
      <c r="D10" s="28" t="s">
        <v>122</v>
      </c>
      <c r="E10" s="33"/>
      <c r="F10" s="33"/>
      <c r="G10" s="33"/>
      <c r="H10" s="33"/>
      <c r="I10" s="33"/>
      <c r="J10" s="33"/>
      <c r="K10" s="33"/>
      <c r="L10" s="43"/>
      <c r="S10" s="33"/>
      <c r="T10" s="33"/>
      <c r="U10" s="33"/>
      <c r="V10" s="33"/>
      <c r="W10" s="33"/>
      <c r="X10" s="33"/>
      <c r="Y10" s="33"/>
      <c r="Z10" s="33"/>
      <c r="AA10" s="33"/>
      <c r="AB10" s="33"/>
      <c r="AC10" s="33"/>
      <c r="AD10" s="33"/>
      <c r="AE10" s="33"/>
    </row>
    <row r="11" spans="1:56" s="2" customFormat="1" ht="30" customHeight="1">
      <c r="A11" s="33"/>
      <c r="B11" s="34"/>
      <c r="C11" s="33"/>
      <c r="D11" s="33"/>
      <c r="E11" s="226" t="s">
        <v>123</v>
      </c>
      <c r="F11" s="271"/>
      <c r="G11" s="271"/>
      <c r="H11" s="271"/>
      <c r="I11" s="33"/>
      <c r="J11" s="33"/>
      <c r="K11" s="33"/>
      <c r="L11" s="43"/>
      <c r="S11" s="33"/>
      <c r="T11" s="33"/>
      <c r="U11" s="33"/>
      <c r="V11" s="33"/>
      <c r="W11" s="33"/>
      <c r="X11" s="33"/>
      <c r="Y11" s="33"/>
      <c r="Z11" s="33"/>
      <c r="AA11" s="33"/>
      <c r="AB11" s="33"/>
      <c r="AC11" s="33"/>
      <c r="AD11" s="33"/>
      <c r="AE11" s="33"/>
    </row>
    <row r="12" spans="1:56" s="2" customFormat="1" ht="11.25">
      <c r="A12" s="33"/>
      <c r="B12" s="34"/>
      <c r="C12" s="33"/>
      <c r="D12" s="33"/>
      <c r="E12" s="33"/>
      <c r="F12" s="33"/>
      <c r="G12" s="33"/>
      <c r="H12" s="33"/>
      <c r="I12" s="33"/>
      <c r="J12" s="33"/>
      <c r="K12" s="33"/>
      <c r="L12" s="43"/>
      <c r="S12" s="33"/>
      <c r="T12" s="33"/>
      <c r="U12" s="33"/>
      <c r="V12" s="33"/>
      <c r="W12" s="33"/>
      <c r="X12" s="33"/>
      <c r="Y12" s="33"/>
      <c r="Z12" s="33"/>
      <c r="AA12" s="33"/>
      <c r="AB12" s="33"/>
      <c r="AC12" s="33"/>
      <c r="AD12" s="33"/>
      <c r="AE12" s="33"/>
    </row>
    <row r="13" spans="1:56" s="2" customFormat="1" ht="12" customHeight="1">
      <c r="A13" s="33"/>
      <c r="B13" s="34"/>
      <c r="C13" s="33"/>
      <c r="D13" s="28" t="s">
        <v>18</v>
      </c>
      <c r="E13" s="33"/>
      <c r="F13" s="26" t="s">
        <v>1</v>
      </c>
      <c r="G13" s="33"/>
      <c r="H13" s="33"/>
      <c r="I13" s="28" t="s">
        <v>19</v>
      </c>
      <c r="J13" s="26" t="s">
        <v>1</v>
      </c>
      <c r="K13" s="33"/>
      <c r="L13" s="43"/>
      <c r="S13" s="33"/>
      <c r="T13" s="33"/>
      <c r="U13" s="33"/>
      <c r="V13" s="33"/>
      <c r="W13" s="33"/>
      <c r="X13" s="33"/>
      <c r="Y13" s="33"/>
      <c r="Z13" s="33"/>
      <c r="AA13" s="33"/>
      <c r="AB13" s="33"/>
      <c r="AC13" s="33"/>
      <c r="AD13" s="33"/>
      <c r="AE13" s="33"/>
    </row>
    <row r="14" spans="1:56" s="2" customFormat="1" ht="12" customHeight="1">
      <c r="A14" s="33"/>
      <c r="B14" s="34"/>
      <c r="C14" s="33"/>
      <c r="D14" s="28" t="s">
        <v>20</v>
      </c>
      <c r="E14" s="33"/>
      <c r="F14" s="26" t="s">
        <v>21</v>
      </c>
      <c r="G14" s="33"/>
      <c r="H14" s="33"/>
      <c r="I14" s="28" t="s">
        <v>22</v>
      </c>
      <c r="J14" s="56" t="str">
        <f>'Rekapitulace stavby'!AN8</f>
        <v>16. 8. 2021</v>
      </c>
      <c r="K14" s="33"/>
      <c r="L14" s="43"/>
      <c r="S14" s="33"/>
      <c r="T14" s="33"/>
      <c r="U14" s="33"/>
      <c r="V14" s="33"/>
      <c r="W14" s="33"/>
      <c r="X14" s="33"/>
      <c r="Y14" s="33"/>
      <c r="Z14" s="33"/>
      <c r="AA14" s="33"/>
      <c r="AB14" s="33"/>
      <c r="AC14" s="33"/>
      <c r="AD14" s="33"/>
      <c r="AE14" s="33"/>
    </row>
    <row r="15" spans="1:56" s="2" customFormat="1" ht="10.9" customHeight="1">
      <c r="A15" s="33"/>
      <c r="B15" s="34"/>
      <c r="C15" s="33"/>
      <c r="D15" s="33"/>
      <c r="E15" s="33"/>
      <c r="F15" s="33"/>
      <c r="G15" s="33"/>
      <c r="H15" s="33"/>
      <c r="I15" s="33"/>
      <c r="J15" s="33"/>
      <c r="K15" s="33"/>
      <c r="L15" s="43"/>
      <c r="S15" s="33"/>
      <c r="T15" s="33"/>
      <c r="U15" s="33"/>
      <c r="V15" s="33"/>
      <c r="W15" s="33"/>
      <c r="X15" s="33"/>
      <c r="Y15" s="33"/>
      <c r="Z15" s="33"/>
      <c r="AA15" s="33"/>
      <c r="AB15" s="33"/>
      <c r="AC15" s="33"/>
      <c r="AD15" s="33"/>
      <c r="AE15" s="33"/>
    </row>
    <row r="16" spans="1:56" s="2" customFormat="1" ht="12" customHeight="1">
      <c r="A16" s="33"/>
      <c r="B16" s="34"/>
      <c r="C16" s="33"/>
      <c r="D16" s="28" t="s">
        <v>24</v>
      </c>
      <c r="E16" s="33"/>
      <c r="F16" s="33"/>
      <c r="G16" s="33"/>
      <c r="H16" s="33"/>
      <c r="I16" s="28" t="s">
        <v>25</v>
      </c>
      <c r="J16" s="26" t="s">
        <v>26</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27</v>
      </c>
      <c r="F17" s="33"/>
      <c r="G17" s="33"/>
      <c r="H17" s="33"/>
      <c r="I17" s="28" t="s">
        <v>28</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29</v>
      </c>
      <c r="E19" s="33"/>
      <c r="F19" s="33"/>
      <c r="G19" s="33"/>
      <c r="H19" s="33"/>
      <c r="I19" s="28"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72" t="str">
        <f>'Rekapitulace stavby'!E14</f>
        <v>Vyplň údaj</v>
      </c>
      <c r="F20" s="252"/>
      <c r="G20" s="252"/>
      <c r="H20" s="252"/>
      <c r="I20" s="28" t="s">
        <v>28</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31</v>
      </c>
      <c r="E22" s="33"/>
      <c r="F22" s="33"/>
      <c r="G22" s="33"/>
      <c r="H22" s="33"/>
      <c r="I22" s="28" t="s">
        <v>25</v>
      </c>
      <c r="J22" s="26" t="s">
        <v>32</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33</v>
      </c>
      <c r="F23" s="33"/>
      <c r="G23" s="33"/>
      <c r="H23" s="33"/>
      <c r="I23" s="28" t="s">
        <v>28</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35</v>
      </c>
      <c r="E25" s="33"/>
      <c r="F25" s="33"/>
      <c r="G25" s="33"/>
      <c r="H25" s="33"/>
      <c r="I25" s="28" t="s">
        <v>25</v>
      </c>
      <c r="J25" s="26" t="s">
        <v>1</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
        <v>36</v>
      </c>
      <c r="F26" s="33"/>
      <c r="G26" s="33"/>
      <c r="H26" s="33"/>
      <c r="I26" s="28" t="s">
        <v>28</v>
      </c>
      <c r="J26" s="26" t="s">
        <v>1</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37</v>
      </c>
      <c r="E28" s="33"/>
      <c r="F28" s="33"/>
      <c r="G28" s="33"/>
      <c r="H28" s="33"/>
      <c r="I28" s="33"/>
      <c r="J28" s="33"/>
      <c r="K28" s="33"/>
      <c r="L28" s="43"/>
      <c r="S28" s="33"/>
      <c r="T28" s="33"/>
      <c r="U28" s="33"/>
      <c r="V28" s="33"/>
      <c r="W28" s="33"/>
      <c r="X28" s="33"/>
      <c r="Y28" s="33"/>
      <c r="Z28" s="33"/>
      <c r="AA28" s="33"/>
      <c r="AB28" s="33"/>
      <c r="AC28" s="33"/>
      <c r="AD28" s="33"/>
      <c r="AE28" s="33"/>
    </row>
    <row r="29" spans="1:31" s="8" customFormat="1" ht="16.5" customHeight="1">
      <c r="A29" s="101"/>
      <c r="B29" s="102"/>
      <c r="C29" s="101"/>
      <c r="D29" s="101"/>
      <c r="E29" s="257" t="s">
        <v>1</v>
      </c>
      <c r="F29" s="257"/>
      <c r="G29" s="257"/>
      <c r="H29" s="257"/>
      <c r="I29" s="101"/>
      <c r="J29" s="101"/>
      <c r="K29" s="101"/>
      <c r="L29" s="103"/>
      <c r="S29" s="101"/>
      <c r="T29" s="101"/>
      <c r="U29" s="101"/>
      <c r="V29" s="101"/>
      <c r="W29" s="101"/>
      <c r="X29" s="101"/>
      <c r="Y29" s="101"/>
      <c r="Z29" s="101"/>
      <c r="AA29" s="101"/>
      <c r="AB29" s="101"/>
      <c r="AC29" s="101"/>
      <c r="AD29" s="101"/>
      <c r="AE29" s="101"/>
    </row>
    <row r="30" spans="1:31" s="2" customFormat="1" ht="6.95" customHeight="1">
      <c r="A30" s="33"/>
      <c r="B30" s="34"/>
      <c r="C30" s="33"/>
      <c r="D30" s="33"/>
      <c r="E30" s="33"/>
      <c r="F30" s="33"/>
      <c r="G30" s="33"/>
      <c r="H30" s="33"/>
      <c r="I30" s="33"/>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4" t="s">
        <v>38</v>
      </c>
      <c r="E32" s="33"/>
      <c r="F32" s="33"/>
      <c r="G32" s="33"/>
      <c r="H32" s="33"/>
      <c r="I32" s="33"/>
      <c r="J32" s="72">
        <f>ROUND(J129,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67"/>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40</v>
      </c>
      <c r="G34" s="33"/>
      <c r="H34" s="33"/>
      <c r="I34" s="37" t="s">
        <v>39</v>
      </c>
      <c r="J34" s="37" t="s">
        <v>41</v>
      </c>
      <c r="K34" s="33"/>
      <c r="L34" s="43"/>
      <c r="S34" s="33"/>
      <c r="T34" s="33"/>
      <c r="U34" s="33"/>
      <c r="V34" s="33"/>
      <c r="W34" s="33"/>
      <c r="X34" s="33"/>
      <c r="Y34" s="33"/>
      <c r="Z34" s="33"/>
      <c r="AA34" s="33"/>
      <c r="AB34" s="33"/>
      <c r="AC34" s="33"/>
      <c r="AD34" s="33"/>
      <c r="AE34" s="33"/>
    </row>
    <row r="35" spans="1:31" s="2" customFormat="1" ht="14.45" customHeight="1">
      <c r="A35" s="33"/>
      <c r="B35" s="34"/>
      <c r="C35" s="33"/>
      <c r="D35" s="105" t="s">
        <v>42</v>
      </c>
      <c r="E35" s="28" t="s">
        <v>43</v>
      </c>
      <c r="F35" s="106">
        <f>ROUND((SUM(BE129:BE649)),  2)</f>
        <v>0</v>
      </c>
      <c r="G35" s="33"/>
      <c r="H35" s="33"/>
      <c r="I35" s="107">
        <v>0.21</v>
      </c>
      <c r="J35" s="106">
        <f>ROUND(((SUM(BE129:BE649))*I35),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44</v>
      </c>
      <c r="F36" s="106">
        <f>ROUND((SUM(BF129:BF649)),  2)</f>
        <v>0</v>
      </c>
      <c r="G36" s="33"/>
      <c r="H36" s="33"/>
      <c r="I36" s="107">
        <v>0.15</v>
      </c>
      <c r="J36" s="106">
        <f>ROUND(((SUM(BF129:BF649))*I36),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45</v>
      </c>
      <c r="F37" s="106">
        <f>ROUND((SUM(BG129:BG649)),  2)</f>
        <v>0</v>
      </c>
      <c r="G37" s="33"/>
      <c r="H37" s="33"/>
      <c r="I37" s="107">
        <v>0.21</v>
      </c>
      <c r="J37" s="106">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46</v>
      </c>
      <c r="F38" s="106">
        <f>ROUND((SUM(BH129:BH649)),  2)</f>
        <v>0</v>
      </c>
      <c r="G38" s="33"/>
      <c r="H38" s="33"/>
      <c r="I38" s="107">
        <v>0.15</v>
      </c>
      <c r="J38" s="106">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47</v>
      </c>
      <c r="F39" s="106">
        <f>ROUND((SUM(BI129:BI649)),  2)</f>
        <v>0</v>
      </c>
      <c r="G39" s="33"/>
      <c r="H39" s="33"/>
      <c r="I39" s="107">
        <v>0</v>
      </c>
      <c r="J39" s="106">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2" customFormat="1" ht="25.35" customHeight="1">
      <c r="A41" s="33"/>
      <c r="B41" s="34"/>
      <c r="C41" s="108"/>
      <c r="D41" s="109" t="s">
        <v>48</v>
      </c>
      <c r="E41" s="61"/>
      <c r="F41" s="61"/>
      <c r="G41" s="110" t="s">
        <v>49</v>
      </c>
      <c r="H41" s="111" t="s">
        <v>50</v>
      </c>
      <c r="I41" s="61"/>
      <c r="J41" s="112">
        <f>SUM(J32:J39)</f>
        <v>0</v>
      </c>
      <c r="K41" s="113"/>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33"/>
      <c r="J42" s="33"/>
      <c r="K42" s="33"/>
      <c r="L42" s="43"/>
      <c r="S42" s="33"/>
      <c r="T42" s="33"/>
      <c r="U42" s="33"/>
      <c r="V42" s="33"/>
      <c r="W42" s="33"/>
      <c r="X42" s="33"/>
      <c r="Y42" s="33"/>
      <c r="Z42" s="33"/>
      <c r="AA42" s="33"/>
      <c r="AB42" s="33"/>
      <c r="AC42" s="33"/>
      <c r="AD42" s="33"/>
      <c r="AE42" s="33"/>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51</v>
      </c>
      <c r="E50" s="45"/>
      <c r="F50" s="45"/>
      <c r="G50" s="44" t="s">
        <v>52</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53</v>
      </c>
      <c r="E61" s="36"/>
      <c r="F61" s="114" t="s">
        <v>54</v>
      </c>
      <c r="G61" s="46" t="s">
        <v>53</v>
      </c>
      <c r="H61" s="36"/>
      <c r="I61" s="36"/>
      <c r="J61" s="115" t="s">
        <v>54</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55</v>
      </c>
      <c r="E65" s="47"/>
      <c r="F65" s="47"/>
      <c r="G65" s="44" t="s">
        <v>56</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53</v>
      </c>
      <c r="E76" s="36"/>
      <c r="F76" s="114" t="s">
        <v>54</v>
      </c>
      <c r="G76" s="46" t="s">
        <v>53</v>
      </c>
      <c r="H76" s="36"/>
      <c r="I76" s="36"/>
      <c r="J76" s="115" t="s">
        <v>54</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31" s="2" customFormat="1" ht="24.95" customHeight="1">
      <c r="A82" s="33"/>
      <c r="B82" s="34"/>
      <c r="C82" s="22" t="s">
        <v>124</v>
      </c>
      <c r="D82" s="33"/>
      <c r="E82" s="33"/>
      <c r="F82" s="33"/>
      <c r="G82" s="33"/>
      <c r="H82" s="33"/>
      <c r="I82" s="33"/>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69" t="str">
        <f>E7</f>
        <v>Cyklostezka spojující ul. Lhotská s cyklostezkou směr Štarnov</v>
      </c>
      <c r="F85" s="270"/>
      <c r="G85" s="270"/>
      <c r="H85" s="270"/>
      <c r="I85" s="33"/>
      <c r="J85" s="33"/>
      <c r="K85" s="33"/>
      <c r="L85" s="43"/>
      <c r="S85" s="33"/>
      <c r="T85" s="33"/>
      <c r="U85" s="33"/>
      <c r="V85" s="33"/>
      <c r="W85" s="33"/>
      <c r="X85" s="33"/>
      <c r="Y85" s="33"/>
      <c r="Z85" s="33"/>
      <c r="AA85" s="33"/>
      <c r="AB85" s="33"/>
      <c r="AC85" s="33"/>
      <c r="AD85" s="33"/>
      <c r="AE85" s="33"/>
    </row>
    <row r="86" spans="1:31" s="1" customFormat="1" ht="12" customHeight="1">
      <c r="B86" s="21"/>
      <c r="C86" s="28" t="s">
        <v>120</v>
      </c>
      <c r="L86" s="21"/>
    </row>
    <row r="87" spans="1:31" s="2" customFormat="1" ht="16.5" customHeight="1">
      <c r="A87" s="33"/>
      <c r="B87" s="34"/>
      <c r="C87" s="33"/>
      <c r="D87" s="33"/>
      <c r="E87" s="269" t="s">
        <v>121</v>
      </c>
      <c r="F87" s="271"/>
      <c r="G87" s="271"/>
      <c r="H87" s="271"/>
      <c r="I87" s="33"/>
      <c r="J87" s="33"/>
      <c r="K87" s="33"/>
      <c r="L87" s="43"/>
      <c r="S87" s="33"/>
      <c r="T87" s="33"/>
      <c r="U87" s="33"/>
      <c r="V87" s="33"/>
      <c r="W87" s="33"/>
      <c r="X87" s="33"/>
      <c r="Y87" s="33"/>
      <c r="Z87" s="33"/>
      <c r="AA87" s="33"/>
      <c r="AB87" s="33"/>
      <c r="AC87" s="33"/>
      <c r="AD87" s="33"/>
      <c r="AE87" s="33"/>
    </row>
    <row r="88" spans="1:31" s="2" customFormat="1" ht="12" customHeight="1">
      <c r="A88" s="33"/>
      <c r="B88" s="34"/>
      <c r="C88" s="28" t="s">
        <v>122</v>
      </c>
      <c r="D88" s="33"/>
      <c r="E88" s="33"/>
      <c r="F88" s="33"/>
      <c r="G88" s="33"/>
      <c r="H88" s="33"/>
      <c r="I88" s="33"/>
      <c r="J88" s="33"/>
      <c r="K88" s="33"/>
      <c r="L88" s="43"/>
      <c r="S88" s="33"/>
      <c r="T88" s="33"/>
      <c r="U88" s="33"/>
      <c r="V88" s="33"/>
      <c r="W88" s="33"/>
      <c r="X88" s="33"/>
      <c r="Y88" s="33"/>
      <c r="Z88" s="33"/>
      <c r="AA88" s="33"/>
      <c r="AB88" s="33"/>
      <c r="AC88" s="33"/>
      <c r="AD88" s="33"/>
      <c r="AE88" s="33"/>
    </row>
    <row r="89" spans="1:31" s="2" customFormat="1" ht="30" customHeight="1">
      <c r="A89" s="33"/>
      <c r="B89" s="34"/>
      <c r="C89" s="33"/>
      <c r="D89" s="33"/>
      <c r="E89" s="226" t="str">
        <f>E11</f>
        <v>011 - SO 101 - Zpevněné dopravní plochy - uznatelné náklady</v>
      </c>
      <c r="F89" s="271"/>
      <c r="G89" s="271"/>
      <c r="H89" s="271"/>
      <c r="I89" s="33"/>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31" s="2" customFormat="1" ht="12" customHeight="1">
      <c r="A91" s="33"/>
      <c r="B91" s="34"/>
      <c r="C91" s="28" t="s">
        <v>20</v>
      </c>
      <c r="D91" s="33"/>
      <c r="E91" s="33"/>
      <c r="F91" s="26" t="str">
        <f>F14</f>
        <v>Šternberk</v>
      </c>
      <c r="G91" s="33"/>
      <c r="H91" s="33"/>
      <c r="I91" s="28" t="s">
        <v>22</v>
      </c>
      <c r="J91" s="56" t="str">
        <f>IF(J14="","",J14)</f>
        <v>16. 8. 2021</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33"/>
      <c r="J92" s="33"/>
      <c r="K92" s="33"/>
      <c r="L92" s="43"/>
      <c r="S92" s="33"/>
      <c r="T92" s="33"/>
      <c r="U92" s="33"/>
      <c r="V92" s="33"/>
      <c r="W92" s="33"/>
      <c r="X92" s="33"/>
      <c r="Y92" s="33"/>
      <c r="Z92" s="33"/>
      <c r="AA92" s="33"/>
      <c r="AB92" s="33"/>
      <c r="AC92" s="33"/>
      <c r="AD92" s="33"/>
      <c r="AE92" s="33"/>
    </row>
    <row r="93" spans="1:31" s="2" customFormat="1" ht="25.7" customHeight="1">
      <c r="A93" s="33"/>
      <c r="B93" s="34"/>
      <c r="C93" s="28" t="s">
        <v>24</v>
      </c>
      <c r="D93" s="33"/>
      <c r="E93" s="33"/>
      <c r="F93" s="26" t="str">
        <f>E17</f>
        <v>Město Šternberk, Horní nám. 16, 785 01 Šternberk</v>
      </c>
      <c r="G93" s="33"/>
      <c r="H93" s="33"/>
      <c r="I93" s="28" t="s">
        <v>31</v>
      </c>
      <c r="J93" s="31" t="str">
        <f>E23</f>
        <v>Ing. Linda Smítalová - Atelis</v>
      </c>
      <c r="K93" s="33"/>
      <c r="L93" s="43"/>
      <c r="S93" s="33"/>
      <c r="T93" s="33"/>
      <c r="U93" s="33"/>
      <c r="V93" s="33"/>
      <c r="W93" s="33"/>
      <c r="X93" s="33"/>
      <c r="Y93" s="33"/>
      <c r="Z93" s="33"/>
      <c r="AA93" s="33"/>
      <c r="AB93" s="33"/>
      <c r="AC93" s="33"/>
      <c r="AD93" s="33"/>
      <c r="AE93" s="33"/>
    </row>
    <row r="94" spans="1:31" s="2" customFormat="1" ht="15.2" customHeight="1">
      <c r="A94" s="33"/>
      <c r="B94" s="34"/>
      <c r="C94" s="28" t="s">
        <v>29</v>
      </c>
      <c r="D94" s="33"/>
      <c r="E94" s="33"/>
      <c r="F94" s="26" t="str">
        <f>IF(E20="","",E20)</f>
        <v>Vyplň údaj</v>
      </c>
      <c r="G94" s="33"/>
      <c r="H94" s="33"/>
      <c r="I94" s="28" t="s">
        <v>35</v>
      </c>
      <c r="J94" s="31" t="str">
        <f>E26</f>
        <v>Čiklová</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31" s="2" customFormat="1" ht="29.25" customHeight="1">
      <c r="A96" s="33"/>
      <c r="B96" s="34"/>
      <c r="C96" s="116" t="s">
        <v>125</v>
      </c>
      <c r="D96" s="108"/>
      <c r="E96" s="108"/>
      <c r="F96" s="108"/>
      <c r="G96" s="108"/>
      <c r="H96" s="108"/>
      <c r="I96" s="108"/>
      <c r="J96" s="117" t="s">
        <v>126</v>
      </c>
      <c r="K96" s="108"/>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33"/>
      <c r="J97" s="33"/>
      <c r="K97" s="33"/>
      <c r="L97" s="43"/>
      <c r="S97" s="33"/>
      <c r="T97" s="33"/>
      <c r="U97" s="33"/>
      <c r="V97" s="33"/>
      <c r="W97" s="33"/>
      <c r="X97" s="33"/>
      <c r="Y97" s="33"/>
      <c r="Z97" s="33"/>
      <c r="AA97" s="33"/>
      <c r="AB97" s="33"/>
      <c r="AC97" s="33"/>
      <c r="AD97" s="33"/>
      <c r="AE97" s="33"/>
    </row>
    <row r="98" spans="1:47" s="2" customFormat="1" ht="22.9" customHeight="1">
      <c r="A98" s="33"/>
      <c r="B98" s="34"/>
      <c r="C98" s="118" t="s">
        <v>127</v>
      </c>
      <c r="D98" s="33"/>
      <c r="E98" s="33"/>
      <c r="F98" s="33"/>
      <c r="G98" s="33"/>
      <c r="H98" s="33"/>
      <c r="I98" s="33"/>
      <c r="J98" s="72">
        <f>J129</f>
        <v>0</v>
      </c>
      <c r="K98" s="33"/>
      <c r="L98" s="43"/>
      <c r="S98" s="33"/>
      <c r="T98" s="33"/>
      <c r="U98" s="33"/>
      <c r="V98" s="33"/>
      <c r="W98" s="33"/>
      <c r="X98" s="33"/>
      <c r="Y98" s="33"/>
      <c r="Z98" s="33"/>
      <c r="AA98" s="33"/>
      <c r="AB98" s="33"/>
      <c r="AC98" s="33"/>
      <c r="AD98" s="33"/>
      <c r="AE98" s="33"/>
      <c r="AU98" s="18" t="s">
        <v>128</v>
      </c>
    </row>
    <row r="99" spans="1:47" s="9" customFormat="1" ht="24.95" customHeight="1">
      <c r="B99" s="119"/>
      <c r="D99" s="120" t="s">
        <v>129</v>
      </c>
      <c r="E99" s="121"/>
      <c r="F99" s="121"/>
      <c r="G99" s="121"/>
      <c r="H99" s="121"/>
      <c r="I99" s="121"/>
      <c r="J99" s="122">
        <f>J130</f>
        <v>0</v>
      </c>
      <c r="L99" s="119"/>
    </row>
    <row r="100" spans="1:47" s="10" customFormat="1" ht="19.899999999999999" customHeight="1">
      <c r="B100" s="123"/>
      <c r="D100" s="124" t="s">
        <v>130</v>
      </c>
      <c r="E100" s="125"/>
      <c r="F100" s="125"/>
      <c r="G100" s="125"/>
      <c r="H100" s="125"/>
      <c r="I100" s="125"/>
      <c r="J100" s="126">
        <f>J131</f>
        <v>0</v>
      </c>
      <c r="L100" s="123"/>
    </row>
    <row r="101" spans="1:47" s="10" customFormat="1" ht="19.899999999999999" customHeight="1">
      <c r="B101" s="123"/>
      <c r="D101" s="124" t="s">
        <v>131</v>
      </c>
      <c r="E101" s="125"/>
      <c r="F101" s="125"/>
      <c r="G101" s="125"/>
      <c r="H101" s="125"/>
      <c r="I101" s="125"/>
      <c r="J101" s="126">
        <f>J284</f>
        <v>0</v>
      </c>
      <c r="L101" s="123"/>
    </row>
    <row r="102" spans="1:47" s="10" customFormat="1" ht="19.899999999999999" customHeight="1">
      <c r="B102" s="123"/>
      <c r="D102" s="124" t="s">
        <v>132</v>
      </c>
      <c r="E102" s="125"/>
      <c r="F102" s="125"/>
      <c r="G102" s="125"/>
      <c r="H102" s="125"/>
      <c r="I102" s="125"/>
      <c r="J102" s="126">
        <f>J426</f>
        <v>0</v>
      </c>
      <c r="L102" s="123"/>
    </row>
    <row r="103" spans="1:47" s="10" customFormat="1" ht="19.899999999999999" customHeight="1">
      <c r="B103" s="123"/>
      <c r="D103" s="124" t="s">
        <v>133</v>
      </c>
      <c r="E103" s="125"/>
      <c r="F103" s="125"/>
      <c r="G103" s="125"/>
      <c r="H103" s="125"/>
      <c r="I103" s="125"/>
      <c r="J103" s="126">
        <f>J445</f>
        <v>0</v>
      </c>
      <c r="L103" s="123"/>
    </row>
    <row r="104" spans="1:47" s="10" customFormat="1" ht="19.899999999999999" customHeight="1">
      <c r="B104" s="123"/>
      <c r="D104" s="124" t="s">
        <v>134</v>
      </c>
      <c r="E104" s="125"/>
      <c r="F104" s="125"/>
      <c r="G104" s="125"/>
      <c r="H104" s="125"/>
      <c r="I104" s="125"/>
      <c r="J104" s="126">
        <f>J589</f>
        <v>0</v>
      </c>
      <c r="L104" s="123"/>
    </row>
    <row r="105" spans="1:47" s="10" customFormat="1" ht="19.899999999999999" customHeight="1">
      <c r="B105" s="123"/>
      <c r="D105" s="124" t="s">
        <v>135</v>
      </c>
      <c r="E105" s="125"/>
      <c r="F105" s="125"/>
      <c r="G105" s="125"/>
      <c r="H105" s="125"/>
      <c r="I105" s="125"/>
      <c r="J105" s="126">
        <f>J621</f>
        <v>0</v>
      </c>
      <c r="L105" s="123"/>
    </row>
    <row r="106" spans="1:47" s="9" customFormat="1" ht="24.95" customHeight="1">
      <c r="B106" s="119"/>
      <c r="D106" s="120" t="s">
        <v>136</v>
      </c>
      <c r="E106" s="121"/>
      <c r="F106" s="121"/>
      <c r="G106" s="121"/>
      <c r="H106" s="121"/>
      <c r="I106" s="121"/>
      <c r="J106" s="122">
        <f>J625</f>
        <v>0</v>
      </c>
      <c r="L106" s="119"/>
    </row>
    <row r="107" spans="1:47" s="10" customFormat="1" ht="19.899999999999999" customHeight="1">
      <c r="B107" s="123"/>
      <c r="D107" s="124" t="s">
        <v>137</v>
      </c>
      <c r="E107" s="125"/>
      <c r="F107" s="125"/>
      <c r="G107" s="125"/>
      <c r="H107" s="125"/>
      <c r="I107" s="125"/>
      <c r="J107" s="126">
        <f>J626</f>
        <v>0</v>
      </c>
      <c r="L107" s="123"/>
    </row>
    <row r="108" spans="1:47" s="2" customFormat="1" ht="21.75" customHeight="1">
      <c r="A108" s="33"/>
      <c r="B108" s="34"/>
      <c r="C108" s="33"/>
      <c r="D108" s="33"/>
      <c r="E108" s="33"/>
      <c r="F108" s="33"/>
      <c r="G108" s="33"/>
      <c r="H108" s="33"/>
      <c r="I108" s="33"/>
      <c r="J108" s="33"/>
      <c r="K108" s="33"/>
      <c r="L108" s="43"/>
      <c r="S108" s="33"/>
      <c r="T108" s="33"/>
      <c r="U108" s="33"/>
      <c r="V108" s="33"/>
      <c r="W108" s="33"/>
      <c r="X108" s="33"/>
      <c r="Y108" s="33"/>
      <c r="Z108" s="33"/>
      <c r="AA108" s="33"/>
      <c r="AB108" s="33"/>
      <c r="AC108" s="33"/>
      <c r="AD108" s="33"/>
      <c r="AE108" s="33"/>
    </row>
    <row r="109" spans="1:47" s="2" customFormat="1" ht="6.95" customHeight="1">
      <c r="A109" s="33"/>
      <c r="B109" s="48"/>
      <c r="C109" s="49"/>
      <c r="D109" s="49"/>
      <c r="E109" s="49"/>
      <c r="F109" s="49"/>
      <c r="G109" s="49"/>
      <c r="H109" s="49"/>
      <c r="I109" s="49"/>
      <c r="J109" s="49"/>
      <c r="K109" s="49"/>
      <c r="L109" s="43"/>
      <c r="S109" s="33"/>
      <c r="T109" s="33"/>
      <c r="U109" s="33"/>
      <c r="V109" s="33"/>
      <c r="W109" s="33"/>
      <c r="X109" s="33"/>
      <c r="Y109" s="33"/>
      <c r="Z109" s="33"/>
      <c r="AA109" s="33"/>
      <c r="AB109" s="33"/>
      <c r="AC109" s="33"/>
      <c r="AD109" s="33"/>
      <c r="AE109" s="33"/>
    </row>
    <row r="113" spans="1:31" s="2" customFormat="1" ht="6.95" customHeight="1">
      <c r="A113" s="33"/>
      <c r="B113" s="50"/>
      <c r="C113" s="51"/>
      <c r="D113" s="51"/>
      <c r="E113" s="51"/>
      <c r="F113" s="51"/>
      <c r="G113" s="51"/>
      <c r="H113" s="51"/>
      <c r="I113" s="51"/>
      <c r="J113" s="51"/>
      <c r="K113" s="51"/>
      <c r="L113" s="43"/>
      <c r="S113" s="33"/>
      <c r="T113" s="33"/>
      <c r="U113" s="33"/>
      <c r="V113" s="33"/>
      <c r="W113" s="33"/>
      <c r="X113" s="33"/>
      <c r="Y113" s="33"/>
      <c r="Z113" s="33"/>
      <c r="AA113" s="33"/>
      <c r="AB113" s="33"/>
      <c r="AC113" s="33"/>
      <c r="AD113" s="33"/>
      <c r="AE113" s="33"/>
    </row>
    <row r="114" spans="1:31" s="2" customFormat="1" ht="24.95" customHeight="1">
      <c r="A114" s="33"/>
      <c r="B114" s="34"/>
      <c r="C114" s="22" t="s">
        <v>138</v>
      </c>
      <c r="D114" s="33"/>
      <c r="E114" s="33"/>
      <c r="F114" s="33"/>
      <c r="G114" s="33"/>
      <c r="H114" s="33"/>
      <c r="I114" s="33"/>
      <c r="J114" s="33"/>
      <c r="K114" s="33"/>
      <c r="L114" s="43"/>
      <c r="S114" s="33"/>
      <c r="T114" s="33"/>
      <c r="U114" s="33"/>
      <c r="V114" s="33"/>
      <c r="W114" s="33"/>
      <c r="X114" s="33"/>
      <c r="Y114" s="33"/>
      <c r="Z114" s="33"/>
      <c r="AA114" s="33"/>
      <c r="AB114" s="33"/>
      <c r="AC114" s="33"/>
      <c r="AD114" s="33"/>
      <c r="AE114" s="33"/>
    </row>
    <row r="115" spans="1:31" s="2" customFormat="1" ht="6.95" customHeight="1">
      <c r="A115" s="33"/>
      <c r="B115" s="34"/>
      <c r="C115" s="33"/>
      <c r="D115" s="33"/>
      <c r="E115" s="33"/>
      <c r="F115" s="33"/>
      <c r="G115" s="33"/>
      <c r="H115" s="33"/>
      <c r="I115" s="33"/>
      <c r="J115" s="33"/>
      <c r="K115" s="33"/>
      <c r="L115" s="43"/>
      <c r="S115" s="33"/>
      <c r="T115" s="33"/>
      <c r="U115" s="33"/>
      <c r="V115" s="33"/>
      <c r="W115" s="33"/>
      <c r="X115" s="33"/>
      <c r="Y115" s="33"/>
      <c r="Z115" s="33"/>
      <c r="AA115" s="33"/>
      <c r="AB115" s="33"/>
      <c r="AC115" s="33"/>
      <c r="AD115" s="33"/>
      <c r="AE115" s="33"/>
    </row>
    <row r="116" spans="1:31" s="2" customFormat="1" ht="12" customHeight="1">
      <c r="A116" s="33"/>
      <c r="B116" s="34"/>
      <c r="C116" s="28" t="s">
        <v>16</v>
      </c>
      <c r="D116" s="33"/>
      <c r="E116" s="33"/>
      <c r="F116" s="33"/>
      <c r="G116" s="33"/>
      <c r="H116" s="33"/>
      <c r="I116" s="33"/>
      <c r="J116" s="33"/>
      <c r="K116" s="33"/>
      <c r="L116" s="43"/>
      <c r="S116" s="33"/>
      <c r="T116" s="33"/>
      <c r="U116" s="33"/>
      <c r="V116" s="33"/>
      <c r="W116" s="33"/>
      <c r="X116" s="33"/>
      <c r="Y116" s="33"/>
      <c r="Z116" s="33"/>
      <c r="AA116" s="33"/>
      <c r="AB116" s="33"/>
      <c r="AC116" s="33"/>
      <c r="AD116" s="33"/>
      <c r="AE116" s="33"/>
    </row>
    <row r="117" spans="1:31" s="2" customFormat="1" ht="16.5" customHeight="1">
      <c r="A117" s="33"/>
      <c r="B117" s="34"/>
      <c r="C117" s="33"/>
      <c r="D117" s="33"/>
      <c r="E117" s="269" t="str">
        <f>E7</f>
        <v>Cyklostezka spojující ul. Lhotská s cyklostezkou směr Štarnov</v>
      </c>
      <c r="F117" s="270"/>
      <c r="G117" s="270"/>
      <c r="H117" s="270"/>
      <c r="I117" s="33"/>
      <c r="J117" s="33"/>
      <c r="K117" s="33"/>
      <c r="L117" s="43"/>
      <c r="S117" s="33"/>
      <c r="T117" s="33"/>
      <c r="U117" s="33"/>
      <c r="V117" s="33"/>
      <c r="W117" s="33"/>
      <c r="X117" s="33"/>
      <c r="Y117" s="33"/>
      <c r="Z117" s="33"/>
      <c r="AA117" s="33"/>
      <c r="AB117" s="33"/>
      <c r="AC117" s="33"/>
      <c r="AD117" s="33"/>
      <c r="AE117" s="33"/>
    </row>
    <row r="118" spans="1:31" s="1" customFormat="1" ht="12" customHeight="1">
      <c r="B118" s="21"/>
      <c r="C118" s="28" t="s">
        <v>120</v>
      </c>
      <c r="L118" s="21"/>
    </row>
    <row r="119" spans="1:31" s="2" customFormat="1" ht="16.5" customHeight="1">
      <c r="A119" s="33"/>
      <c r="B119" s="34"/>
      <c r="C119" s="33"/>
      <c r="D119" s="33"/>
      <c r="E119" s="269" t="s">
        <v>121</v>
      </c>
      <c r="F119" s="271"/>
      <c r="G119" s="271"/>
      <c r="H119" s="271"/>
      <c r="I119" s="33"/>
      <c r="J119" s="33"/>
      <c r="K119" s="33"/>
      <c r="L119" s="43"/>
      <c r="S119" s="33"/>
      <c r="T119" s="33"/>
      <c r="U119" s="33"/>
      <c r="V119" s="33"/>
      <c r="W119" s="33"/>
      <c r="X119" s="33"/>
      <c r="Y119" s="33"/>
      <c r="Z119" s="33"/>
      <c r="AA119" s="33"/>
      <c r="AB119" s="33"/>
      <c r="AC119" s="33"/>
      <c r="AD119" s="33"/>
      <c r="AE119" s="33"/>
    </row>
    <row r="120" spans="1:31" s="2" customFormat="1" ht="12" customHeight="1">
      <c r="A120" s="33"/>
      <c r="B120" s="34"/>
      <c r="C120" s="28" t="s">
        <v>122</v>
      </c>
      <c r="D120" s="33"/>
      <c r="E120" s="33"/>
      <c r="F120" s="33"/>
      <c r="G120" s="33"/>
      <c r="H120" s="33"/>
      <c r="I120" s="33"/>
      <c r="J120" s="33"/>
      <c r="K120" s="33"/>
      <c r="L120" s="43"/>
      <c r="S120" s="33"/>
      <c r="T120" s="33"/>
      <c r="U120" s="33"/>
      <c r="V120" s="33"/>
      <c r="W120" s="33"/>
      <c r="X120" s="33"/>
      <c r="Y120" s="33"/>
      <c r="Z120" s="33"/>
      <c r="AA120" s="33"/>
      <c r="AB120" s="33"/>
      <c r="AC120" s="33"/>
      <c r="AD120" s="33"/>
      <c r="AE120" s="33"/>
    </row>
    <row r="121" spans="1:31" s="2" customFormat="1" ht="30" customHeight="1">
      <c r="A121" s="33"/>
      <c r="B121" s="34"/>
      <c r="C121" s="33"/>
      <c r="D121" s="33"/>
      <c r="E121" s="226" t="str">
        <f>E11</f>
        <v>011 - SO 101 - Zpevněné dopravní plochy - uznatelné náklady</v>
      </c>
      <c r="F121" s="271"/>
      <c r="G121" s="271"/>
      <c r="H121" s="271"/>
      <c r="I121" s="33"/>
      <c r="J121" s="33"/>
      <c r="K121" s="33"/>
      <c r="L121" s="43"/>
      <c r="S121" s="33"/>
      <c r="T121" s="33"/>
      <c r="U121" s="33"/>
      <c r="V121" s="33"/>
      <c r="W121" s="33"/>
      <c r="X121" s="33"/>
      <c r="Y121" s="33"/>
      <c r="Z121" s="33"/>
      <c r="AA121" s="33"/>
      <c r="AB121" s="33"/>
      <c r="AC121" s="33"/>
      <c r="AD121" s="33"/>
      <c r="AE121" s="33"/>
    </row>
    <row r="122" spans="1:31" s="2" customFormat="1" ht="6.95" customHeight="1">
      <c r="A122" s="33"/>
      <c r="B122" s="34"/>
      <c r="C122" s="33"/>
      <c r="D122" s="33"/>
      <c r="E122" s="33"/>
      <c r="F122" s="33"/>
      <c r="G122" s="33"/>
      <c r="H122" s="33"/>
      <c r="I122" s="33"/>
      <c r="J122" s="33"/>
      <c r="K122" s="33"/>
      <c r="L122" s="43"/>
      <c r="S122" s="33"/>
      <c r="T122" s="33"/>
      <c r="U122" s="33"/>
      <c r="V122" s="33"/>
      <c r="W122" s="33"/>
      <c r="X122" s="33"/>
      <c r="Y122" s="33"/>
      <c r="Z122" s="33"/>
      <c r="AA122" s="33"/>
      <c r="AB122" s="33"/>
      <c r="AC122" s="33"/>
      <c r="AD122" s="33"/>
      <c r="AE122" s="33"/>
    </row>
    <row r="123" spans="1:31" s="2" customFormat="1" ht="12" customHeight="1">
      <c r="A123" s="33"/>
      <c r="B123" s="34"/>
      <c r="C123" s="28" t="s">
        <v>20</v>
      </c>
      <c r="D123" s="33"/>
      <c r="E123" s="33"/>
      <c r="F123" s="26" t="str">
        <f>F14</f>
        <v>Šternberk</v>
      </c>
      <c r="G123" s="33"/>
      <c r="H123" s="33"/>
      <c r="I123" s="28" t="s">
        <v>22</v>
      </c>
      <c r="J123" s="56" t="str">
        <f>IF(J14="","",J14)</f>
        <v>16. 8. 2021</v>
      </c>
      <c r="K123" s="33"/>
      <c r="L123" s="43"/>
      <c r="S123" s="33"/>
      <c r="T123" s="33"/>
      <c r="U123" s="33"/>
      <c r="V123" s="33"/>
      <c r="W123" s="33"/>
      <c r="X123" s="33"/>
      <c r="Y123" s="33"/>
      <c r="Z123" s="33"/>
      <c r="AA123" s="33"/>
      <c r="AB123" s="33"/>
      <c r="AC123" s="33"/>
      <c r="AD123" s="33"/>
      <c r="AE123" s="33"/>
    </row>
    <row r="124" spans="1:31" s="2" customFormat="1" ht="6.95" customHeight="1">
      <c r="A124" s="33"/>
      <c r="B124" s="34"/>
      <c r="C124" s="33"/>
      <c r="D124" s="33"/>
      <c r="E124" s="33"/>
      <c r="F124" s="33"/>
      <c r="G124" s="33"/>
      <c r="H124" s="33"/>
      <c r="I124" s="33"/>
      <c r="J124" s="33"/>
      <c r="K124" s="33"/>
      <c r="L124" s="43"/>
      <c r="S124" s="33"/>
      <c r="T124" s="33"/>
      <c r="U124" s="33"/>
      <c r="V124" s="33"/>
      <c r="W124" s="33"/>
      <c r="X124" s="33"/>
      <c r="Y124" s="33"/>
      <c r="Z124" s="33"/>
      <c r="AA124" s="33"/>
      <c r="AB124" s="33"/>
      <c r="AC124" s="33"/>
      <c r="AD124" s="33"/>
      <c r="AE124" s="33"/>
    </row>
    <row r="125" spans="1:31" s="2" customFormat="1" ht="25.7" customHeight="1">
      <c r="A125" s="33"/>
      <c r="B125" s="34"/>
      <c r="C125" s="28" t="s">
        <v>24</v>
      </c>
      <c r="D125" s="33"/>
      <c r="E125" s="33"/>
      <c r="F125" s="26" t="str">
        <f>E17</f>
        <v>Město Šternberk, Horní nám. 16, 785 01 Šternberk</v>
      </c>
      <c r="G125" s="33"/>
      <c r="H125" s="33"/>
      <c r="I125" s="28" t="s">
        <v>31</v>
      </c>
      <c r="J125" s="31" t="str">
        <f>E23</f>
        <v>Ing. Linda Smítalová - Atelis</v>
      </c>
      <c r="K125" s="33"/>
      <c r="L125" s="43"/>
      <c r="S125" s="33"/>
      <c r="T125" s="33"/>
      <c r="U125" s="33"/>
      <c r="V125" s="33"/>
      <c r="W125" s="33"/>
      <c r="X125" s="33"/>
      <c r="Y125" s="33"/>
      <c r="Z125" s="33"/>
      <c r="AA125" s="33"/>
      <c r="AB125" s="33"/>
      <c r="AC125" s="33"/>
      <c r="AD125" s="33"/>
      <c r="AE125" s="33"/>
    </row>
    <row r="126" spans="1:31" s="2" customFormat="1" ht="15.2" customHeight="1">
      <c r="A126" s="33"/>
      <c r="B126" s="34"/>
      <c r="C126" s="28" t="s">
        <v>29</v>
      </c>
      <c r="D126" s="33"/>
      <c r="E126" s="33"/>
      <c r="F126" s="26" t="str">
        <f>IF(E20="","",E20)</f>
        <v>Vyplň údaj</v>
      </c>
      <c r="G126" s="33"/>
      <c r="H126" s="33"/>
      <c r="I126" s="28" t="s">
        <v>35</v>
      </c>
      <c r="J126" s="31" t="str">
        <f>E26</f>
        <v>Čiklová</v>
      </c>
      <c r="K126" s="33"/>
      <c r="L126" s="43"/>
      <c r="S126" s="33"/>
      <c r="T126" s="33"/>
      <c r="U126" s="33"/>
      <c r="V126" s="33"/>
      <c r="W126" s="33"/>
      <c r="X126" s="33"/>
      <c r="Y126" s="33"/>
      <c r="Z126" s="33"/>
      <c r="AA126" s="33"/>
      <c r="AB126" s="33"/>
      <c r="AC126" s="33"/>
      <c r="AD126" s="33"/>
      <c r="AE126" s="33"/>
    </row>
    <row r="127" spans="1:31" s="2" customFormat="1" ht="10.35" customHeight="1">
      <c r="A127" s="33"/>
      <c r="B127" s="34"/>
      <c r="C127" s="33"/>
      <c r="D127" s="33"/>
      <c r="E127" s="33"/>
      <c r="F127" s="33"/>
      <c r="G127" s="33"/>
      <c r="H127" s="33"/>
      <c r="I127" s="33"/>
      <c r="J127" s="33"/>
      <c r="K127" s="33"/>
      <c r="L127" s="43"/>
      <c r="S127" s="33"/>
      <c r="T127" s="33"/>
      <c r="U127" s="33"/>
      <c r="V127" s="33"/>
      <c r="W127" s="33"/>
      <c r="X127" s="33"/>
      <c r="Y127" s="33"/>
      <c r="Z127" s="33"/>
      <c r="AA127" s="33"/>
      <c r="AB127" s="33"/>
      <c r="AC127" s="33"/>
      <c r="AD127" s="33"/>
      <c r="AE127" s="33"/>
    </row>
    <row r="128" spans="1:31" s="11" customFormat="1" ht="29.25" customHeight="1">
      <c r="A128" s="127"/>
      <c r="B128" s="128"/>
      <c r="C128" s="129" t="s">
        <v>139</v>
      </c>
      <c r="D128" s="130" t="s">
        <v>63</v>
      </c>
      <c r="E128" s="130" t="s">
        <v>59</v>
      </c>
      <c r="F128" s="130" t="s">
        <v>60</v>
      </c>
      <c r="G128" s="130" t="s">
        <v>140</v>
      </c>
      <c r="H128" s="130" t="s">
        <v>141</v>
      </c>
      <c r="I128" s="130" t="s">
        <v>142</v>
      </c>
      <c r="J128" s="130" t="s">
        <v>126</v>
      </c>
      <c r="K128" s="131" t="s">
        <v>143</v>
      </c>
      <c r="L128" s="132"/>
      <c r="M128" s="63" t="s">
        <v>1</v>
      </c>
      <c r="N128" s="64" t="s">
        <v>42</v>
      </c>
      <c r="O128" s="64" t="s">
        <v>144</v>
      </c>
      <c r="P128" s="64" t="s">
        <v>145</v>
      </c>
      <c r="Q128" s="64" t="s">
        <v>146</v>
      </c>
      <c r="R128" s="64" t="s">
        <v>147</v>
      </c>
      <c r="S128" s="64" t="s">
        <v>148</v>
      </c>
      <c r="T128" s="65" t="s">
        <v>149</v>
      </c>
      <c r="U128" s="127"/>
      <c r="V128" s="127"/>
      <c r="W128" s="127"/>
      <c r="X128" s="127"/>
      <c r="Y128" s="127"/>
      <c r="Z128" s="127"/>
      <c r="AA128" s="127"/>
      <c r="AB128" s="127"/>
      <c r="AC128" s="127"/>
      <c r="AD128" s="127"/>
      <c r="AE128" s="127"/>
    </row>
    <row r="129" spans="1:65" s="2" customFormat="1" ht="22.9" customHeight="1">
      <c r="A129" s="33"/>
      <c r="B129" s="34"/>
      <c r="C129" s="70" t="s">
        <v>150</v>
      </c>
      <c r="D129" s="33"/>
      <c r="E129" s="33"/>
      <c r="F129" s="33"/>
      <c r="G129" s="33"/>
      <c r="H129" s="33"/>
      <c r="I129" s="33"/>
      <c r="J129" s="133">
        <f>BK129</f>
        <v>0</v>
      </c>
      <c r="K129" s="33"/>
      <c r="L129" s="34"/>
      <c r="M129" s="66"/>
      <c r="N129" s="57"/>
      <c r="O129" s="67"/>
      <c r="P129" s="134">
        <f>P130+P625</f>
        <v>0</v>
      </c>
      <c r="Q129" s="67"/>
      <c r="R129" s="134">
        <f>R130+R625</f>
        <v>784.19970765100015</v>
      </c>
      <c r="S129" s="67"/>
      <c r="T129" s="135">
        <f>T130+T625</f>
        <v>88.620999999999995</v>
      </c>
      <c r="U129" s="33"/>
      <c r="V129" s="33"/>
      <c r="W129" s="33"/>
      <c r="X129" s="33"/>
      <c r="Y129" s="33"/>
      <c r="Z129" s="33"/>
      <c r="AA129" s="33"/>
      <c r="AB129" s="33"/>
      <c r="AC129" s="33"/>
      <c r="AD129" s="33"/>
      <c r="AE129" s="33"/>
      <c r="AT129" s="18" t="s">
        <v>77</v>
      </c>
      <c r="AU129" s="18" t="s">
        <v>128</v>
      </c>
      <c r="BK129" s="136">
        <f>BK130+BK625</f>
        <v>0</v>
      </c>
    </row>
    <row r="130" spans="1:65" s="12" customFormat="1" ht="25.9" customHeight="1">
      <c r="B130" s="137"/>
      <c r="D130" s="138" t="s">
        <v>77</v>
      </c>
      <c r="E130" s="139" t="s">
        <v>151</v>
      </c>
      <c r="F130" s="139" t="s">
        <v>152</v>
      </c>
      <c r="I130" s="140"/>
      <c r="J130" s="141">
        <f>BK130</f>
        <v>0</v>
      </c>
      <c r="L130" s="137"/>
      <c r="M130" s="142"/>
      <c r="N130" s="143"/>
      <c r="O130" s="143"/>
      <c r="P130" s="144">
        <f>P131+P284+P426+P445+P589+P621</f>
        <v>0</v>
      </c>
      <c r="Q130" s="143"/>
      <c r="R130" s="144">
        <f>R131+R284+R426+R445+R589+R621</f>
        <v>781.06310765100011</v>
      </c>
      <c r="S130" s="143"/>
      <c r="T130" s="145">
        <f>T131+T284+T426+T445+T589+T621</f>
        <v>88.620999999999995</v>
      </c>
      <c r="AR130" s="138" t="s">
        <v>85</v>
      </c>
      <c r="AT130" s="146" t="s">
        <v>77</v>
      </c>
      <c r="AU130" s="146" t="s">
        <v>78</v>
      </c>
      <c r="AY130" s="138" t="s">
        <v>153</v>
      </c>
      <c r="BK130" s="147">
        <f>BK131+BK284+BK426+BK445+BK589+BK621</f>
        <v>0</v>
      </c>
    </row>
    <row r="131" spans="1:65" s="12" customFormat="1" ht="22.9" customHeight="1">
      <c r="B131" s="137"/>
      <c r="D131" s="138" t="s">
        <v>77</v>
      </c>
      <c r="E131" s="148" t="s">
        <v>85</v>
      </c>
      <c r="F131" s="148" t="s">
        <v>154</v>
      </c>
      <c r="I131" s="140"/>
      <c r="J131" s="149">
        <f>BK131</f>
        <v>0</v>
      </c>
      <c r="L131" s="137"/>
      <c r="M131" s="142"/>
      <c r="N131" s="143"/>
      <c r="O131" s="143"/>
      <c r="P131" s="144">
        <f>SUM(P132:P283)</f>
        <v>0</v>
      </c>
      <c r="Q131" s="143"/>
      <c r="R131" s="144">
        <f>SUM(R132:R283)</f>
        <v>246.49829607000001</v>
      </c>
      <c r="S131" s="143"/>
      <c r="T131" s="145">
        <f>SUM(T132:T283)</f>
        <v>77.950999999999993</v>
      </c>
      <c r="AR131" s="138" t="s">
        <v>85</v>
      </c>
      <c r="AT131" s="146" t="s">
        <v>77</v>
      </c>
      <c r="AU131" s="146" t="s">
        <v>85</v>
      </c>
      <c r="AY131" s="138" t="s">
        <v>153</v>
      </c>
      <c r="BK131" s="147">
        <f>SUM(BK132:BK283)</f>
        <v>0</v>
      </c>
    </row>
    <row r="132" spans="1:65" s="2" customFormat="1" ht="33" customHeight="1">
      <c r="A132" s="33"/>
      <c r="B132" s="150"/>
      <c r="C132" s="151" t="s">
        <v>85</v>
      </c>
      <c r="D132" s="151" t="s">
        <v>155</v>
      </c>
      <c r="E132" s="152" t="s">
        <v>156</v>
      </c>
      <c r="F132" s="153" t="s">
        <v>157</v>
      </c>
      <c r="G132" s="154" t="s">
        <v>158</v>
      </c>
      <c r="H132" s="155">
        <v>10</v>
      </c>
      <c r="I132" s="156"/>
      <c r="J132" s="157">
        <f>ROUND(I132*H132,2)</f>
        <v>0</v>
      </c>
      <c r="K132" s="153" t="s">
        <v>159</v>
      </c>
      <c r="L132" s="34"/>
      <c r="M132" s="158" t="s">
        <v>1</v>
      </c>
      <c r="N132" s="159" t="s">
        <v>43</v>
      </c>
      <c r="O132" s="59"/>
      <c r="P132" s="160">
        <f>O132*H132</f>
        <v>0</v>
      </c>
      <c r="Q132" s="160">
        <v>0</v>
      </c>
      <c r="R132" s="160">
        <f>Q132*H132</f>
        <v>0</v>
      </c>
      <c r="S132" s="160">
        <v>0</v>
      </c>
      <c r="T132" s="161">
        <f>S132*H132</f>
        <v>0</v>
      </c>
      <c r="U132" s="33"/>
      <c r="V132" s="33"/>
      <c r="W132" s="33"/>
      <c r="X132" s="33"/>
      <c r="Y132" s="33"/>
      <c r="Z132" s="33"/>
      <c r="AA132" s="33"/>
      <c r="AB132" s="33"/>
      <c r="AC132" s="33"/>
      <c r="AD132" s="33"/>
      <c r="AE132" s="33"/>
      <c r="AR132" s="162" t="s">
        <v>160</v>
      </c>
      <c r="AT132" s="162" t="s">
        <v>155</v>
      </c>
      <c r="AU132" s="162" t="s">
        <v>87</v>
      </c>
      <c r="AY132" s="18" t="s">
        <v>153</v>
      </c>
      <c r="BE132" s="163">
        <f>IF(N132="základní",J132,0)</f>
        <v>0</v>
      </c>
      <c r="BF132" s="163">
        <f>IF(N132="snížená",J132,0)</f>
        <v>0</v>
      </c>
      <c r="BG132" s="163">
        <f>IF(N132="zákl. přenesená",J132,0)</f>
        <v>0</v>
      </c>
      <c r="BH132" s="163">
        <f>IF(N132="sníž. přenesená",J132,0)</f>
        <v>0</v>
      </c>
      <c r="BI132" s="163">
        <f>IF(N132="nulová",J132,0)</f>
        <v>0</v>
      </c>
      <c r="BJ132" s="18" t="s">
        <v>85</v>
      </c>
      <c r="BK132" s="163">
        <f>ROUND(I132*H132,2)</f>
        <v>0</v>
      </c>
      <c r="BL132" s="18" t="s">
        <v>160</v>
      </c>
      <c r="BM132" s="162" t="s">
        <v>161</v>
      </c>
    </row>
    <row r="133" spans="1:65" s="2" customFormat="1" ht="29.25">
      <c r="A133" s="33"/>
      <c r="B133" s="34"/>
      <c r="C133" s="33"/>
      <c r="D133" s="164" t="s">
        <v>162</v>
      </c>
      <c r="E133" s="33"/>
      <c r="F133" s="165" t="s">
        <v>163</v>
      </c>
      <c r="G133" s="33"/>
      <c r="H133" s="33"/>
      <c r="I133" s="166"/>
      <c r="J133" s="33"/>
      <c r="K133" s="33"/>
      <c r="L133" s="34"/>
      <c r="M133" s="167"/>
      <c r="N133" s="168"/>
      <c r="O133" s="59"/>
      <c r="P133" s="59"/>
      <c r="Q133" s="59"/>
      <c r="R133" s="59"/>
      <c r="S133" s="59"/>
      <c r="T133" s="60"/>
      <c r="U133" s="33"/>
      <c r="V133" s="33"/>
      <c r="W133" s="33"/>
      <c r="X133" s="33"/>
      <c r="Y133" s="33"/>
      <c r="Z133" s="33"/>
      <c r="AA133" s="33"/>
      <c r="AB133" s="33"/>
      <c r="AC133" s="33"/>
      <c r="AD133" s="33"/>
      <c r="AE133" s="33"/>
      <c r="AT133" s="18" t="s">
        <v>162</v>
      </c>
      <c r="AU133" s="18" t="s">
        <v>87</v>
      </c>
    </row>
    <row r="134" spans="1:65" s="2" customFormat="1" ht="97.5">
      <c r="A134" s="33"/>
      <c r="B134" s="34"/>
      <c r="C134" s="33"/>
      <c r="D134" s="164" t="s">
        <v>164</v>
      </c>
      <c r="E134" s="33"/>
      <c r="F134" s="169" t="s">
        <v>165</v>
      </c>
      <c r="G134" s="33"/>
      <c r="H134" s="33"/>
      <c r="I134" s="166"/>
      <c r="J134" s="33"/>
      <c r="K134" s="33"/>
      <c r="L134" s="34"/>
      <c r="M134" s="167"/>
      <c r="N134" s="168"/>
      <c r="O134" s="59"/>
      <c r="P134" s="59"/>
      <c r="Q134" s="59"/>
      <c r="R134" s="59"/>
      <c r="S134" s="59"/>
      <c r="T134" s="60"/>
      <c r="U134" s="33"/>
      <c r="V134" s="33"/>
      <c r="W134" s="33"/>
      <c r="X134" s="33"/>
      <c r="Y134" s="33"/>
      <c r="Z134" s="33"/>
      <c r="AA134" s="33"/>
      <c r="AB134" s="33"/>
      <c r="AC134" s="33"/>
      <c r="AD134" s="33"/>
      <c r="AE134" s="33"/>
      <c r="AT134" s="18" t="s">
        <v>164</v>
      </c>
      <c r="AU134" s="18" t="s">
        <v>87</v>
      </c>
    </row>
    <row r="135" spans="1:65" s="13" customFormat="1" ht="22.5">
      <c r="B135" s="170"/>
      <c r="D135" s="164" t="s">
        <v>166</v>
      </c>
      <c r="E135" s="171" t="s">
        <v>1</v>
      </c>
      <c r="F135" s="172" t="s">
        <v>167</v>
      </c>
      <c r="H135" s="171" t="s">
        <v>1</v>
      </c>
      <c r="I135" s="173"/>
      <c r="L135" s="170"/>
      <c r="M135" s="174"/>
      <c r="N135" s="175"/>
      <c r="O135" s="175"/>
      <c r="P135" s="175"/>
      <c r="Q135" s="175"/>
      <c r="R135" s="175"/>
      <c r="S135" s="175"/>
      <c r="T135" s="176"/>
      <c r="AT135" s="171" t="s">
        <v>166</v>
      </c>
      <c r="AU135" s="171" t="s">
        <v>87</v>
      </c>
      <c r="AV135" s="13" t="s">
        <v>85</v>
      </c>
      <c r="AW135" s="13" t="s">
        <v>34</v>
      </c>
      <c r="AX135" s="13" t="s">
        <v>78</v>
      </c>
      <c r="AY135" s="171" t="s">
        <v>153</v>
      </c>
    </row>
    <row r="136" spans="1:65" s="14" customFormat="1" ht="11.25">
      <c r="B136" s="177"/>
      <c r="D136" s="164" t="s">
        <v>166</v>
      </c>
      <c r="E136" s="178" t="s">
        <v>1</v>
      </c>
      <c r="F136" s="179" t="s">
        <v>168</v>
      </c>
      <c r="H136" s="180">
        <v>10</v>
      </c>
      <c r="I136" s="181"/>
      <c r="L136" s="177"/>
      <c r="M136" s="182"/>
      <c r="N136" s="183"/>
      <c r="O136" s="183"/>
      <c r="P136" s="183"/>
      <c r="Q136" s="183"/>
      <c r="R136" s="183"/>
      <c r="S136" s="183"/>
      <c r="T136" s="184"/>
      <c r="AT136" s="178" t="s">
        <v>166</v>
      </c>
      <c r="AU136" s="178" t="s">
        <v>87</v>
      </c>
      <c r="AV136" s="14" t="s">
        <v>87</v>
      </c>
      <c r="AW136" s="14" t="s">
        <v>34</v>
      </c>
      <c r="AX136" s="14" t="s">
        <v>85</v>
      </c>
      <c r="AY136" s="178" t="s">
        <v>153</v>
      </c>
    </row>
    <row r="137" spans="1:65" s="2" customFormat="1" ht="24.2" customHeight="1">
      <c r="A137" s="33"/>
      <c r="B137" s="150"/>
      <c r="C137" s="151" t="s">
        <v>87</v>
      </c>
      <c r="D137" s="151" t="s">
        <v>155</v>
      </c>
      <c r="E137" s="152" t="s">
        <v>169</v>
      </c>
      <c r="F137" s="153" t="s">
        <v>170</v>
      </c>
      <c r="G137" s="154" t="s">
        <v>171</v>
      </c>
      <c r="H137" s="155">
        <v>1</v>
      </c>
      <c r="I137" s="156"/>
      <c r="J137" s="157">
        <f>ROUND(I137*H137,2)</f>
        <v>0</v>
      </c>
      <c r="K137" s="153" t="s">
        <v>159</v>
      </c>
      <c r="L137" s="34"/>
      <c r="M137" s="158" t="s">
        <v>1</v>
      </c>
      <c r="N137" s="159" t="s">
        <v>43</v>
      </c>
      <c r="O137" s="59"/>
      <c r="P137" s="160">
        <f>O137*H137</f>
        <v>0</v>
      </c>
      <c r="Q137" s="160">
        <v>0</v>
      </c>
      <c r="R137" s="160">
        <f>Q137*H137</f>
        <v>0</v>
      </c>
      <c r="S137" s="160">
        <v>0</v>
      </c>
      <c r="T137" s="161">
        <f>S137*H137</f>
        <v>0</v>
      </c>
      <c r="U137" s="33"/>
      <c r="V137" s="33"/>
      <c r="W137" s="33"/>
      <c r="X137" s="33"/>
      <c r="Y137" s="33"/>
      <c r="Z137" s="33"/>
      <c r="AA137" s="33"/>
      <c r="AB137" s="33"/>
      <c r="AC137" s="33"/>
      <c r="AD137" s="33"/>
      <c r="AE137" s="33"/>
      <c r="AR137" s="162" t="s">
        <v>160</v>
      </c>
      <c r="AT137" s="162" t="s">
        <v>155</v>
      </c>
      <c r="AU137" s="162" t="s">
        <v>87</v>
      </c>
      <c r="AY137" s="18" t="s">
        <v>153</v>
      </c>
      <c r="BE137" s="163">
        <f>IF(N137="základní",J137,0)</f>
        <v>0</v>
      </c>
      <c r="BF137" s="163">
        <f>IF(N137="snížená",J137,0)</f>
        <v>0</v>
      </c>
      <c r="BG137" s="163">
        <f>IF(N137="zákl. přenesená",J137,0)</f>
        <v>0</v>
      </c>
      <c r="BH137" s="163">
        <f>IF(N137="sníž. přenesená",J137,0)</f>
        <v>0</v>
      </c>
      <c r="BI137" s="163">
        <f>IF(N137="nulová",J137,0)</f>
        <v>0</v>
      </c>
      <c r="BJ137" s="18" t="s">
        <v>85</v>
      </c>
      <c r="BK137" s="163">
        <f>ROUND(I137*H137,2)</f>
        <v>0</v>
      </c>
      <c r="BL137" s="18" t="s">
        <v>160</v>
      </c>
      <c r="BM137" s="162" t="s">
        <v>172</v>
      </c>
    </row>
    <row r="138" spans="1:65" s="2" customFormat="1" ht="19.5">
      <c r="A138" s="33"/>
      <c r="B138" s="34"/>
      <c r="C138" s="33"/>
      <c r="D138" s="164" t="s">
        <v>162</v>
      </c>
      <c r="E138" s="33"/>
      <c r="F138" s="165" t="s">
        <v>173</v>
      </c>
      <c r="G138" s="33"/>
      <c r="H138" s="33"/>
      <c r="I138" s="166"/>
      <c r="J138" s="33"/>
      <c r="K138" s="33"/>
      <c r="L138" s="34"/>
      <c r="M138" s="167"/>
      <c r="N138" s="168"/>
      <c r="O138" s="59"/>
      <c r="P138" s="59"/>
      <c r="Q138" s="59"/>
      <c r="R138" s="59"/>
      <c r="S138" s="59"/>
      <c r="T138" s="60"/>
      <c r="U138" s="33"/>
      <c r="V138" s="33"/>
      <c r="W138" s="33"/>
      <c r="X138" s="33"/>
      <c r="Y138" s="33"/>
      <c r="Z138" s="33"/>
      <c r="AA138" s="33"/>
      <c r="AB138" s="33"/>
      <c r="AC138" s="33"/>
      <c r="AD138" s="33"/>
      <c r="AE138" s="33"/>
      <c r="AT138" s="18" t="s">
        <v>162</v>
      </c>
      <c r="AU138" s="18" t="s">
        <v>87</v>
      </c>
    </row>
    <row r="139" spans="1:65" s="2" customFormat="1" ht="136.5">
      <c r="A139" s="33"/>
      <c r="B139" s="34"/>
      <c r="C139" s="33"/>
      <c r="D139" s="164" t="s">
        <v>164</v>
      </c>
      <c r="E139" s="33"/>
      <c r="F139" s="169" t="s">
        <v>174</v>
      </c>
      <c r="G139" s="33"/>
      <c r="H139" s="33"/>
      <c r="I139" s="166"/>
      <c r="J139" s="33"/>
      <c r="K139" s="33"/>
      <c r="L139" s="34"/>
      <c r="M139" s="167"/>
      <c r="N139" s="168"/>
      <c r="O139" s="59"/>
      <c r="P139" s="59"/>
      <c r="Q139" s="59"/>
      <c r="R139" s="59"/>
      <c r="S139" s="59"/>
      <c r="T139" s="60"/>
      <c r="U139" s="33"/>
      <c r="V139" s="33"/>
      <c r="W139" s="33"/>
      <c r="X139" s="33"/>
      <c r="Y139" s="33"/>
      <c r="Z139" s="33"/>
      <c r="AA139" s="33"/>
      <c r="AB139" s="33"/>
      <c r="AC139" s="33"/>
      <c r="AD139" s="33"/>
      <c r="AE139" s="33"/>
      <c r="AT139" s="18" t="s">
        <v>164</v>
      </c>
      <c r="AU139" s="18" t="s">
        <v>87</v>
      </c>
    </row>
    <row r="140" spans="1:65" s="13" customFormat="1" ht="22.5">
      <c r="B140" s="170"/>
      <c r="D140" s="164" t="s">
        <v>166</v>
      </c>
      <c r="E140" s="171" t="s">
        <v>1</v>
      </c>
      <c r="F140" s="172" t="s">
        <v>167</v>
      </c>
      <c r="H140" s="171" t="s">
        <v>1</v>
      </c>
      <c r="I140" s="173"/>
      <c r="L140" s="170"/>
      <c r="M140" s="174"/>
      <c r="N140" s="175"/>
      <c r="O140" s="175"/>
      <c r="P140" s="175"/>
      <c r="Q140" s="175"/>
      <c r="R140" s="175"/>
      <c r="S140" s="175"/>
      <c r="T140" s="176"/>
      <c r="AT140" s="171" t="s">
        <v>166</v>
      </c>
      <c r="AU140" s="171" t="s">
        <v>87</v>
      </c>
      <c r="AV140" s="13" t="s">
        <v>85</v>
      </c>
      <c r="AW140" s="13" t="s">
        <v>34</v>
      </c>
      <c r="AX140" s="13" t="s">
        <v>78</v>
      </c>
      <c r="AY140" s="171" t="s">
        <v>153</v>
      </c>
    </row>
    <row r="141" spans="1:65" s="14" customFormat="1" ht="11.25">
      <c r="B141" s="177"/>
      <c r="D141" s="164" t="s">
        <v>166</v>
      </c>
      <c r="E141" s="178" t="s">
        <v>1</v>
      </c>
      <c r="F141" s="179" t="s">
        <v>175</v>
      </c>
      <c r="H141" s="180">
        <v>1</v>
      </c>
      <c r="I141" s="181"/>
      <c r="L141" s="177"/>
      <c r="M141" s="182"/>
      <c r="N141" s="183"/>
      <c r="O141" s="183"/>
      <c r="P141" s="183"/>
      <c r="Q141" s="183"/>
      <c r="R141" s="183"/>
      <c r="S141" s="183"/>
      <c r="T141" s="184"/>
      <c r="AT141" s="178" t="s">
        <v>166</v>
      </c>
      <c r="AU141" s="178" t="s">
        <v>87</v>
      </c>
      <c r="AV141" s="14" t="s">
        <v>87</v>
      </c>
      <c r="AW141" s="14" t="s">
        <v>34</v>
      </c>
      <c r="AX141" s="14" t="s">
        <v>85</v>
      </c>
      <c r="AY141" s="178" t="s">
        <v>153</v>
      </c>
    </row>
    <row r="142" spans="1:65" s="2" customFormat="1" ht="24.2" customHeight="1">
      <c r="A142" s="33"/>
      <c r="B142" s="150"/>
      <c r="C142" s="151" t="s">
        <v>176</v>
      </c>
      <c r="D142" s="151" t="s">
        <v>155</v>
      </c>
      <c r="E142" s="152" t="s">
        <v>177</v>
      </c>
      <c r="F142" s="153" t="s">
        <v>178</v>
      </c>
      <c r="G142" s="154" t="s">
        <v>158</v>
      </c>
      <c r="H142" s="155">
        <v>4.25</v>
      </c>
      <c r="I142" s="156"/>
      <c r="J142" s="157">
        <f>ROUND(I142*H142,2)</f>
        <v>0</v>
      </c>
      <c r="K142" s="153" t="s">
        <v>159</v>
      </c>
      <c r="L142" s="34"/>
      <c r="M142" s="158" t="s">
        <v>1</v>
      </c>
      <c r="N142" s="159" t="s">
        <v>43</v>
      </c>
      <c r="O142" s="59"/>
      <c r="P142" s="160">
        <f>O142*H142</f>
        <v>0</v>
      </c>
      <c r="Q142" s="160">
        <v>0</v>
      </c>
      <c r="R142" s="160">
        <f>Q142*H142</f>
        <v>0</v>
      </c>
      <c r="S142" s="160">
        <v>0</v>
      </c>
      <c r="T142" s="161">
        <f>S142*H142</f>
        <v>0</v>
      </c>
      <c r="U142" s="33"/>
      <c r="V142" s="33"/>
      <c r="W142" s="33"/>
      <c r="X142" s="33"/>
      <c r="Y142" s="33"/>
      <c r="Z142" s="33"/>
      <c r="AA142" s="33"/>
      <c r="AB142" s="33"/>
      <c r="AC142" s="33"/>
      <c r="AD142" s="33"/>
      <c r="AE142" s="33"/>
      <c r="AR142" s="162" t="s">
        <v>160</v>
      </c>
      <c r="AT142" s="162" t="s">
        <v>155</v>
      </c>
      <c r="AU142" s="162" t="s">
        <v>87</v>
      </c>
      <c r="AY142" s="18" t="s">
        <v>153</v>
      </c>
      <c r="BE142" s="163">
        <f>IF(N142="základní",J142,0)</f>
        <v>0</v>
      </c>
      <c r="BF142" s="163">
        <f>IF(N142="snížená",J142,0)</f>
        <v>0</v>
      </c>
      <c r="BG142" s="163">
        <f>IF(N142="zákl. přenesená",J142,0)</f>
        <v>0</v>
      </c>
      <c r="BH142" s="163">
        <f>IF(N142="sníž. přenesená",J142,0)</f>
        <v>0</v>
      </c>
      <c r="BI142" s="163">
        <f>IF(N142="nulová",J142,0)</f>
        <v>0</v>
      </c>
      <c r="BJ142" s="18" t="s">
        <v>85</v>
      </c>
      <c r="BK142" s="163">
        <f>ROUND(I142*H142,2)</f>
        <v>0</v>
      </c>
      <c r="BL142" s="18" t="s">
        <v>160</v>
      </c>
      <c r="BM142" s="162" t="s">
        <v>179</v>
      </c>
    </row>
    <row r="143" spans="1:65" s="2" customFormat="1" ht="19.5">
      <c r="A143" s="33"/>
      <c r="B143" s="34"/>
      <c r="C143" s="33"/>
      <c r="D143" s="164" t="s">
        <v>162</v>
      </c>
      <c r="E143" s="33"/>
      <c r="F143" s="165" t="s">
        <v>180</v>
      </c>
      <c r="G143" s="33"/>
      <c r="H143" s="33"/>
      <c r="I143" s="166"/>
      <c r="J143" s="33"/>
      <c r="K143" s="33"/>
      <c r="L143" s="34"/>
      <c r="M143" s="167"/>
      <c r="N143" s="168"/>
      <c r="O143" s="59"/>
      <c r="P143" s="59"/>
      <c r="Q143" s="59"/>
      <c r="R143" s="59"/>
      <c r="S143" s="59"/>
      <c r="T143" s="60"/>
      <c r="U143" s="33"/>
      <c r="V143" s="33"/>
      <c r="W143" s="33"/>
      <c r="X143" s="33"/>
      <c r="Y143" s="33"/>
      <c r="Z143" s="33"/>
      <c r="AA143" s="33"/>
      <c r="AB143" s="33"/>
      <c r="AC143" s="33"/>
      <c r="AD143" s="33"/>
      <c r="AE143" s="33"/>
      <c r="AT143" s="18" t="s">
        <v>162</v>
      </c>
      <c r="AU143" s="18" t="s">
        <v>87</v>
      </c>
    </row>
    <row r="144" spans="1:65" s="2" customFormat="1" ht="78">
      <c r="A144" s="33"/>
      <c r="B144" s="34"/>
      <c r="C144" s="33"/>
      <c r="D144" s="164" t="s">
        <v>164</v>
      </c>
      <c r="E144" s="33"/>
      <c r="F144" s="169" t="s">
        <v>181</v>
      </c>
      <c r="G144" s="33"/>
      <c r="H144" s="33"/>
      <c r="I144" s="166"/>
      <c r="J144" s="33"/>
      <c r="K144" s="33"/>
      <c r="L144" s="34"/>
      <c r="M144" s="167"/>
      <c r="N144" s="168"/>
      <c r="O144" s="59"/>
      <c r="P144" s="59"/>
      <c r="Q144" s="59"/>
      <c r="R144" s="59"/>
      <c r="S144" s="59"/>
      <c r="T144" s="60"/>
      <c r="U144" s="33"/>
      <c r="V144" s="33"/>
      <c r="W144" s="33"/>
      <c r="X144" s="33"/>
      <c r="Y144" s="33"/>
      <c r="Z144" s="33"/>
      <c r="AA144" s="33"/>
      <c r="AB144" s="33"/>
      <c r="AC144" s="33"/>
      <c r="AD144" s="33"/>
      <c r="AE144" s="33"/>
      <c r="AT144" s="18" t="s">
        <v>164</v>
      </c>
      <c r="AU144" s="18" t="s">
        <v>87</v>
      </c>
    </row>
    <row r="145" spans="1:65" s="13" customFormat="1" ht="22.5">
      <c r="B145" s="170"/>
      <c r="D145" s="164" t="s">
        <v>166</v>
      </c>
      <c r="E145" s="171" t="s">
        <v>1</v>
      </c>
      <c r="F145" s="172" t="s">
        <v>167</v>
      </c>
      <c r="H145" s="171" t="s">
        <v>1</v>
      </c>
      <c r="I145" s="173"/>
      <c r="L145" s="170"/>
      <c r="M145" s="174"/>
      <c r="N145" s="175"/>
      <c r="O145" s="175"/>
      <c r="P145" s="175"/>
      <c r="Q145" s="175"/>
      <c r="R145" s="175"/>
      <c r="S145" s="175"/>
      <c r="T145" s="176"/>
      <c r="AT145" s="171" t="s">
        <v>166</v>
      </c>
      <c r="AU145" s="171" t="s">
        <v>87</v>
      </c>
      <c r="AV145" s="13" t="s">
        <v>85</v>
      </c>
      <c r="AW145" s="13" t="s">
        <v>34</v>
      </c>
      <c r="AX145" s="13" t="s">
        <v>78</v>
      </c>
      <c r="AY145" s="171" t="s">
        <v>153</v>
      </c>
    </row>
    <row r="146" spans="1:65" s="14" customFormat="1" ht="11.25">
      <c r="B146" s="177"/>
      <c r="D146" s="164" t="s">
        <v>166</v>
      </c>
      <c r="E146" s="178" t="s">
        <v>1</v>
      </c>
      <c r="F146" s="179" t="s">
        <v>182</v>
      </c>
      <c r="H146" s="180">
        <v>4</v>
      </c>
      <c r="I146" s="181"/>
      <c r="L146" s="177"/>
      <c r="M146" s="182"/>
      <c r="N146" s="183"/>
      <c r="O146" s="183"/>
      <c r="P146" s="183"/>
      <c r="Q146" s="183"/>
      <c r="R146" s="183"/>
      <c r="S146" s="183"/>
      <c r="T146" s="184"/>
      <c r="AT146" s="178" t="s">
        <v>166</v>
      </c>
      <c r="AU146" s="178" t="s">
        <v>87</v>
      </c>
      <c r="AV146" s="14" t="s">
        <v>87</v>
      </c>
      <c r="AW146" s="14" t="s">
        <v>34</v>
      </c>
      <c r="AX146" s="14" t="s">
        <v>78</v>
      </c>
      <c r="AY146" s="178" t="s">
        <v>153</v>
      </c>
    </row>
    <row r="147" spans="1:65" s="14" customFormat="1" ht="11.25">
      <c r="B147" s="177"/>
      <c r="D147" s="164" t="s">
        <v>166</v>
      </c>
      <c r="E147" s="178" t="s">
        <v>1</v>
      </c>
      <c r="F147" s="179" t="s">
        <v>183</v>
      </c>
      <c r="H147" s="180">
        <v>0.25</v>
      </c>
      <c r="I147" s="181"/>
      <c r="L147" s="177"/>
      <c r="M147" s="182"/>
      <c r="N147" s="183"/>
      <c r="O147" s="183"/>
      <c r="P147" s="183"/>
      <c r="Q147" s="183"/>
      <c r="R147" s="183"/>
      <c r="S147" s="183"/>
      <c r="T147" s="184"/>
      <c r="AT147" s="178" t="s">
        <v>166</v>
      </c>
      <c r="AU147" s="178" t="s">
        <v>87</v>
      </c>
      <c r="AV147" s="14" t="s">
        <v>87</v>
      </c>
      <c r="AW147" s="14" t="s">
        <v>34</v>
      </c>
      <c r="AX147" s="14" t="s">
        <v>78</v>
      </c>
      <c r="AY147" s="178" t="s">
        <v>153</v>
      </c>
    </row>
    <row r="148" spans="1:65" s="15" customFormat="1" ht="11.25">
      <c r="B148" s="185"/>
      <c r="D148" s="164" t="s">
        <v>166</v>
      </c>
      <c r="E148" s="186" t="s">
        <v>115</v>
      </c>
      <c r="F148" s="187" t="s">
        <v>184</v>
      </c>
      <c r="H148" s="188">
        <v>4.25</v>
      </c>
      <c r="I148" s="189"/>
      <c r="L148" s="185"/>
      <c r="M148" s="190"/>
      <c r="N148" s="191"/>
      <c r="O148" s="191"/>
      <c r="P148" s="191"/>
      <c r="Q148" s="191"/>
      <c r="R148" s="191"/>
      <c r="S148" s="191"/>
      <c r="T148" s="192"/>
      <c r="AT148" s="186" t="s">
        <v>166</v>
      </c>
      <c r="AU148" s="186" t="s">
        <v>87</v>
      </c>
      <c r="AV148" s="15" t="s">
        <v>160</v>
      </c>
      <c r="AW148" s="15" t="s">
        <v>34</v>
      </c>
      <c r="AX148" s="15" t="s">
        <v>85</v>
      </c>
      <c r="AY148" s="186" t="s">
        <v>153</v>
      </c>
    </row>
    <row r="149" spans="1:65" s="2" customFormat="1" ht="24.2" customHeight="1">
      <c r="A149" s="33"/>
      <c r="B149" s="150"/>
      <c r="C149" s="151" t="s">
        <v>160</v>
      </c>
      <c r="D149" s="151" t="s">
        <v>155</v>
      </c>
      <c r="E149" s="152" t="s">
        <v>185</v>
      </c>
      <c r="F149" s="153" t="s">
        <v>186</v>
      </c>
      <c r="G149" s="154" t="s">
        <v>158</v>
      </c>
      <c r="H149" s="155">
        <v>2</v>
      </c>
      <c r="I149" s="156"/>
      <c r="J149" s="157">
        <f>ROUND(I149*H149,2)</f>
        <v>0</v>
      </c>
      <c r="K149" s="153" t="s">
        <v>159</v>
      </c>
      <c r="L149" s="34"/>
      <c r="M149" s="158" t="s">
        <v>1</v>
      </c>
      <c r="N149" s="159" t="s">
        <v>43</v>
      </c>
      <c r="O149" s="59"/>
      <c r="P149" s="160">
        <f>O149*H149</f>
        <v>0</v>
      </c>
      <c r="Q149" s="160">
        <v>0</v>
      </c>
      <c r="R149" s="160">
        <f>Q149*H149</f>
        <v>0</v>
      </c>
      <c r="S149" s="160">
        <v>0.29499999999999998</v>
      </c>
      <c r="T149" s="161">
        <f>S149*H149</f>
        <v>0.59</v>
      </c>
      <c r="U149" s="33"/>
      <c r="V149" s="33"/>
      <c r="W149" s="33"/>
      <c r="X149" s="33"/>
      <c r="Y149" s="33"/>
      <c r="Z149" s="33"/>
      <c r="AA149" s="33"/>
      <c r="AB149" s="33"/>
      <c r="AC149" s="33"/>
      <c r="AD149" s="33"/>
      <c r="AE149" s="33"/>
      <c r="AR149" s="162" t="s">
        <v>160</v>
      </c>
      <c r="AT149" s="162" t="s">
        <v>155</v>
      </c>
      <c r="AU149" s="162" t="s">
        <v>87</v>
      </c>
      <c r="AY149" s="18" t="s">
        <v>153</v>
      </c>
      <c r="BE149" s="163">
        <f>IF(N149="základní",J149,0)</f>
        <v>0</v>
      </c>
      <c r="BF149" s="163">
        <f>IF(N149="snížená",J149,0)</f>
        <v>0</v>
      </c>
      <c r="BG149" s="163">
        <f>IF(N149="zákl. přenesená",J149,0)</f>
        <v>0</v>
      </c>
      <c r="BH149" s="163">
        <f>IF(N149="sníž. přenesená",J149,0)</f>
        <v>0</v>
      </c>
      <c r="BI149" s="163">
        <f>IF(N149="nulová",J149,0)</f>
        <v>0</v>
      </c>
      <c r="BJ149" s="18" t="s">
        <v>85</v>
      </c>
      <c r="BK149" s="163">
        <f>ROUND(I149*H149,2)</f>
        <v>0</v>
      </c>
      <c r="BL149" s="18" t="s">
        <v>160</v>
      </c>
      <c r="BM149" s="162" t="s">
        <v>187</v>
      </c>
    </row>
    <row r="150" spans="1:65" s="2" customFormat="1" ht="39">
      <c r="A150" s="33"/>
      <c r="B150" s="34"/>
      <c r="C150" s="33"/>
      <c r="D150" s="164" t="s">
        <v>162</v>
      </c>
      <c r="E150" s="33"/>
      <c r="F150" s="165" t="s">
        <v>188</v>
      </c>
      <c r="G150" s="33"/>
      <c r="H150" s="33"/>
      <c r="I150" s="166"/>
      <c r="J150" s="33"/>
      <c r="K150" s="33"/>
      <c r="L150" s="34"/>
      <c r="M150" s="167"/>
      <c r="N150" s="168"/>
      <c r="O150" s="59"/>
      <c r="P150" s="59"/>
      <c r="Q150" s="59"/>
      <c r="R150" s="59"/>
      <c r="S150" s="59"/>
      <c r="T150" s="60"/>
      <c r="U150" s="33"/>
      <c r="V150" s="33"/>
      <c r="W150" s="33"/>
      <c r="X150" s="33"/>
      <c r="Y150" s="33"/>
      <c r="Z150" s="33"/>
      <c r="AA150" s="33"/>
      <c r="AB150" s="33"/>
      <c r="AC150" s="33"/>
      <c r="AD150" s="33"/>
      <c r="AE150" s="33"/>
      <c r="AT150" s="18" t="s">
        <v>162</v>
      </c>
      <c r="AU150" s="18" t="s">
        <v>87</v>
      </c>
    </row>
    <row r="151" spans="1:65" s="2" customFormat="1" ht="146.25">
      <c r="A151" s="33"/>
      <c r="B151" s="34"/>
      <c r="C151" s="33"/>
      <c r="D151" s="164" t="s">
        <v>164</v>
      </c>
      <c r="E151" s="33"/>
      <c r="F151" s="169" t="s">
        <v>189</v>
      </c>
      <c r="G151" s="33"/>
      <c r="H151" s="33"/>
      <c r="I151" s="166"/>
      <c r="J151" s="33"/>
      <c r="K151" s="33"/>
      <c r="L151" s="34"/>
      <c r="M151" s="167"/>
      <c r="N151" s="168"/>
      <c r="O151" s="59"/>
      <c r="P151" s="59"/>
      <c r="Q151" s="59"/>
      <c r="R151" s="59"/>
      <c r="S151" s="59"/>
      <c r="T151" s="60"/>
      <c r="U151" s="33"/>
      <c r="V151" s="33"/>
      <c r="W151" s="33"/>
      <c r="X151" s="33"/>
      <c r="Y151" s="33"/>
      <c r="Z151" s="33"/>
      <c r="AA151" s="33"/>
      <c r="AB151" s="33"/>
      <c r="AC151" s="33"/>
      <c r="AD151" s="33"/>
      <c r="AE151" s="33"/>
      <c r="AT151" s="18" t="s">
        <v>164</v>
      </c>
      <c r="AU151" s="18" t="s">
        <v>87</v>
      </c>
    </row>
    <row r="152" spans="1:65" s="13" customFormat="1" ht="22.5">
      <c r="B152" s="170"/>
      <c r="D152" s="164" t="s">
        <v>166</v>
      </c>
      <c r="E152" s="171" t="s">
        <v>1</v>
      </c>
      <c r="F152" s="172" t="s">
        <v>167</v>
      </c>
      <c r="H152" s="171" t="s">
        <v>1</v>
      </c>
      <c r="I152" s="173"/>
      <c r="L152" s="170"/>
      <c r="M152" s="174"/>
      <c r="N152" s="175"/>
      <c r="O152" s="175"/>
      <c r="P152" s="175"/>
      <c r="Q152" s="175"/>
      <c r="R152" s="175"/>
      <c r="S152" s="175"/>
      <c r="T152" s="176"/>
      <c r="AT152" s="171" t="s">
        <v>166</v>
      </c>
      <c r="AU152" s="171" t="s">
        <v>87</v>
      </c>
      <c r="AV152" s="13" t="s">
        <v>85</v>
      </c>
      <c r="AW152" s="13" t="s">
        <v>34</v>
      </c>
      <c r="AX152" s="13" t="s">
        <v>78</v>
      </c>
      <c r="AY152" s="171" t="s">
        <v>153</v>
      </c>
    </row>
    <row r="153" spans="1:65" s="14" customFormat="1" ht="11.25">
      <c r="B153" s="177"/>
      <c r="D153" s="164" t="s">
        <v>166</v>
      </c>
      <c r="E153" s="178" t="s">
        <v>1</v>
      </c>
      <c r="F153" s="179" t="s">
        <v>190</v>
      </c>
      <c r="H153" s="180">
        <v>2</v>
      </c>
      <c r="I153" s="181"/>
      <c r="L153" s="177"/>
      <c r="M153" s="182"/>
      <c r="N153" s="183"/>
      <c r="O153" s="183"/>
      <c r="P153" s="183"/>
      <c r="Q153" s="183"/>
      <c r="R153" s="183"/>
      <c r="S153" s="183"/>
      <c r="T153" s="184"/>
      <c r="AT153" s="178" t="s">
        <v>166</v>
      </c>
      <c r="AU153" s="178" t="s">
        <v>87</v>
      </c>
      <c r="AV153" s="14" t="s">
        <v>87</v>
      </c>
      <c r="AW153" s="14" t="s">
        <v>34</v>
      </c>
      <c r="AX153" s="14" t="s">
        <v>85</v>
      </c>
      <c r="AY153" s="178" t="s">
        <v>153</v>
      </c>
    </row>
    <row r="154" spans="1:65" s="2" customFormat="1" ht="24.2" customHeight="1">
      <c r="A154" s="33"/>
      <c r="B154" s="150"/>
      <c r="C154" s="151" t="s">
        <v>191</v>
      </c>
      <c r="D154" s="151" t="s">
        <v>155</v>
      </c>
      <c r="E154" s="152" t="s">
        <v>192</v>
      </c>
      <c r="F154" s="153" t="s">
        <v>193</v>
      </c>
      <c r="G154" s="154" t="s">
        <v>158</v>
      </c>
      <c r="H154" s="155">
        <v>40</v>
      </c>
      <c r="I154" s="156"/>
      <c r="J154" s="157">
        <f>ROUND(I154*H154,2)</f>
        <v>0</v>
      </c>
      <c r="K154" s="153" t="s">
        <v>159</v>
      </c>
      <c r="L154" s="34"/>
      <c r="M154" s="158" t="s">
        <v>1</v>
      </c>
      <c r="N154" s="159" t="s">
        <v>43</v>
      </c>
      <c r="O154" s="59"/>
      <c r="P154" s="160">
        <f>O154*H154</f>
        <v>0</v>
      </c>
      <c r="Q154" s="160">
        <v>0</v>
      </c>
      <c r="R154" s="160">
        <f>Q154*H154</f>
        <v>0</v>
      </c>
      <c r="S154" s="160">
        <v>0.17</v>
      </c>
      <c r="T154" s="161">
        <f>S154*H154</f>
        <v>6.8000000000000007</v>
      </c>
      <c r="U154" s="33"/>
      <c r="V154" s="33"/>
      <c r="W154" s="33"/>
      <c r="X154" s="33"/>
      <c r="Y154" s="33"/>
      <c r="Z154" s="33"/>
      <c r="AA154" s="33"/>
      <c r="AB154" s="33"/>
      <c r="AC154" s="33"/>
      <c r="AD154" s="33"/>
      <c r="AE154" s="33"/>
      <c r="AR154" s="162" t="s">
        <v>160</v>
      </c>
      <c r="AT154" s="162" t="s">
        <v>155</v>
      </c>
      <c r="AU154" s="162" t="s">
        <v>87</v>
      </c>
      <c r="AY154" s="18" t="s">
        <v>153</v>
      </c>
      <c r="BE154" s="163">
        <f>IF(N154="základní",J154,0)</f>
        <v>0</v>
      </c>
      <c r="BF154" s="163">
        <f>IF(N154="snížená",J154,0)</f>
        <v>0</v>
      </c>
      <c r="BG154" s="163">
        <f>IF(N154="zákl. přenesená",J154,0)</f>
        <v>0</v>
      </c>
      <c r="BH154" s="163">
        <f>IF(N154="sníž. přenesená",J154,0)</f>
        <v>0</v>
      </c>
      <c r="BI154" s="163">
        <f>IF(N154="nulová",J154,0)</f>
        <v>0</v>
      </c>
      <c r="BJ154" s="18" t="s">
        <v>85</v>
      </c>
      <c r="BK154" s="163">
        <f>ROUND(I154*H154,2)</f>
        <v>0</v>
      </c>
      <c r="BL154" s="18" t="s">
        <v>160</v>
      </c>
      <c r="BM154" s="162" t="s">
        <v>194</v>
      </c>
    </row>
    <row r="155" spans="1:65" s="2" customFormat="1" ht="39">
      <c r="A155" s="33"/>
      <c r="B155" s="34"/>
      <c r="C155" s="33"/>
      <c r="D155" s="164" t="s">
        <v>162</v>
      </c>
      <c r="E155" s="33"/>
      <c r="F155" s="165" t="s">
        <v>195</v>
      </c>
      <c r="G155" s="33"/>
      <c r="H155" s="33"/>
      <c r="I155" s="166"/>
      <c r="J155" s="33"/>
      <c r="K155" s="33"/>
      <c r="L155" s="34"/>
      <c r="M155" s="167"/>
      <c r="N155" s="168"/>
      <c r="O155" s="59"/>
      <c r="P155" s="59"/>
      <c r="Q155" s="59"/>
      <c r="R155" s="59"/>
      <c r="S155" s="59"/>
      <c r="T155" s="60"/>
      <c r="U155" s="33"/>
      <c r="V155" s="33"/>
      <c r="W155" s="33"/>
      <c r="X155" s="33"/>
      <c r="Y155" s="33"/>
      <c r="Z155" s="33"/>
      <c r="AA155" s="33"/>
      <c r="AB155" s="33"/>
      <c r="AC155" s="33"/>
      <c r="AD155" s="33"/>
      <c r="AE155" s="33"/>
      <c r="AT155" s="18" t="s">
        <v>162</v>
      </c>
      <c r="AU155" s="18" t="s">
        <v>87</v>
      </c>
    </row>
    <row r="156" spans="1:65" s="2" customFormat="1" ht="175.5">
      <c r="A156" s="33"/>
      <c r="B156" s="34"/>
      <c r="C156" s="33"/>
      <c r="D156" s="164" t="s">
        <v>164</v>
      </c>
      <c r="E156" s="33"/>
      <c r="F156" s="169" t="s">
        <v>196</v>
      </c>
      <c r="G156" s="33"/>
      <c r="H156" s="33"/>
      <c r="I156" s="166"/>
      <c r="J156" s="33"/>
      <c r="K156" s="33"/>
      <c r="L156" s="34"/>
      <c r="M156" s="167"/>
      <c r="N156" s="168"/>
      <c r="O156" s="59"/>
      <c r="P156" s="59"/>
      <c r="Q156" s="59"/>
      <c r="R156" s="59"/>
      <c r="S156" s="59"/>
      <c r="T156" s="60"/>
      <c r="U156" s="33"/>
      <c r="V156" s="33"/>
      <c r="W156" s="33"/>
      <c r="X156" s="33"/>
      <c r="Y156" s="33"/>
      <c r="Z156" s="33"/>
      <c r="AA156" s="33"/>
      <c r="AB156" s="33"/>
      <c r="AC156" s="33"/>
      <c r="AD156" s="33"/>
      <c r="AE156" s="33"/>
      <c r="AT156" s="18" t="s">
        <v>164</v>
      </c>
      <c r="AU156" s="18" t="s">
        <v>87</v>
      </c>
    </row>
    <row r="157" spans="1:65" s="13" customFormat="1" ht="22.5">
      <c r="B157" s="170"/>
      <c r="D157" s="164" t="s">
        <v>166</v>
      </c>
      <c r="E157" s="171" t="s">
        <v>1</v>
      </c>
      <c r="F157" s="172" t="s">
        <v>167</v>
      </c>
      <c r="H157" s="171" t="s">
        <v>1</v>
      </c>
      <c r="I157" s="173"/>
      <c r="L157" s="170"/>
      <c r="M157" s="174"/>
      <c r="N157" s="175"/>
      <c r="O157" s="175"/>
      <c r="P157" s="175"/>
      <c r="Q157" s="175"/>
      <c r="R157" s="175"/>
      <c r="S157" s="175"/>
      <c r="T157" s="176"/>
      <c r="AT157" s="171" t="s">
        <v>166</v>
      </c>
      <c r="AU157" s="171" t="s">
        <v>87</v>
      </c>
      <c r="AV157" s="13" t="s">
        <v>85</v>
      </c>
      <c r="AW157" s="13" t="s">
        <v>34</v>
      </c>
      <c r="AX157" s="13" t="s">
        <v>78</v>
      </c>
      <c r="AY157" s="171" t="s">
        <v>153</v>
      </c>
    </row>
    <row r="158" spans="1:65" s="14" customFormat="1" ht="11.25">
      <c r="B158" s="177"/>
      <c r="D158" s="164" t="s">
        <v>166</v>
      </c>
      <c r="E158" s="178" t="s">
        <v>1</v>
      </c>
      <c r="F158" s="179" t="s">
        <v>197</v>
      </c>
      <c r="H158" s="180">
        <v>40</v>
      </c>
      <c r="I158" s="181"/>
      <c r="L158" s="177"/>
      <c r="M158" s="182"/>
      <c r="N158" s="183"/>
      <c r="O158" s="183"/>
      <c r="P158" s="183"/>
      <c r="Q158" s="183"/>
      <c r="R158" s="183"/>
      <c r="S158" s="183"/>
      <c r="T158" s="184"/>
      <c r="AT158" s="178" t="s">
        <v>166</v>
      </c>
      <c r="AU158" s="178" t="s">
        <v>87</v>
      </c>
      <c r="AV158" s="14" t="s">
        <v>87</v>
      </c>
      <c r="AW158" s="14" t="s">
        <v>34</v>
      </c>
      <c r="AX158" s="14" t="s">
        <v>85</v>
      </c>
      <c r="AY158" s="178" t="s">
        <v>153</v>
      </c>
    </row>
    <row r="159" spans="1:65" s="2" customFormat="1" ht="24.2" customHeight="1">
      <c r="A159" s="33"/>
      <c r="B159" s="150"/>
      <c r="C159" s="151" t="s">
        <v>198</v>
      </c>
      <c r="D159" s="151" t="s">
        <v>155</v>
      </c>
      <c r="E159" s="152" t="s">
        <v>199</v>
      </c>
      <c r="F159" s="153" t="s">
        <v>200</v>
      </c>
      <c r="G159" s="154" t="s">
        <v>158</v>
      </c>
      <c r="H159" s="155">
        <v>123</v>
      </c>
      <c r="I159" s="156"/>
      <c r="J159" s="157">
        <f>ROUND(I159*H159,2)</f>
        <v>0</v>
      </c>
      <c r="K159" s="153" t="s">
        <v>159</v>
      </c>
      <c r="L159" s="34"/>
      <c r="M159" s="158" t="s">
        <v>1</v>
      </c>
      <c r="N159" s="159" t="s">
        <v>43</v>
      </c>
      <c r="O159" s="59"/>
      <c r="P159" s="160">
        <f>O159*H159</f>
        <v>0</v>
      </c>
      <c r="Q159" s="160">
        <v>2.9509000000000002E-4</v>
      </c>
      <c r="R159" s="160">
        <f>Q159*H159</f>
        <v>3.629607E-2</v>
      </c>
      <c r="S159" s="160">
        <v>0.51200000000000001</v>
      </c>
      <c r="T159" s="161">
        <f>S159*H159</f>
        <v>62.975999999999999</v>
      </c>
      <c r="U159" s="33"/>
      <c r="V159" s="33"/>
      <c r="W159" s="33"/>
      <c r="X159" s="33"/>
      <c r="Y159" s="33"/>
      <c r="Z159" s="33"/>
      <c r="AA159" s="33"/>
      <c r="AB159" s="33"/>
      <c r="AC159" s="33"/>
      <c r="AD159" s="33"/>
      <c r="AE159" s="33"/>
      <c r="AR159" s="162" t="s">
        <v>160</v>
      </c>
      <c r="AT159" s="162" t="s">
        <v>155</v>
      </c>
      <c r="AU159" s="162" t="s">
        <v>87</v>
      </c>
      <c r="AY159" s="18" t="s">
        <v>153</v>
      </c>
      <c r="BE159" s="163">
        <f>IF(N159="základní",J159,0)</f>
        <v>0</v>
      </c>
      <c r="BF159" s="163">
        <f>IF(N159="snížená",J159,0)</f>
        <v>0</v>
      </c>
      <c r="BG159" s="163">
        <f>IF(N159="zákl. přenesená",J159,0)</f>
        <v>0</v>
      </c>
      <c r="BH159" s="163">
        <f>IF(N159="sníž. přenesená",J159,0)</f>
        <v>0</v>
      </c>
      <c r="BI159" s="163">
        <f>IF(N159="nulová",J159,0)</f>
        <v>0</v>
      </c>
      <c r="BJ159" s="18" t="s">
        <v>85</v>
      </c>
      <c r="BK159" s="163">
        <f>ROUND(I159*H159,2)</f>
        <v>0</v>
      </c>
      <c r="BL159" s="18" t="s">
        <v>160</v>
      </c>
      <c r="BM159" s="162" t="s">
        <v>201</v>
      </c>
    </row>
    <row r="160" spans="1:65" s="2" customFormat="1" ht="29.25">
      <c r="A160" s="33"/>
      <c r="B160" s="34"/>
      <c r="C160" s="33"/>
      <c r="D160" s="164" t="s">
        <v>162</v>
      </c>
      <c r="E160" s="33"/>
      <c r="F160" s="165" t="s">
        <v>202</v>
      </c>
      <c r="G160" s="33"/>
      <c r="H160" s="33"/>
      <c r="I160" s="166"/>
      <c r="J160" s="33"/>
      <c r="K160" s="33"/>
      <c r="L160" s="34"/>
      <c r="M160" s="167"/>
      <c r="N160" s="168"/>
      <c r="O160" s="59"/>
      <c r="P160" s="59"/>
      <c r="Q160" s="59"/>
      <c r="R160" s="59"/>
      <c r="S160" s="59"/>
      <c r="T160" s="60"/>
      <c r="U160" s="33"/>
      <c r="V160" s="33"/>
      <c r="W160" s="33"/>
      <c r="X160" s="33"/>
      <c r="Y160" s="33"/>
      <c r="Z160" s="33"/>
      <c r="AA160" s="33"/>
      <c r="AB160" s="33"/>
      <c r="AC160" s="33"/>
      <c r="AD160" s="33"/>
      <c r="AE160" s="33"/>
      <c r="AT160" s="18" t="s">
        <v>162</v>
      </c>
      <c r="AU160" s="18" t="s">
        <v>87</v>
      </c>
    </row>
    <row r="161" spans="1:65" s="2" customFormat="1" ht="175.5">
      <c r="A161" s="33"/>
      <c r="B161" s="34"/>
      <c r="C161" s="33"/>
      <c r="D161" s="164" t="s">
        <v>164</v>
      </c>
      <c r="E161" s="33"/>
      <c r="F161" s="169" t="s">
        <v>203</v>
      </c>
      <c r="G161" s="33"/>
      <c r="H161" s="33"/>
      <c r="I161" s="166"/>
      <c r="J161" s="33"/>
      <c r="K161" s="33"/>
      <c r="L161" s="34"/>
      <c r="M161" s="167"/>
      <c r="N161" s="168"/>
      <c r="O161" s="59"/>
      <c r="P161" s="59"/>
      <c r="Q161" s="59"/>
      <c r="R161" s="59"/>
      <c r="S161" s="59"/>
      <c r="T161" s="60"/>
      <c r="U161" s="33"/>
      <c r="V161" s="33"/>
      <c r="W161" s="33"/>
      <c r="X161" s="33"/>
      <c r="Y161" s="33"/>
      <c r="Z161" s="33"/>
      <c r="AA161" s="33"/>
      <c r="AB161" s="33"/>
      <c r="AC161" s="33"/>
      <c r="AD161" s="33"/>
      <c r="AE161" s="33"/>
      <c r="AT161" s="18" t="s">
        <v>164</v>
      </c>
      <c r="AU161" s="18" t="s">
        <v>87</v>
      </c>
    </row>
    <row r="162" spans="1:65" s="13" customFormat="1" ht="22.5">
      <c r="B162" s="170"/>
      <c r="D162" s="164" t="s">
        <v>166</v>
      </c>
      <c r="E162" s="171" t="s">
        <v>1</v>
      </c>
      <c r="F162" s="172" t="s">
        <v>204</v>
      </c>
      <c r="H162" s="171" t="s">
        <v>1</v>
      </c>
      <c r="I162" s="173"/>
      <c r="L162" s="170"/>
      <c r="M162" s="174"/>
      <c r="N162" s="175"/>
      <c r="O162" s="175"/>
      <c r="P162" s="175"/>
      <c r="Q162" s="175"/>
      <c r="R162" s="175"/>
      <c r="S162" s="175"/>
      <c r="T162" s="176"/>
      <c r="AT162" s="171" t="s">
        <v>166</v>
      </c>
      <c r="AU162" s="171" t="s">
        <v>87</v>
      </c>
      <c r="AV162" s="13" t="s">
        <v>85</v>
      </c>
      <c r="AW162" s="13" t="s">
        <v>34</v>
      </c>
      <c r="AX162" s="13" t="s">
        <v>78</v>
      </c>
      <c r="AY162" s="171" t="s">
        <v>153</v>
      </c>
    </row>
    <row r="163" spans="1:65" s="14" customFormat="1" ht="11.25">
      <c r="B163" s="177"/>
      <c r="D163" s="164" t="s">
        <v>166</v>
      </c>
      <c r="E163" s="178" t="s">
        <v>1</v>
      </c>
      <c r="F163" s="179" t="s">
        <v>205</v>
      </c>
      <c r="H163" s="180">
        <v>123</v>
      </c>
      <c r="I163" s="181"/>
      <c r="L163" s="177"/>
      <c r="M163" s="182"/>
      <c r="N163" s="183"/>
      <c r="O163" s="183"/>
      <c r="P163" s="183"/>
      <c r="Q163" s="183"/>
      <c r="R163" s="183"/>
      <c r="S163" s="183"/>
      <c r="T163" s="184"/>
      <c r="AT163" s="178" t="s">
        <v>166</v>
      </c>
      <c r="AU163" s="178" t="s">
        <v>87</v>
      </c>
      <c r="AV163" s="14" t="s">
        <v>87</v>
      </c>
      <c r="AW163" s="14" t="s">
        <v>34</v>
      </c>
      <c r="AX163" s="14" t="s">
        <v>85</v>
      </c>
      <c r="AY163" s="178" t="s">
        <v>153</v>
      </c>
    </row>
    <row r="164" spans="1:65" s="2" customFormat="1" ht="16.5" customHeight="1">
      <c r="A164" s="33"/>
      <c r="B164" s="150"/>
      <c r="C164" s="151" t="s">
        <v>206</v>
      </c>
      <c r="D164" s="151" t="s">
        <v>155</v>
      </c>
      <c r="E164" s="152" t="s">
        <v>207</v>
      </c>
      <c r="F164" s="153" t="s">
        <v>208</v>
      </c>
      <c r="G164" s="154" t="s">
        <v>209</v>
      </c>
      <c r="H164" s="155">
        <v>37</v>
      </c>
      <c r="I164" s="156"/>
      <c r="J164" s="157">
        <f>ROUND(I164*H164,2)</f>
        <v>0</v>
      </c>
      <c r="K164" s="153" t="s">
        <v>159</v>
      </c>
      <c r="L164" s="34"/>
      <c r="M164" s="158" t="s">
        <v>1</v>
      </c>
      <c r="N164" s="159" t="s">
        <v>43</v>
      </c>
      <c r="O164" s="59"/>
      <c r="P164" s="160">
        <f>O164*H164</f>
        <v>0</v>
      </c>
      <c r="Q164" s="160">
        <v>0</v>
      </c>
      <c r="R164" s="160">
        <f>Q164*H164</f>
        <v>0</v>
      </c>
      <c r="S164" s="160">
        <v>0.20499999999999999</v>
      </c>
      <c r="T164" s="161">
        <f>S164*H164</f>
        <v>7.585</v>
      </c>
      <c r="U164" s="33"/>
      <c r="V164" s="33"/>
      <c r="W164" s="33"/>
      <c r="X164" s="33"/>
      <c r="Y164" s="33"/>
      <c r="Z164" s="33"/>
      <c r="AA164" s="33"/>
      <c r="AB164" s="33"/>
      <c r="AC164" s="33"/>
      <c r="AD164" s="33"/>
      <c r="AE164" s="33"/>
      <c r="AR164" s="162" t="s">
        <v>160</v>
      </c>
      <c r="AT164" s="162" t="s">
        <v>155</v>
      </c>
      <c r="AU164" s="162" t="s">
        <v>87</v>
      </c>
      <c r="AY164" s="18" t="s">
        <v>153</v>
      </c>
      <c r="BE164" s="163">
        <f>IF(N164="základní",J164,0)</f>
        <v>0</v>
      </c>
      <c r="BF164" s="163">
        <f>IF(N164="snížená",J164,0)</f>
        <v>0</v>
      </c>
      <c r="BG164" s="163">
        <f>IF(N164="zákl. přenesená",J164,0)</f>
        <v>0</v>
      </c>
      <c r="BH164" s="163">
        <f>IF(N164="sníž. přenesená",J164,0)</f>
        <v>0</v>
      </c>
      <c r="BI164" s="163">
        <f>IF(N164="nulová",J164,0)</f>
        <v>0</v>
      </c>
      <c r="BJ164" s="18" t="s">
        <v>85</v>
      </c>
      <c r="BK164" s="163">
        <f>ROUND(I164*H164,2)</f>
        <v>0</v>
      </c>
      <c r="BL164" s="18" t="s">
        <v>160</v>
      </c>
      <c r="BM164" s="162" t="s">
        <v>210</v>
      </c>
    </row>
    <row r="165" spans="1:65" s="2" customFormat="1" ht="29.25">
      <c r="A165" s="33"/>
      <c r="B165" s="34"/>
      <c r="C165" s="33"/>
      <c r="D165" s="164" t="s">
        <v>162</v>
      </c>
      <c r="E165" s="33"/>
      <c r="F165" s="165" t="s">
        <v>211</v>
      </c>
      <c r="G165" s="33"/>
      <c r="H165" s="33"/>
      <c r="I165" s="166"/>
      <c r="J165" s="33"/>
      <c r="K165" s="33"/>
      <c r="L165" s="34"/>
      <c r="M165" s="167"/>
      <c r="N165" s="168"/>
      <c r="O165" s="59"/>
      <c r="P165" s="59"/>
      <c r="Q165" s="59"/>
      <c r="R165" s="59"/>
      <c r="S165" s="59"/>
      <c r="T165" s="60"/>
      <c r="U165" s="33"/>
      <c r="V165" s="33"/>
      <c r="W165" s="33"/>
      <c r="X165" s="33"/>
      <c r="Y165" s="33"/>
      <c r="Z165" s="33"/>
      <c r="AA165" s="33"/>
      <c r="AB165" s="33"/>
      <c r="AC165" s="33"/>
      <c r="AD165" s="33"/>
      <c r="AE165" s="33"/>
      <c r="AT165" s="18" t="s">
        <v>162</v>
      </c>
      <c r="AU165" s="18" t="s">
        <v>87</v>
      </c>
    </row>
    <row r="166" spans="1:65" s="2" customFormat="1" ht="156">
      <c r="A166" s="33"/>
      <c r="B166" s="34"/>
      <c r="C166" s="33"/>
      <c r="D166" s="164" t="s">
        <v>164</v>
      </c>
      <c r="E166" s="33"/>
      <c r="F166" s="169" t="s">
        <v>212</v>
      </c>
      <c r="G166" s="33"/>
      <c r="H166" s="33"/>
      <c r="I166" s="166"/>
      <c r="J166" s="33"/>
      <c r="K166" s="33"/>
      <c r="L166" s="34"/>
      <c r="M166" s="167"/>
      <c r="N166" s="168"/>
      <c r="O166" s="59"/>
      <c r="P166" s="59"/>
      <c r="Q166" s="59"/>
      <c r="R166" s="59"/>
      <c r="S166" s="59"/>
      <c r="T166" s="60"/>
      <c r="U166" s="33"/>
      <c r="V166" s="33"/>
      <c r="W166" s="33"/>
      <c r="X166" s="33"/>
      <c r="Y166" s="33"/>
      <c r="Z166" s="33"/>
      <c r="AA166" s="33"/>
      <c r="AB166" s="33"/>
      <c r="AC166" s="33"/>
      <c r="AD166" s="33"/>
      <c r="AE166" s="33"/>
      <c r="AT166" s="18" t="s">
        <v>164</v>
      </c>
      <c r="AU166" s="18" t="s">
        <v>87</v>
      </c>
    </row>
    <row r="167" spans="1:65" s="13" customFormat="1" ht="22.5">
      <c r="B167" s="170"/>
      <c r="D167" s="164" t="s">
        <v>166</v>
      </c>
      <c r="E167" s="171" t="s">
        <v>1</v>
      </c>
      <c r="F167" s="172" t="s">
        <v>204</v>
      </c>
      <c r="H167" s="171" t="s">
        <v>1</v>
      </c>
      <c r="I167" s="173"/>
      <c r="L167" s="170"/>
      <c r="M167" s="174"/>
      <c r="N167" s="175"/>
      <c r="O167" s="175"/>
      <c r="P167" s="175"/>
      <c r="Q167" s="175"/>
      <c r="R167" s="175"/>
      <c r="S167" s="175"/>
      <c r="T167" s="176"/>
      <c r="AT167" s="171" t="s">
        <v>166</v>
      </c>
      <c r="AU167" s="171" t="s">
        <v>87</v>
      </c>
      <c r="AV167" s="13" t="s">
        <v>85</v>
      </c>
      <c r="AW167" s="13" t="s">
        <v>34</v>
      </c>
      <c r="AX167" s="13" t="s">
        <v>78</v>
      </c>
      <c r="AY167" s="171" t="s">
        <v>153</v>
      </c>
    </row>
    <row r="168" spans="1:65" s="14" customFormat="1" ht="11.25">
      <c r="B168" s="177"/>
      <c r="D168" s="164" t="s">
        <v>166</v>
      </c>
      <c r="E168" s="178" t="s">
        <v>1</v>
      </c>
      <c r="F168" s="179" t="s">
        <v>213</v>
      </c>
      <c r="H168" s="180">
        <v>5</v>
      </c>
      <c r="I168" s="181"/>
      <c r="L168" s="177"/>
      <c r="M168" s="182"/>
      <c r="N168" s="183"/>
      <c r="O168" s="183"/>
      <c r="P168" s="183"/>
      <c r="Q168" s="183"/>
      <c r="R168" s="183"/>
      <c r="S168" s="183"/>
      <c r="T168" s="184"/>
      <c r="AT168" s="178" t="s">
        <v>166</v>
      </c>
      <c r="AU168" s="178" t="s">
        <v>87</v>
      </c>
      <c r="AV168" s="14" t="s">
        <v>87</v>
      </c>
      <c r="AW168" s="14" t="s">
        <v>34</v>
      </c>
      <c r="AX168" s="14" t="s">
        <v>78</v>
      </c>
      <c r="AY168" s="178" t="s">
        <v>153</v>
      </c>
    </row>
    <row r="169" spans="1:65" s="14" customFormat="1" ht="11.25">
      <c r="B169" s="177"/>
      <c r="D169" s="164" t="s">
        <v>166</v>
      </c>
      <c r="E169" s="178" t="s">
        <v>1</v>
      </c>
      <c r="F169" s="179" t="s">
        <v>214</v>
      </c>
      <c r="H169" s="180">
        <v>20</v>
      </c>
      <c r="I169" s="181"/>
      <c r="L169" s="177"/>
      <c r="M169" s="182"/>
      <c r="N169" s="183"/>
      <c r="O169" s="183"/>
      <c r="P169" s="183"/>
      <c r="Q169" s="183"/>
      <c r="R169" s="183"/>
      <c r="S169" s="183"/>
      <c r="T169" s="184"/>
      <c r="AT169" s="178" t="s">
        <v>166</v>
      </c>
      <c r="AU169" s="178" t="s">
        <v>87</v>
      </c>
      <c r="AV169" s="14" t="s">
        <v>87</v>
      </c>
      <c r="AW169" s="14" t="s">
        <v>34</v>
      </c>
      <c r="AX169" s="14" t="s">
        <v>78</v>
      </c>
      <c r="AY169" s="178" t="s">
        <v>153</v>
      </c>
    </row>
    <row r="170" spans="1:65" s="14" customFormat="1" ht="11.25">
      <c r="B170" s="177"/>
      <c r="D170" s="164" t="s">
        <v>166</v>
      </c>
      <c r="E170" s="178" t="s">
        <v>1</v>
      </c>
      <c r="F170" s="179" t="s">
        <v>215</v>
      </c>
      <c r="H170" s="180">
        <v>12</v>
      </c>
      <c r="I170" s="181"/>
      <c r="L170" s="177"/>
      <c r="M170" s="182"/>
      <c r="N170" s="183"/>
      <c r="O170" s="183"/>
      <c r="P170" s="183"/>
      <c r="Q170" s="183"/>
      <c r="R170" s="183"/>
      <c r="S170" s="183"/>
      <c r="T170" s="184"/>
      <c r="AT170" s="178" t="s">
        <v>166</v>
      </c>
      <c r="AU170" s="178" t="s">
        <v>87</v>
      </c>
      <c r="AV170" s="14" t="s">
        <v>87</v>
      </c>
      <c r="AW170" s="14" t="s">
        <v>34</v>
      </c>
      <c r="AX170" s="14" t="s">
        <v>78</v>
      </c>
      <c r="AY170" s="178" t="s">
        <v>153</v>
      </c>
    </row>
    <row r="171" spans="1:65" s="15" customFormat="1" ht="11.25">
      <c r="B171" s="185"/>
      <c r="D171" s="164" t="s">
        <v>166</v>
      </c>
      <c r="E171" s="186" t="s">
        <v>1</v>
      </c>
      <c r="F171" s="187" t="s">
        <v>184</v>
      </c>
      <c r="H171" s="188">
        <v>37</v>
      </c>
      <c r="I171" s="189"/>
      <c r="L171" s="185"/>
      <c r="M171" s="190"/>
      <c r="N171" s="191"/>
      <c r="O171" s="191"/>
      <c r="P171" s="191"/>
      <c r="Q171" s="191"/>
      <c r="R171" s="191"/>
      <c r="S171" s="191"/>
      <c r="T171" s="192"/>
      <c r="AT171" s="186" t="s">
        <v>166</v>
      </c>
      <c r="AU171" s="186" t="s">
        <v>87</v>
      </c>
      <c r="AV171" s="15" t="s">
        <v>160</v>
      </c>
      <c r="AW171" s="15" t="s">
        <v>34</v>
      </c>
      <c r="AX171" s="15" t="s">
        <v>85</v>
      </c>
      <c r="AY171" s="186" t="s">
        <v>153</v>
      </c>
    </row>
    <row r="172" spans="1:65" s="2" customFormat="1" ht="24.2" customHeight="1">
      <c r="A172" s="33"/>
      <c r="B172" s="150"/>
      <c r="C172" s="151" t="s">
        <v>216</v>
      </c>
      <c r="D172" s="151" t="s">
        <v>155</v>
      </c>
      <c r="E172" s="152" t="s">
        <v>217</v>
      </c>
      <c r="F172" s="153" t="s">
        <v>218</v>
      </c>
      <c r="G172" s="154" t="s">
        <v>219</v>
      </c>
      <c r="H172" s="155">
        <v>291.60000000000002</v>
      </c>
      <c r="I172" s="156"/>
      <c r="J172" s="157">
        <f>ROUND(I172*H172,2)</f>
        <v>0</v>
      </c>
      <c r="K172" s="153" t="s">
        <v>159</v>
      </c>
      <c r="L172" s="34"/>
      <c r="M172" s="158" t="s">
        <v>1</v>
      </c>
      <c r="N172" s="159" t="s">
        <v>43</v>
      </c>
      <c r="O172" s="59"/>
      <c r="P172" s="160">
        <f>O172*H172</f>
        <v>0</v>
      </c>
      <c r="Q172" s="160">
        <v>0</v>
      </c>
      <c r="R172" s="160">
        <f>Q172*H172</f>
        <v>0</v>
      </c>
      <c r="S172" s="160">
        <v>0</v>
      </c>
      <c r="T172" s="161">
        <f>S172*H172</f>
        <v>0</v>
      </c>
      <c r="U172" s="33"/>
      <c r="V172" s="33"/>
      <c r="W172" s="33"/>
      <c r="X172" s="33"/>
      <c r="Y172" s="33"/>
      <c r="Z172" s="33"/>
      <c r="AA172" s="33"/>
      <c r="AB172" s="33"/>
      <c r="AC172" s="33"/>
      <c r="AD172" s="33"/>
      <c r="AE172" s="33"/>
      <c r="AR172" s="162" t="s">
        <v>160</v>
      </c>
      <c r="AT172" s="162" t="s">
        <v>155</v>
      </c>
      <c r="AU172" s="162" t="s">
        <v>87</v>
      </c>
      <c r="AY172" s="18" t="s">
        <v>153</v>
      </c>
      <c r="BE172" s="163">
        <f>IF(N172="základní",J172,0)</f>
        <v>0</v>
      </c>
      <c r="BF172" s="163">
        <f>IF(N172="snížená",J172,0)</f>
        <v>0</v>
      </c>
      <c r="BG172" s="163">
        <f>IF(N172="zákl. přenesená",J172,0)</f>
        <v>0</v>
      </c>
      <c r="BH172" s="163">
        <f>IF(N172="sníž. přenesená",J172,0)</f>
        <v>0</v>
      </c>
      <c r="BI172" s="163">
        <f>IF(N172="nulová",J172,0)</f>
        <v>0</v>
      </c>
      <c r="BJ172" s="18" t="s">
        <v>85</v>
      </c>
      <c r="BK172" s="163">
        <f>ROUND(I172*H172,2)</f>
        <v>0</v>
      </c>
      <c r="BL172" s="18" t="s">
        <v>160</v>
      </c>
      <c r="BM172" s="162" t="s">
        <v>220</v>
      </c>
    </row>
    <row r="173" spans="1:65" s="2" customFormat="1" ht="29.25">
      <c r="A173" s="33"/>
      <c r="B173" s="34"/>
      <c r="C173" s="33"/>
      <c r="D173" s="164" t="s">
        <v>162</v>
      </c>
      <c r="E173" s="33"/>
      <c r="F173" s="165" t="s">
        <v>221</v>
      </c>
      <c r="G173" s="33"/>
      <c r="H173" s="33"/>
      <c r="I173" s="166"/>
      <c r="J173" s="33"/>
      <c r="K173" s="33"/>
      <c r="L173" s="34"/>
      <c r="M173" s="167"/>
      <c r="N173" s="168"/>
      <c r="O173" s="59"/>
      <c r="P173" s="59"/>
      <c r="Q173" s="59"/>
      <c r="R173" s="59"/>
      <c r="S173" s="59"/>
      <c r="T173" s="60"/>
      <c r="U173" s="33"/>
      <c r="V173" s="33"/>
      <c r="W173" s="33"/>
      <c r="X173" s="33"/>
      <c r="Y173" s="33"/>
      <c r="Z173" s="33"/>
      <c r="AA173" s="33"/>
      <c r="AB173" s="33"/>
      <c r="AC173" s="33"/>
      <c r="AD173" s="33"/>
      <c r="AE173" s="33"/>
      <c r="AT173" s="18" t="s">
        <v>162</v>
      </c>
      <c r="AU173" s="18" t="s">
        <v>87</v>
      </c>
    </row>
    <row r="174" spans="1:65" s="2" customFormat="1" ht="175.5">
      <c r="A174" s="33"/>
      <c r="B174" s="34"/>
      <c r="C174" s="33"/>
      <c r="D174" s="164" t="s">
        <v>164</v>
      </c>
      <c r="E174" s="33"/>
      <c r="F174" s="169" t="s">
        <v>222</v>
      </c>
      <c r="G174" s="33"/>
      <c r="H174" s="33"/>
      <c r="I174" s="166"/>
      <c r="J174" s="33"/>
      <c r="K174" s="33"/>
      <c r="L174" s="34"/>
      <c r="M174" s="167"/>
      <c r="N174" s="168"/>
      <c r="O174" s="59"/>
      <c r="P174" s="59"/>
      <c r="Q174" s="59"/>
      <c r="R174" s="59"/>
      <c r="S174" s="59"/>
      <c r="T174" s="60"/>
      <c r="U174" s="33"/>
      <c r="V174" s="33"/>
      <c r="W174" s="33"/>
      <c r="X174" s="33"/>
      <c r="Y174" s="33"/>
      <c r="Z174" s="33"/>
      <c r="AA174" s="33"/>
      <c r="AB174" s="33"/>
      <c r="AC174" s="33"/>
      <c r="AD174" s="33"/>
      <c r="AE174" s="33"/>
      <c r="AT174" s="18" t="s">
        <v>164</v>
      </c>
      <c r="AU174" s="18" t="s">
        <v>87</v>
      </c>
    </row>
    <row r="175" spans="1:65" s="13" customFormat="1" ht="33.75">
      <c r="B175" s="170"/>
      <c r="D175" s="164" t="s">
        <v>166</v>
      </c>
      <c r="E175" s="171" t="s">
        <v>1</v>
      </c>
      <c r="F175" s="172" t="s">
        <v>223</v>
      </c>
      <c r="H175" s="171" t="s">
        <v>1</v>
      </c>
      <c r="I175" s="173"/>
      <c r="L175" s="170"/>
      <c r="M175" s="174"/>
      <c r="N175" s="175"/>
      <c r="O175" s="175"/>
      <c r="P175" s="175"/>
      <c r="Q175" s="175"/>
      <c r="R175" s="175"/>
      <c r="S175" s="175"/>
      <c r="T175" s="176"/>
      <c r="AT175" s="171" t="s">
        <v>166</v>
      </c>
      <c r="AU175" s="171" t="s">
        <v>87</v>
      </c>
      <c r="AV175" s="13" t="s">
        <v>85</v>
      </c>
      <c r="AW175" s="13" t="s">
        <v>34</v>
      </c>
      <c r="AX175" s="13" t="s">
        <v>78</v>
      </c>
      <c r="AY175" s="171" t="s">
        <v>153</v>
      </c>
    </row>
    <row r="176" spans="1:65" s="13" customFormat="1" ht="22.5">
      <c r="B176" s="170"/>
      <c r="D176" s="164" t="s">
        <v>166</v>
      </c>
      <c r="E176" s="171" t="s">
        <v>1</v>
      </c>
      <c r="F176" s="172" t="s">
        <v>224</v>
      </c>
      <c r="H176" s="171" t="s">
        <v>1</v>
      </c>
      <c r="I176" s="173"/>
      <c r="L176" s="170"/>
      <c r="M176" s="174"/>
      <c r="N176" s="175"/>
      <c r="O176" s="175"/>
      <c r="P176" s="175"/>
      <c r="Q176" s="175"/>
      <c r="R176" s="175"/>
      <c r="S176" s="175"/>
      <c r="T176" s="176"/>
      <c r="AT176" s="171" t="s">
        <v>166</v>
      </c>
      <c r="AU176" s="171" t="s">
        <v>87</v>
      </c>
      <c r="AV176" s="13" t="s">
        <v>85</v>
      </c>
      <c r="AW176" s="13" t="s">
        <v>34</v>
      </c>
      <c r="AX176" s="13" t="s">
        <v>78</v>
      </c>
      <c r="AY176" s="171" t="s">
        <v>153</v>
      </c>
    </row>
    <row r="177" spans="1:65" s="14" customFormat="1" ht="11.25">
      <c r="B177" s="177"/>
      <c r="D177" s="164" t="s">
        <v>166</v>
      </c>
      <c r="E177" s="178" t="s">
        <v>1</v>
      </c>
      <c r="F177" s="179" t="s">
        <v>225</v>
      </c>
      <c r="H177" s="180">
        <v>291.60000000000002</v>
      </c>
      <c r="I177" s="181"/>
      <c r="L177" s="177"/>
      <c r="M177" s="182"/>
      <c r="N177" s="183"/>
      <c r="O177" s="183"/>
      <c r="P177" s="183"/>
      <c r="Q177" s="183"/>
      <c r="R177" s="183"/>
      <c r="S177" s="183"/>
      <c r="T177" s="184"/>
      <c r="AT177" s="178" t="s">
        <v>166</v>
      </c>
      <c r="AU177" s="178" t="s">
        <v>87</v>
      </c>
      <c r="AV177" s="14" t="s">
        <v>87</v>
      </c>
      <c r="AW177" s="14" t="s">
        <v>34</v>
      </c>
      <c r="AX177" s="14" t="s">
        <v>85</v>
      </c>
      <c r="AY177" s="178" t="s">
        <v>153</v>
      </c>
    </row>
    <row r="178" spans="1:65" s="2" customFormat="1" ht="21.75" customHeight="1">
      <c r="A178" s="33"/>
      <c r="B178" s="150"/>
      <c r="C178" s="193" t="s">
        <v>226</v>
      </c>
      <c r="D178" s="193" t="s">
        <v>227</v>
      </c>
      <c r="E178" s="194" t="s">
        <v>228</v>
      </c>
      <c r="F178" s="195" t="s">
        <v>229</v>
      </c>
      <c r="G178" s="196" t="s">
        <v>230</v>
      </c>
      <c r="H178" s="197">
        <v>15.462</v>
      </c>
      <c r="I178" s="198"/>
      <c r="J178" s="199">
        <f>ROUND(I178*H178,2)</f>
        <v>0</v>
      </c>
      <c r="K178" s="195" t="s">
        <v>159</v>
      </c>
      <c r="L178" s="200"/>
      <c r="M178" s="201" t="s">
        <v>1</v>
      </c>
      <c r="N178" s="202" t="s">
        <v>43</v>
      </c>
      <c r="O178" s="59"/>
      <c r="P178" s="160">
        <f>O178*H178</f>
        <v>0</v>
      </c>
      <c r="Q178" s="160">
        <v>1</v>
      </c>
      <c r="R178" s="160">
        <f>Q178*H178</f>
        <v>15.462</v>
      </c>
      <c r="S178" s="160">
        <v>0</v>
      </c>
      <c r="T178" s="161">
        <f>S178*H178</f>
        <v>0</v>
      </c>
      <c r="U178" s="33"/>
      <c r="V178" s="33"/>
      <c r="W178" s="33"/>
      <c r="X178" s="33"/>
      <c r="Y178" s="33"/>
      <c r="Z178" s="33"/>
      <c r="AA178" s="33"/>
      <c r="AB178" s="33"/>
      <c r="AC178" s="33"/>
      <c r="AD178" s="33"/>
      <c r="AE178" s="33"/>
      <c r="AR178" s="162" t="s">
        <v>216</v>
      </c>
      <c r="AT178" s="162" t="s">
        <v>227</v>
      </c>
      <c r="AU178" s="162" t="s">
        <v>87</v>
      </c>
      <c r="AY178" s="18" t="s">
        <v>153</v>
      </c>
      <c r="BE178" s="163">
        <f>IF(N178="základní",J178,0)</f>
        <v>0</v>
      </c>
      <c r="BF178" s="163">
        <f>IF(N178="snížená",J178,0)</f>
        <v>0</v>
      </c>
      <c r="BG178" s="163">
        <f>IF(N178="zákl. přenesená",J178,0)</f>
        <v>0</v>
      </c>
      <c r="BH178" s="163">
        <f>IF(N178="sníž. přenesená",J178,0)</f>
        <v>0</v>
      </c>
      <c r="BI178" s="163">
        <f>IF(N178="nulová",J178,0)</f>
        <v>0</v>
      </c>
      <c r="BJ178" s="18" t="s">
        <v>85</v>
      </c>
      <c r="BK178" s="163">
        <f>ROUND(I178*H178,2)</f>
        <v>0</v>
      </c>
      <c r="BL178" s="18" t="s">
        <v>160</v>
      </c>
      <c r="BM178" s="162" t="s">
        <v>231</v>
      </c>
    </row>
    <row r="179" spans="1:65" s="2" customFormat="1" ht="11.25">
      <c r="A179" s="33"/>
      <c r="B179" s="34"/>
      <c r="C179" s="33"/>
      <c r="D179" s="164" t="s">
        <v>162</v>
      </c>
      <c r="E179" s="33"/>
      <c r="F179" s="165" t="s">
        <v>229</v>
      </c>
      <c r="G179" s="33"/>
      <c r="H179" s="33"/>
      <c r="I179" s="166"/>
      <c r="J179" s="33"/>
      <c r="K179" s="33"/>
      <c r="L179" s="34"/>
      <c r="M179" s="167"/>
      <c r="N179" s="168"/>
      <c r="O179" s="59"/>
      <c r="P179" s="59"/>
      <c r="Q179" s="59"/>
      <c r="R179" s="59"/>
      <c r="S179" s="59"/>
      <c r="T179" s="60"/>
      <c r="U179" s="33"/>
      <c r="V179" s="33"/>
      <c r="W179" s="33"/>
      <c r="X179" s="33"/>
      <c r="Y179" s="33"/>
      <c r="Z179" s="33"/>
      <c r="AA179" s="33"/>
      <c r="AB179" s="33"/>
      <c r="AC179" s="33"/>
      <c r="AD179" s="33"/>
      <c r="AE179" s="33"/>
      <c r="AT179" s="18" t="s">
        <v>162</v>
      </c>
      <c r="AU179" s="18" t="s">
        <v>87</v>
      </c>
    </row>
    <row r="180" spans="1:65" s="13" customFormat="1" ht="11.25">
      <c r="B180" s="170"/>
      <c r="D180" s="164" t="s">
        <v>166</v>
      </c>
      <c r="E180" s="171" t="s">
        <v>1</v>
      </c>
      <c r="F180" s="172" t="s">
        <v>232</v>
      </c>
      <c r="H180" s="171" t="s">
        <v>1</v>
      </c>
      <c r="I180" s="173"/>
      <c r="L180" s="170"/>
      <c r="M180" s="174"/>
      <c r="N180" s="175"/>
      <c r="O180" s="175"/>
      <c r="P180" s="175"/>
      <c r="Q180" s="175"/>
      <c r="R180" s="175"/>
      <c r="S180" s="175"/>
      <c r="T180" s="176"/>
      <c r="AT180" s="171" t="s">
        <v>166</v>
      </c>
      <c r="AU180" s="171" t="s">
        <v>87</v>
      </c>
      <c r="AV180" s="13" t="s">
        <v>85</v>
      </c>
      <c r="AW180" s="13" t="s">
        <v>34</v>
      </c>
      <c r="AX180" s="13" t="s">
        <v>78</v>
      </c>
      <c r="AY180" s="171" t="s">
        <v>153</v>
      </c>
    </row>
    <row r="181" spans="1:65" s="13" customFormat="1" ht="11.25">
      <c r="B181" s="170"/>
      <c r="D181" s="164" t="s">
        <v>166</v>
      </c>
      <c r="E181" s="171" t="s">
        <v>1</v>
      </c>
      <c r="F181" s="172" t="s">
        <v>233</v>
      </c>
      <c r="H181" s="171" t="s">
        <v>1</v>
      </c>
      <c r="I181" s="173"/>
      <c r="L181" s="170"/>
      <c r="M181" s="174"/>
      <c r="N181" s="175"/>
      <c r="O181" s="175"/>
      <c r="P181" s="175"/>
      <c r="Q181" s="175"/>
      <c r="R181" s="175"/>
      <c r="S181" s="175"/>
      <c r="T181" s="176"/>
      <c r="AT181" s="171" t="s">
        <v>166</v>
      </c>
      <c r="AU181" s="171" t="s">
        <v>87</v>
      </c>
      <c r="AV181" s="13" t="s">
        <v>85</v>
      </c>
      <c r="AW181" s="13" t="s">
        <v>34</v>
      </c>
      <c r="AX181" s="13" t="s">
        <v>78</v>
      </c>
      <c r="AY181" s="171" t="s">
        <v>153</v>
      </c>
    </row>
    <row r="182" spans="1:65" s="13" customFormat="1" ht="11.25">
      <c r="B182" s="170"/>
      <c r="D182" s="164" t="s">
        <v>166</v>
      </c>
      <c r="E182" s="171" t="s">
        <v>1</v>
      </c>
      <c r="F182" s="172" t="s">
        <v>234</v>
      </c>
      <c r="H182" s="171" t="s">
        <v>1</v>
      </c>
      <c r="I182" s="173"/>
      <c r="L182" s="170"/>
      <c r="M182" s="174"/>
      <c r="N182" s="175"/>
      <c r="O182" s="175"/>
      <c r="P182" s="175"/>
      <c r="Q182" s="175"/>
      <c r="R182" s="175"/>
      <c r="S182" s="175"/>
      <c r="T182" s="176"/>
      <c r="AT182" s="171" t="s">
        <v>166</v>
      </c>
      <c r="AU182" s="171" t="s">
        <v>87</v>
      </c>
      <c r="AV182" s="13" t="s">
        <v>85</v>
      </c>
      <c r="AW182" s="13" t="s">
        <v>34</v>
      </c>
      <c r="AX182" s="13" t="s">
        <v>78</v>
      </c>
      <c r="AY182" s="171" t="s">
        <v>153</v>
      </c>
    </row>
    <row r="183" spans="1:65" s="13" customFormat="1" ht="11.25">
      <c r="B183" s="170"/>
      <c r="D183" s="164" t="s">
        <v>166</v>
      </c>
      <c r="E183" s="171" t="s">
        <v>1</v>
      </c>
      <c r="F183" s="172" t="s">
        <v>235</v>
      </c>
      <c r="H183" s="171" t="s">
        <v>1</v>
      </c>
      <c r="I183" s="173"/>
      <c r="L183" s="170"/>
      <c r="M183" s="174"/>
      <c r="N183" s="175"/>
      <c r="O183" s="175"/>
      <c r="P183" s="175"/>
      <c r="Q183" s="175"/>
      <c r="R183" s="175"/>
      <c r="S183" s="175"/>
      <c r="T183" s="176"/>
      <c r="AT183" s="171" t="s">
        <v>166</v>
      </c>
      <c r="AU183" s="171" t="s">
        <v>87</v>
      </c>
      <c r="AV183" s="13" t="s">
        <v>85</v>
      </c>
      <c r="AW183" s="13" t="s">
        <v>34</v>
      </c>
      <c r="AX183" s="13" t="s">
        <v>78</v>
      </c>
      <c r="AY183" s="171" t="s">
        <v>153</v>
      </c>
    </row>
    <row r="184" spans="1:65" s="14" customFormat="1" ht="11.25">
      <c r="B184" s="177"/>
      <c r="D184" s="164" t="s">
        <v>166</v>
      </c>
      <c r="E184" s="178" t="s">
        <v>1</v>
      </c>
      <c r="F184" s="179" t="s">
        <v>236</v>
      </c>
      <c r="H184" s="180">
        <v>15.462</v>
      </c>
      <c r="I184" s="181"/>
      <c r="L184" s="177"/>
      <c r="M184" s="182"/>
      <c r="N184" s="183"/>
      <c r="O184" s="183"/>
      <c r="P184" s="183"/>
      <c r="Q184" s="183"/>
      <c r="R184" s="183"/>
      <c r="S184" s="183"/>
      <c r="T184" s="184"/>
      <c r="AT184" s="178" t="s">
        <v>166</v>
      </c>
      <c r="AU184" s="178" t="s">
        <v>87</v>
      </c>
      <c r="AV184" s="14" t="s">
        <v>87</v>
      </c>
      <c r="AW184" s="14" t="s">
        <v>34</v>
      </c>
      <c r="AX184" s="14" t="s">
        <v>85</v>
      </c>
      <c r="AY184" s="178" t="s">
        <v>153</v>
      </c>
    </row>
    <row r="185" spans="1:65" s="2" customFormat="1" ht="24.2" customHeight="1">
      <c r="A185" s="33"/>
      <c r="B185" s="150"/>
      <c r="C185" s="151" t="s">
        <v>237</v>
      </c>
      <c r="D185" s="151" t="s">
        <v>155</v>
      </c>
      <c r="E185" s="152" t="s">
        <v>238</v>
      </c>
      <c r="F185" s="153" t="s">
        <v>239</v>
      </c>
      <c r="G185" s="154" t="s">
        <v>158</v>
      </c>
      <c r="H185" s="155">
        <v>1795</v>
      </c>
      <c r="I185" s="156"/>
      <c r="J185" s="157">
        <f>ROUND(I185*H185,2)</f>
        <v>0</v>
      </c>
      <c r="K185" s="153" t="s">
        <v>159</v>
      </c>
      <c r="L185" s="34"/>
      <c r="M185" s="158" t="s">
        <v>1</v>
      </c>
      <c r="N185" s="159" t="s">
        <v>43</v>
      </c>
      <c r="O185" s="59"/>
      <c r="P185" s="160">
        <f>O185*H185</f>
        <v>0</v>
      </c>
      <c r="Q185" s="160">
        <v>0</v>
      </c>
      <c r="R185" s="160">
        <f>Q185*H185</f>
        <v>0</v>
      </c>
      <c r="S185" s="160">
        <v>0</v>
      </c>
      <c r="T185" s="161">
        <f>S185*H185</f>
        <v>0</v>
      </c>
      <c r="U185" s="33"/>
      <c r="V185" s="33"/>
      <c r="W185" s="33"/>
      <c r="X185" s="33"/>
      <c r="Y185" s="33"/>
      <c r="Z185" s="33"/>
      <c r="AA185" s="33"/>
      <c r="AB185" s="33"/>
      <c r="AC185" s="33"/>
      <c r="AD185" s="33"/>
      <c r="AE185" s="33"/>
      <c r="AR185" s="162" t="s">
        <v>160</v>
      </c>
      <c r="AT185" s="162" t="s">
        <v>155</v>
      </c>
      <c r="AU185" s="162" t="s">
        <v>87</v>
      </c>
      <c r="AY185" s="18" t="s">
        <v>153</v>
      </c>
      <c r="BE185" s="163">
        <f>IF(N185="základní",J185,0)</f>
        <v>0</v>
      </c>
      <c r="BF185" s="163">
        <f>IF(N185="snížená",J185,0)</f>
        <v>0</v>
      </c>
      <c r="BG185" s="163">
        <f>IF(N185="zákl. přenesená",J185,0)</f>
        <v>0</v>
      </c>
      <c r="BH185" s="163">
        <f>IF(N185="sníž. přenesená",J185,0)</f>
        <v>0</v>
      </c>
      <c r="BI185" s="163">
        <f>IF(N185="nulová",J185,0)</f>
        <v>0</v>
      </c>
      <c r="BJ185" s="18" t="s">
        <v>85</v>
      </c>
      <c r="BK185" s="163">
        <f>ROUND(I185*H185,2)</f>
        <v>0</v>
      </c>
      <c r="BL185" s="18" t="s">
        <v>160</v>
      </c>
      <c r="BM185" s="162" t="s">
        <v>240</v>
      </c>
    </row>
    <row r="186" spans="1:65" s="2" customFormat="1" ht="19.5">
      <c r="A186" s="33"/>
      <c r="B186" s="34"/>
      <c r="C186" s="33"/>
      <c r="D186" s="164" t="s">
        <v>162</v>
      </c>
      <c r="E186" s="33"/>
      <c r="F186" s="165" t="s">
        <v>241</v>
      </c>
      <c r="G186" s="33"/>
      <c r="H186" s="33"/>
      <c r="I186" s="166"/>
      <c r="J186" s="33"/>
      <c r="K186" s="33"/>
      <c r="L186" s="34"/>
      <c r="M186" s="167"/>
      <c r="N186" s="168"/>
      <c r="O186" s="59"/>
      <c r="P186" s="59"/>
      <c r="Q186" s="59"/>
      <c r="R186" s="59"/>
      <c r="S186" s="59"/>
      <c r="T186" s="60"/>
      <c r="U186" s="33"/>
      <c r="V186" s="33"/>
      <c r="W186" s="33"/>
      <c r="X186" s="33"/>
      <c r="Y186" s="33"/>
      <c r="Z186" s="33"/>
      <c r="AA186" s="33"/>
      <c r="AB186" s="33"/>
      <c r="AC186" s="33"/>
      <c r="AD186" s="33"/>
      <c r="AE186" s="33"/>
      <c r="AT186" s="18" t="s">
        <v>162</v>
      </c>
      <c r="AU186" s="18" t="s">
        <v>87</v>
      </c>
    </row>
    <row r="187" spans="1:65" s="2" customFormat="1" ht="68.25">
      <c r="A187" s="33"/>
      <c r="B187" s="34"/>
      <c r="C187" s="33"/>
      <c r="D187" s="164" t="s">
        <v>164</v>
      </c>
      <c r="E187" s="33"/>
      <c r="F187" s="169" t="s">
        <v>242</v>
      </c>
      <c r="G187" s="33"/>
      <c r="H187" s="33"/>
      <c r="I187" s="166"/>
      <c r="J187" s="33"/>
      <c r="K187" s="33"/>
      <c r="L187" s="34"/>
      <c r="M187" s="167"/>
      <c r="N187" s="168"/>
      <c r="O187" s="59"/>
      <c r="P187" s="59"/>
      <c r="Q187" s="59"/>
      <c r="R187" s="59"/>
      <c r="S187" s="59"/>
      <c r="T187" s="60"/>
      <c r="U187" s="33"/>
      <c r="V187" s="33"/>
      <c r="W187" s="33"/>
      <c r="X187" s="33"/>
      <c r="Y187" s="33"/>
      <c r="Z187" s="33"/>
      <c r="AA187" s="33"/>
      <c r="AB187" s="33"/>
      <c r="AC187" s="33"/>
      <c r="AD187" s="33"/>
      <c r="AE187" s="33"/>
      <c r="AT187" s="18" t="s">
        <v>164</v>
      </c>
      <c r="AU187" s="18" t="s">
        <v>87</v>
      </c>
    </row>
    <row r="188" spans="1:65" s="13" customFormat="1" ht="11.25">
      <c r="B188" s="170"/>
      <c r="D188" s="164" t="s">
        <v>166</v>
      </c>
      <c r="E188" s="171" t="s">
        <v>1</v>
      </c>
      <c r="F188" s="172" t="s">
        <v>243</v>
      </c>
      <c r="H188" s="171" t="s">
        <v>1</v>
      </c>
      <c r="I188" s="173"/>
      <c r="L188" s="170"/>
      <c r="M188" s="174"/>
      <c r="N188" s="175"/>
      <c r="O188" s="175"/>
      <c r="P188" s="175"/>
      <c r="Q188" s="175"/>
      <c r="R188" s="175"/>
      <c r="S188" s="175"/>
      <c r="T188" s="176"/>
      <c r="AT188" s="171" t="s">
        <v>166</v>
      </c>
      <c r="AU188" s="171" t="s">
        <v>87</v>
      </c>
      <c r="AV188" s="13" t="s">
        <v>85</v>
      </c>
      <c r="AW188" s="13" t="s">
        <v>34</v>
      </c>
      <c r="AX188" s="13" t="s">
        <v>78</v>
      </c>
      <c r="AY188" s="171" t="s">
        <v>153</v>
      </c>
    </row>
    <row r="189" spans="1:65" s="14" customFormat="1" ht="11.25">
      <c r="B189" s="177"/>
      <c r="D189" s="164" t="s">
        <v>166</v>
      </c>
      <c r="E189" s="178" t="s">
        <v>1</v>
      </c>
      <c r="F189" s="179" t="s">
        <v>244</v>
      </c>
      <c r="H189" s="180">
        <v>1795</v>
      </c>
      <c r="I189" s="181"/>
      <c r="L189" s="177"/>
      <c r="M189" s="182"/>
      <c r="N189" s="183"/>
      <c r="O189" s="183"/>
      <c r="P189" s="183"/>
      <c r="Q189" s="183"/>
      <c r="R189" s="183"/>
      <c r="S189" s="183"/>
      <c r="T189" s="184"/>
      <c r="AT189" s="178" t="s">
        <v>166</v>
      </c>
      <c r="AU189" s="178" t="s">
        <v>87</v>
      </c>
      <c r="AV189" s="14" t="s">
        <v>87</v>
      </c>
      <c r="AW189" s="14" t="s">
        <v>34</v>
      </c>
      <c r="AX189" s="14" t="s">
        <v>85</v>
      </c>
      <c r="AY189" s="178" t="s">
        <v>153</v>
      </c>
    </row>
    <row r="190" spans="1:65" s="2" customFormat="1" ht="24.2" customHeight="1">
      <c r="A190" s="33"/>
      <c r="B190" s="150"/>
      <c r="C190" s="151" t="s">
        <v>245</v>
      </c>
      <c r="D190" s="151" t="s">
        <v>155</v>
      </c>
      <c r="E190" s="152" t="s">
        <v>246</v>
      </c>
      <c r="F190" s="153" t="s">
        <v>247</v>
      </c>
      <c r="G190" s="154" t="s">
        <v>219</v>
      </c>
      <c r="H190" s="155">
        <v>30.3</v>
      </c>
      <c r="I190" s="156"/>
      <c r="J190" s="157">
        <f>ROUND(I190*H190,2)</f>
        <v>0</v>
      </c>
      <c r="K190" s="153" t="s">
        <v>159</v>
      </c>
      <c r="L190" s="34"/>
      <c r="M190" s="158" t="s">
        <v>1</v>
      </c>
      <c r="N190" s="159" t="s">
        <v>43</v>
      </c>
      <c r="O190" s="59"/>
      <c r="P190" s="160">
        <f>O190*H190</f>
        <v>0</v>
      </c>
      <c r="Q190" s="160">
        <v>0</v>
      </c>
      <c r="R190" s="160">
        <f>Q190*H190</f>
        <v>0</v>
      </c>
      <c r="S190" s="160">
        <v>0</v>
      </c>
      <c r="T190" s="161">
        <f>S190*H190</f>
        <v>0</v>
      </c>
      <c r="U190" s="33"/>
      <c r="V190" s="33"/>
      <c r="W190" s="33"/>
      <c r="X190" s="33"/>
      <c r="Y190" s="33"/>
      <c r="Z190" s="33"/>
      <c r="AA190" s="33"/>
      <c r="AB190" s="33"/>
      <c r="AC190" s="33"/>
      <c r="AD190" s="33"/>
      <c r="AE190" s="33"/>
      <c r="AR190" s="162" t="s">
        <v>160</v>
      </c>
      <c r="AT190" s="162" t="s">
        <v>155</v>
      </c>
      <c r="AU190" s="162" t="s">
        <v>87</v>
      </c>
      <c r="AY190" s="18" t="s">
        <v>153</v>
      </c>
      <c r="BE190" s="163">
        <f>IF(N190="základní",J190,0)</f>
        <v>0</v>
      </c>
      <c r="BF190" s="163">
        <f>IF(N190="snížená",J190,0)</f>
        <v>0</v>
      </c>
      <c r="BG190" s="163">
        <f>IF(N190="zákl. přenesená",J190,0)</f>
        <v>0</v>
      </c>
      <c r="BH190" s="163">
        <f>IF(N190="sníž. přenesená",J190,0)</f>
        <v>0</v>
      </c>
      <c r="BI190" s="163">
        <f>IF(N190="nulová",J190,0)</f>
        <v>0</v>
      </c>
      <c r="BJ190" s="18" t="s">
        <v>85</v>
      </c>
      <c r="BK190" s="163">
        <f>ROUND(I190*H190,2)</f>
        <v>0</v>
      </c>
      <c r="BL190" s="18" t="s">
        <v>160</v>
      </c>
      <c r="BM190" s="162" t="s">
        <v>248</v>
      </c>
    </row>
    <row r="191" spans="1:65" s="2" customFormat="1" ht="19.5">
      <c r="A191" s="33"/>
      <c r="B191" s="34"/>
      <c r="C191" s="33"/>
      <c r="D191" s="164" t="s">
        <v>162</v>
      </c>
      <c r="E191" s="33"/>
      <c r="F191" s="165" t="s">
        <v>249</v>
      </c>
      <c r="G191" s="33"/>
      <c r="H191" s="33"/>
      <c r="I191" s="166"/>
      <c r="J191" s="33"/>
      <c r="K191" s="33"/>
      <c r="L191" s="34"/>
      <c r="M191" s="167"/>
      <c r="N191" s="168"/>
      <c r="O191" s="59"/>
      <c r="P191" s="59"/>
      <c r="Q191" s="59"/>
      <c r="R191" s="59"/>
      <c r="S191" s="59"/>
      <c r="T191" s="60"/>
      <c r="U191" s="33"/>
      <c r="V191" s="33"/>
      <c r="W191" s="33"/>
      <c r="X191" s="33"/>
      <c r="Y191" s="33"/>
      <c r="Z191" s="33"/>
      <c r="AA191" s="33"/>
      <c r="AB191" s="33"/>
      <c r="AC191" s="33"/>
      <c r="AD191" s="33"/>
      <c r="AE191" s="33"/>
      <c r="AT191" s="18" t="s">
        <v>162</v>
      </c>
      <c r="AU191" s="18" t="s">
        <v>87</v>
      </c>
    </row>
    <row r="192" spans="1:65" s="2" customFormat="1" ht="39">
      <c r="A192" s="33"/>
      <c r="B192" s="34"/>
      <c r="C192" s="33"/>
      <c r="D192" s="164" t="s">
        <v>164</v>
      </c>
      <c r="E192" s="33"/>
      <c r="F192" s="169" t="s">
        <v>250</v>
      </c>
      <c r="G192" s="33"/>
      <c r="H192" s="33"/>
      <c r="I192" s="166"/>
      <c r="J192" s="33"/>
      <c r="K192" s="33"/>
      <c r="L192" s="34"/>
      <c r="M192" s="167"/>
      <c r="N192" s="168"/>
      <c r="O192" s="59"/>
      <c r="P192" s="59"/>
      <c r="Q192" s="59"/>
      <c r="R192" s="59"/>
      <c r="S192" s="59"/>
      <c r="T192" s="60"/>
      <c r="U192" s="33"/>
      <c r="V192" s="33"/>
      <c r="W192" s="33"/>
      <c r="X192" s="33"/>
      <c r="Y192" s="33"/>
      <c r="Z192" s="33"/>
      <c r="AA192" s="33"/>
      <c r="AB192" s="33"/>
      <c r="AC192" s="33"/>
      <c r="AD192" s="33"/>
      <c r="AE192" s="33"/>
      <c r="AT192" s="18" t="s">
        <v>164</v>
      </c>
      <c r="AU192" s="18" t="s">
        <v>87</v>
      </c>
    </row>
    <row r="193" spans="1:65" s="13" customFormat="1" ht="22.5">
      <c r="B193" s="170"/>
      <c r="D193" s="164" t="s">
        <v>166</v>
      </c>
      <c r="E193" s="171" t="s">
        <v>1</v>
      </c>
      <c r="F193" s="172" t="s">
        <v>204</v>
      </c>
      <c r="H193" s="171" t="s">
        <v>1</v>
      </c>
      <c r="I193" s="173"/>
      <c r="L193" s="170"/>
      <c r="M193" s="174"/>
      <c r="N193" s="175"/>
      <c r="O193" s="175"/>
      <c r="P193" s="175"/>
      <c r="Q193" s="175"/>
      <c r="R193" s="175"/>
      <c r="S193" s="175"/>
      <c r="T193" s="176"/>
      <c r="AT193" s="171" t="s">
        <v>166</v>
      </c>
      <c r="AU193" s="171" t="s">
        <v>87</v>
      </c>
      <c r="AV193" s="13" t="s">
        <v>85</v>
      </c>
      <c r="AW193" s="13" t="s">
        <v>34</v>
      </c>
      <c r="AX193" s="13" t="s">
        <v>78</v>
      </c>
      <c r="AY193" s="171" t="s">
        <v>153</v>
      </c>
    </row>
    <row r="194" spans="1:65" s="13" customFormat="1" ht="11.25">
      <c r="B194" s="170"/>
      <c r="D194" s="164" t="s">
        <v>166</v>
      </c>
      <c r="E194" s="171" t="s">
        <v>1</v>
      </c>
      <c r="F194" s="172" t="s">
        <v>251</v>
      </c>
      <c r="H194" s="171" t="s">
        <v>1</v>
      </c>
      <c r="I194" s="173"/>
      <c r="L194" s="170"/>
      <c r="M194" s="174"/>
      <c r="N194" s="175"/>
      <c r="O194" s="175"/>
      <c r="P194" s="175"/>
      <c r="Q194" s="175"/>
      <c r="R194" s="175"/>
      <c r="S194" s="175"/>
      <c r="T194" s="176"/>
      <c r="AT194" s="171" t="s">
        <v>166</v>
      </c>
      <c r="AU194" s="171" t="s">
        <v>87</v>
      </c>
      <c r="AV194" s="13" t="s">
        <v>85</v>
      </c>
      <c r="AW194" s="13" t="s">
        <v>34</v>
      </c>
      <c r="AX194" s="13" t="s">
        <v>78</v>
      </c>
      <c r="AY194" s="171" t="s">
        <v>153</v>
      </c>
    </row>
    <row r="195" spans="1:65" s="14" customFormat="1" ht="11.25">
      <c r="B195" s="177"/>
      <c r="D195" s="164" t="s">
        <v>166</v>
      </c>
      <c r="E195" s="178" t="s">
        <v>1</v>
      </c>
      <c r="F195" s="179" t="s">
        <v>252</v>
      </c>
      <c r="H195" s="180">
        <v>12</v>
      </c>
      <c r="I195" s="181"/>
      <c r="L195" s="177"/>
      <c r="M195" s="182"/>
      <c r="N195" s="183"/>
      <c r="O195" s="183"/>
      <c r="P195" s="183"/>
      <c r="Q195" s="183"/>
      <c r="R195" s="183"/>
      <c r="S195" s="183"/>
      <c r="T195" s="184"/>
      <c r="AT195" s="178" t="s">
        <v>166</v>
      </c>
      <c r="AU195" s="178" t="s">
        <v>87</v>
      </c>
      <c r="AV195" s="14" t="s">
        <v>87</v>
      </c>
      <c r="AW195" s="14" t="s">
        <v>34</v>
      </c>
      <c r="AX195" s="14" t="s">
        <v>78</v>
      </c>
      <c r="AY195" s="178" t="s">
        <v>153</v>
      </c>
    </row>
    <row r="196" spans="1:65" s="13" customFormat="1" ht="11.25">
      <c r="B196" s="170"/>
      <c r="D196" s="164" t="s">
        <v>166</v>
      </c>
      <c r="E196" s="171" t="s">
        <v>1</v>
      </c>
      <c r="F196" s="172" t="s">
        <v>253</v>
      </c>
      <c r="H196" s="171" t="s">
        <v>1</v>
      </c>
      <c r="I196" s="173"/>
      <c r="L196" s="170"/>
      <c r="M196" s="174"/>
      <c r="N196" s="175"/>
      <c r="O196" s="175"/>
      <c r="P196" s="175"/>
      <c r="Q196" s="175"/>
      <c r="R196" s="175"/>
      <c r="S196" s="175"/>
      <c r="T196" s="176"/>
      <c r="AT196" s="171" t="s">
        <v>166</v>
      </c>
      <c r="AU196" s="171" t="s">
        <v>87</v>
      </c>
      <c r="AV196" s="13" t="s">
        <v>85</v>
      </c>
      <c r="AW196" s="13" t="s">
        <v>34</v>
      </c>
      <c r="AX196" s="13" t="s">
        <v>78</v>
      </c>
      <c r="AY196" s="171" t="s">
        <v>153</v>
      </c>
    </row>
    <row r="197" spans="1:65" s="14" customFormat="1" ht="11.25">
      <c r="B197" s="177"/>
      <c r="D197" s="164" t="s">
        <v>166</v>
      </c>
      <c r="E197" s="178" t="s">
        <v>1</v>
      </c>
      <c r="F197" s="179" t="s">
        <v>254</v>
      </c>
      <c r="H197" s="180">
        <v>15.9</v>
      </c>
      <c r="I197" s="181"/>
      <c r="L197" s="177"/>
      <c r="M197" s="182"/>
      <c r="N197" s="183"/>
      <c r="O197" s="183"/>
      <c r="P197" s="183"/>
      <c r="Q197" s="183"/>
      <c r="R197" s="183"/>
      <c r="S197" s="183"/>
      <c r="T197" s="184"/>
      <c r="AT197" s="178" t="s">
        <v>166</v>
      </c>
      <c r="AU197" s="178" t="s">
        <v>87</v>
      </c>
      <c r="AV197" s="14" t="s">
        <v>87</v>
      </c>
      <c r="AW197" s="14" t="s">
        <v>34</v>
      </c>
      <c r="AX197" s="14" t="s">
        <v>78</v>
      </c>
      <c r="AY197" s="178" t="s">
        <v>153</v>
      </c>
    </row>
    <row r="198" spans="1:65" s="13" customFormat="1" ht="11.25">
      <c r="B198" s="170"/>
      <c r="D198" s="164" t="s">
        <v>166</v>
      </c>
      <c r="E198" s="171" t="s">
        <v>1</v>
      </c>
      <c r="F198" s="172" t="s">
        <v>255</v>
      </c>
      <c r="H198" s="171" t="s">
        <v>1</v>
      </c>
      <c r="I198" s="173"/>
      <c r="L198" s="170"/>
      <c r="M198" s="174"/>
      <c r="N198" s="175"/>
      <c r="O198" s="175"/>
      <c r="P198" s="175"/>
      <c r="Q198" s="175"/>
      <c r="R198" s="175"/>
      <c r="S198" s="175"/>
      <c r="T198" s="176"/>
      <c r="AT198" s="171" t="s">
        <v>166</v>
      </c>
      <c r="AU198" s="171" t="s">
        <v>87</v>
      </c>
      <c r="AV198" s="13" t="s">
        <v>85</v>
      </c>
      <c r="AW198" s="13" t="s">
        <v>34</v>
      </c>
      <c r="AX198" s="13" t="s">
        <v>78</v>
      </c>
      <c r="AY198" s="171" t="s">
        <v>153</v>
      </c>
    </row>
    <row r="199" spans="1:65" s="14" customFormat="1" ht="11.25">
      <c r="B199" s="177"/>
      <c r="D199" s="164" t="s">
        <v>166</v>
      </c>
      <c r="E199" s="178" t="s">
        <v>1</v>
      </c>
      <c r="F199" s="179" t="s">
        <v>256</v>
      </c>
      <c r="H199" s="180">
        <v>2.4</v>
      </c>
      <c r="I199" s="181"/>
      <c r="L199" s="177"/>
      <c r="M199" s="182"/>
      <c r="N199" s="183"/>
      <c r="O199" s="183"/>
      <c r="P199" s="183"/>
      <c r="Q199" s="183"/>
      <c r="R199" s="183"/>
      <c r="S199" s="183"/>
      <c r="T199" s="184"/>
      <c r="AT199" s="178" t="s">
        <v>166</v>
      </c>
      <c r="AU199" s="178" t="s">
        <v>87</v>
      </c>
      <c r="AV199" s="14" t="s">
        <v>87</v>
      </c>
      <c r="AW199" s="14" t="s">
        <v>34</v>
      </c>
      <c r="AX199" s="14" t="s">
        <v>78</v>
      </c>
      <c r="AY199" s="178" t="s">
        <v>153</v>
      </c>
    </row>
    <row r="200" spans="1:65" s="15" customFormat="1" ht="11.25">
      <c r="B200" s="185"/>
      <c r="D200" s="164" t="s">
        <v>166</v>
      </c>
      <c r="E200" s="186" t="s">
        <v>1</v>
      </c>
      <c r="F200" s="187" t="s">
        <v>184</v>
      </c>
      <c r="H200" s="188">
        <v>30.3</v>
      </c>
      <c r="I200" s="189"/>
      <c r="L200" s="185"/>
      <c r="M200" s="190"/>
      <c r="N200" s="191"/>
      <c r="O200" s="191"/>
      <c r="P200" s="191"/>
      <c r="Q200" s="191"/>
      <c r="R200" s="191"/>
      <c r="S200" s="191"/>
      <c r="T200" s="192"/>
      <c r="AT200" s="186" t="s">
        <v>166</v>
      </c>
      <c r="AU200" s="186" t="s">
        <v>87</v>
      </c>
      <c r="AV200" s="15" t="s">
        <v>160</v>
      </c>
      <c r="AW200" s="15" t="s">
        <v>34</v>
      </c>
      <c r="AX200" s="15" t="s">
        <v>85</v>
      </c>
      <c r="AY200" s="186" t="s">
        <v>153</v>
      </c>
    </row>
    <row r="201" spans="1:65" s="2" customFormat="1" ht="37.9" customHeight="1">
      <c r="A201" s="33"/>
      <c r="B201" s="150"/>
      <c r="C201" s="151" t="s">
        <v>257</v>
      </c>
      <c r="D201" s="151" t="s">
        <v>155</v>
      </c>
      <c r="E201" s="152" t="s">
        <v>258</v>
      </c>
      <c r="F201" s="153" t="s">
        <v>259</v>
      </c>
      <c r="G201" s="154" t="s">
        <v>219</v>
      </c>
      <c r="H201" s="155">
        <v>360.7</v>
      </c>
      <c r="I201" s="156"/>
      <c r="J201" s="157">
        <f>ROUND(I201*H201,2)</f>
        <v>0</v>
      </c>
      <c r="K201" s="153" t="s">
        <v>159</v>
      </c>
      <c r="L201" s="34"/>
      <c r="M201" s="158" t="s">
        <v>1</v>
      </c>
      <c r="N201" s="159" t="s">
        <v>43</v>
      </c>
      <c r="O201" s="59"/>
      <c r="P201" s="160">
        <f>O201*H201</f>
        <v>0</v>
      </c>
      <c r="Q201" s="160">
        <v>0</v>
      </c>
      <c r="R201" s="160">
        <f>Q201*H201</f>
        <v>0</v>
      </c>
      <c r="S201" s="160">
        <v>0</v>
      </c>
      <c r="T201" s="161">
        <f>S201*H201</f>
        <v>0</v>
      </c>
      <c r="U201" s="33"/>
      <c r="V201" s="33"/>
      <c r="W201" s="33"/>
      <c r="X201" s="33"/>
      <c r="Y201" s="33"/>
      <c r="Z201" s="33"/>
      <c r="AA201" s="33"/>
      <c r="AB201" s="33"/>
      <c r="AC201" s="33"/>
      <c r="AD201" s="33"/>
      <c r="AE201" s="33"/>
      <c r="AR201" s="162" t="s">
        <v>160</v>
      </c>
      <c r="AT201" s="162" t="s">
        <v>155</v>
      </c>
      <c r="AU201" s="162" t="s">
        <v>87</v>
      </c>
      <c r="AY201" s="18" t="s">
        <v>153</v>
      </c>
      <c r="BE201" s="163">
        <f>IF(N201="základní",J201,0)</f>
        <v>0</v>
      </c>
      <c r="BF201" s="163">
        <f>IF(N201="snížená",J201,0)</f>
        <v>0</v>
      </c>
      <c r="BG201" s="163">
        <f>IF(N201="zákl. přenesená",J201,0)</f>
        <v>0</v>
      </c>
      <c r="BH201" s="163">
        <f>IF(N201="sníž. přenesená",J201,0)</f>
        <v>0</v>
      </c>
      <c r="BI201" s="163">
        <f>IF(N201="nulová",J201,0)</f>
        <v>0</v>
      </c>
      <c r="BJ201" s="18" t="s">
        <v>85</v>
      </c>
      <c r="BK201" s="163">
        <f>ROUND(I201*H201,2)</f>
        <v>0</v>
      </c>
      <c r="BL201" s="18" t="s">
        <v>160</v>
      </c>
      <c r="BM201" s="162" t="s">
        <v>260</v>
      </c>
    </row>
    <row r="202" spans="1:65" s="2" customFormat="1" ht="19.5">
      <c r="A202" s="33"/>
      <c r="B202" s="34"/>
      <c r="C202" s="33"/>
      <c r="D202" s="164" t="s">
        <v>162</v>
      </c>
      <c r="E202" s="33"/>
      <c r="F202" s="165" t="s">
        <v>261</v>
      </c>
      <c r="G202" s="33"/>
      <c r="H202" s="33"/>
      <c r="I202" s="166"/>
      <c r="J202" s="33"/>
      <c r="K202" s="33"/>
      <c r="L202" s="34"/>
      <c r="M202" s="167"/>
      <c r="N202" s="168"/>
      <c r="O202" s="59"/>
      <c r="P202" s="59"/>
      <c r="Q202" s="59"/>
      <c r="R202" s="59"/>
      <c r="S202" s="59"/>
      <c r="T202" s="60"/>
      <c r="U202" s="33"/>
      <c r="V202" s="33"/>
      <c r="W202" s="33"/>
      <c r="X202" s="33"/>
      <c r="Y202" s="33"/>
      <c r="Z202" s="33"/>
      <c r="AA202" s="33"/>
      <c r="AB202" s="33"/>
      <c r="AC202" s="33"/>
      <c r="AD202" s="33"/>
      <c r="AE202" s="33"/>
      <c r="AT202" s="18" t="s">
        <v>162</v>
      </c>
      <c r="AU202" s="18" t="s">
        <v>87</v>
      </c>
    </row>
    <row r="203" spans="1:65" s="2" customFormat="1" ht="78">
      <c r="A203" s="33"/>
      <c r="B203" s="34"/>
      <c r="C203" s="33"/>
      <c r="D203" s="164" t="s">
        <v>164</v>
      </c>
      <c r="E203" s="33"/>
      <c r="F203" s="169" t="s">
        <v>262</v>
      </c>
      <c r="G203" s="33"/>
      <c r="H203" s="33"/>
      <c r="I203" s="166"/>
      <c r="J203" s="33"/>
      <c r="K203" s="33"/>
      <c r="L203" s="34"/>
      <c r="M203" s="167"/>
      <c r="N203" s="168"/>
      <c r="O203" s="59"/>
      <c r="P203" s="59"/>
      <c r="Q203" s="59"/>
      <c r="R203" s="59"/>
      <c r="S203" s="59"/>
      <c r="T203" s="60"/>
      <c r="U203" s="33"/>
      <c r="V203" s="33"/>
      <c r="W203" s="33"/>
      <c r="X203" s="33"/>
      <c r="Y203" s="33"/>
      <c r="Z203" s="33"/>
      <c r="AA203" s="33"/>
      <c r="AB203" s="33"/>
      <c r="AC203" s="33"/>
      <c r="AD203" s="33"/>
      <c r="AE203" s="33"/>
      <c r="AT203" s="18" t="s">
        <v>164</v>
      </c>
      <c r="AU203" s="18" t="s">
        <v>87</v>
      </c>
    </row>
    <row r="204" spans="1:65" s="13" customFormat="1" ht="11.25">
      <c r="B204" s="170"/>
      <c r="D204" s="164" t="s">
        <v>166</v>
      </c>
      <c r="E204" s="171" t="s">
        <v>1</v>
      </c>
      <c r="F204" s="172" t="s">
        <v>243</v>
      </c>
      <c r="H204" s="171" t="s">
        <v>1</v>
      </c>
      <c r="I204" s="173"/>
      <c r="L204" s="170"/>
      <c r="M204" s="174"/>
      <c r="N204" s="175"/>
      <c r="O204" s="175"/>
      <c r="P204" s="175"/>
      <c r="Q204" s="175"/>
      <c r="R204" s="175"/>
      <c r="S204" s="175"/>
      <c r="T204" s="176"/>
      <c r="AT204" s="171" t="s">
        <v>166</v>
      </c>
      <c r="AU204" s="171" t="s">
        <v>87</v>
      </c>
      <c r="AV204" s="13" t="s">
        <v>85</v>
      </c>
      <c r="AW204" s="13" t="s">
        <v>34</v>
      </c>
      <c r="AX204" s="13" t="s">
        <v>78</v>
      </c>
      <c r="AY204" s="171" t="s">
        <v>153</v>
      </c>
    </row>
    <row r="205" spans="1:65" s="13" customFormat="1" ht="11.25">
      <c r="B205" s="170"/>
      <c r="D205" s="164" t="s">
        <v>166</v>
      </c>
      <c r="E205" s="171" t="s">
        <v>1</v>
      </c>
      <c r="F205" s="172" t="s">
        <v>263</v>
      </c>
      <c r="H205" s="171" t="s">
        <v>1</v>
      </c>
      <c r="I205" s="173"/>
      <c r="L205" s="170"/>
      <c r="M205" s="174"/>
      <c r="N205" s="175"/>
      <c r="O205" s="175"/>
      <c r="P205" s="175"/>
      <c r="Q205" s="175"/>
      <c r="R205" s="175"/>
      <c r="S205" s="175"/>
      <c r="T205" s="176"/>
      <c r="AT205" s="171" t="s">
        <v>166</v>
      </c>
      <c r="AU205" s="171" t="s">
        <v>87</v>
      </c>
      <c r="AV205" s="13" t="s">
        <v>85</v>
      </c>
      <c r="AW205" s="13" t="s">
        <v>34</v>
      </c>
      <c r="AX205" s="13" t="s">
        <v>78</v>
      </c>
      <c r="AY205" s="171" t="s">
        <v>153</v>
      </c>
    </row>
    <row r="206" spans="1:65" s="14" customFormat="1" ht="11.25">
      <c r="B206" s="177"/>
      <c r="D206" s="164" t="s">
        <v>166</v>
      </c>
      <c r="E206" s="178" t="s">
        <v>1</v>
      </c>
      <c r="F206" s="179" t="s">
        <v>264</v>
      </c>
      <c r="H206" s="180">
        <v>217</v>
      </c>
      <c r="I206" s="181"/>
      <c r="L206" s="177"/>
      <c r="M206" s="182"/>
      <c r="N206" s="183"/>
      <c r="O206" s="183"/>
      <c r="P206" s="183"/>
      <c r="Q206" s="183"/>
      <c r="R206" s="183"/>
      <c r="S206" s="183"/>
      <c r="T206" s="184"/>
      <c r="AT206" s="178" t="s">
        <v>166</v>
      </c>
      <c r="AU206" s="178" t="s">
        <v>87</v>
      </c>
      <c r="AV206" s="14" t="s">
        <v>87</v>
      </c>
      <c r="AW206" s="14" t="s">
        <v>34</v>
      </c>
      <c r="AX206" s="14" t="s">
        <v>78</v>
      </c>
      <c r="AY206" s="178" t="s">
        <v>153</v>
      </c>
    </row>
    <row r="207" spans="1:65" s="14" customFormat="1" ht="11.25">
      <c r="B207" s="177"/>
      <c r="D207" s="164" t="s">
        <v>166</v>
      </c>
      <c r="E207" s="178" t="s">
        <v>1</v>
      </c>
      <c r="F207" s="179" t="s">
        <v>265</v>
      </c>
      <c r="H207" s="180">
        <v>13.5</v>
      </c>
      <c r="I207" s="181"/>
      <c r="L207" s="177"/>
      <c r="M207" s="182"/>
      <c r="N207" s="183"/>
      <c r="O207" s="183"/>
      <c r="P207" s="183"/>
      <c r="Q207" s="183"/>
      <c r="R207" s="183"/>
      <c r="S207" s="183"/>
      <c r="T207" s="184"/>
      <c r="AT207" s="178" t="s">
        <v>166</v>
      </c>
      <c r="AU207" s="178" t="s">
        <v>87</v>
      </c>
      <c r="AV207" s="14" t="s">
        <v>87</v>
      </c>
      <c r="AW207" s="14" t="s">
        <v>34</v>
      </c>
      <c r="AX207" s="14" t="s">
        <v>78</v>
      </c>
      <c r="AY207" s="178" t="s">
        <v>153</v>
      </c>
    </row>
    <row r="208" spans="1:65" s="14" customFormat="1" ht="11.25">
      <c r="B208" s="177"/>
      <c r="D208" s="164" t="s">
        <v>166</v>
      </c>
      <c r="E208" s="178" t="s">
        <v>1</v>
      </c>
      <c r="F208" s="179" t="s">
        <v>266</v>
      </c>
      <c r="H208" s="180">
        <v>-2.4</v>
      </c>
      <c r="I208" s="181"/>
      <c r="L208" s="177"/>
      <c r="M208" s="182"/>
      <c r="N208" s="183"/>
      <c r="O208" s="183"/>
      <c r="P208" s="183"/>
      <c r="Q208" s="183"/>
      <c r="R208" s="183"/>
      <c r="S208" s="183"/>
      <c r="T208" s="184"/>
      <c r="AT208" s="178" t="s">
        <v>166</v>
      </c>
      <c r="AU208" s="178" t="s">
        <v>87</v>
      </c>
      <c r="AV208" s="14" t="s">
        <v>87</v>
      </c>
      <c r="AW208" s="14" t="s">
        <v>34</v>
      </c>
      <c r="AX208" s="14" t="s">
        <v>78</v>
      </c>
      <c r="AY208" s="178" t="s">
        <v>153</v>
      </c>
    </row>
    <row r="209" spans="1:65" s="14" customFormat="1" ht="11.25">
      <c r="B209" s="177"/>
      <c r="D209" s="164" t="s">
        <v>166</v>
      </c>
      <c r="E209" s="178" t="s">
        <v>1</v>
      </c>
      <c r="F209" s="179" t="s">
        <v>267</v>
      </c>
      <c r="H209" s="180">
        <v>-12</v>
      </c>
      <c r="I209" s="181"/>
      <c r="L209" s="177"/>
      <c r="M209" s="182"/>
      <c r="N209" s="183"/>
      <c r="O209" s="183"/>
      <c r="P209" s="183"/>
      <c r="Q209" s="183"/>
      <c r="R209" s="183"/>
      <c r="S209" s="183"/>
      <c r="T209" s="184"/>
      <c r="AT209" s="178" t="s">
        <v>166</v>
      </c>
      <c r="AU209" s="178" t="s">
        <v>87</v>
      </c>
      <c r="AV209" s="14" t="s">
        <v>87</v>
      </c>
      <c r="AW209" s="14" t="s">
        <v>34</v>
      </c>
      <c r="AX209" s="14" t="s">
        <v>78</v>
      </c>
      <c r="AY209" s="178" t="s">
        <v>153</v>
      </c>
    </row>
    <row r="210" spans="1:65" s="14" customFormat="1" ht="22.5">
      <c r="B210" s="177"/>
      <c r="D210" s="164" t="s">
        <v>166</v>
      </c>
      <c r="E210" s="178" t="s">
        <v>1</v>
      </c>
      <c r="F210" s="179" t="s">
        <v>268</v>
      </c>
      <c r="H210" s="180">
        <v>-15.9</v>
      </c>
      <c r="I210" s="181"/>
      <c r="L210" s="177"/>
      <c r="M210" s="182"/>
      <c r="N210" s="183"/>
      <c r="O210" s="183"/>
      <c r="P210" s="183"/>
      <c r="Q210" s="183"/>
      <c r="R210" s="183"/>
      <c r="S210" s="183"/>
      <c r="T210" s="184"/>
      <c r="AT210" s="178" t="s">
        <v>166</v>
      </c>
      <c r="AU210" s="178" t="s">
        <v>87</v>
      </c>
      <c r="AV210" s="14" t="s">
        <v>87</v>
      </c>
      <c r="AW210" s="14" t="s">
        <v>34</v>
      </c>
      <c r="AX210" s="14" t="s">
        <v>78</v>
      </c>
      <c r="AY210" s="178" t="s">
        <v>153</v>
      </c>
    </row>
    <row r="211" spans="1:65" s="16" customFormat="1" ht="11.25">
      <c r="B211" s="203"/>
      <c r="D211" s="164" t="s">
        <v>166</v>
      </c>
      <c r="E211" s="204" t="s">
        <v>1</v>
      </c>
      <c r="F211" s="205" t="s">
        <v>269</v>
      </c>
      <c r="H211" s="206">
        <v>200.2</v>
      </c>
      <c r="I211" s="207"/>
      <c r="L211" s="203"/>
      <c r="M211" s="208"/>
      <c r="N211" s="209"/>
      <c r="O211" s="209"/>
      <c r="P211" s="209"/>
      <c r="Q211" s="209"/>
      <c r="R211" s="209"/>
      <c r="S211" s="209"/>
      <c r="T211" s="210"/>
      <c r="AT211" s="204" t="s">
        <v>166</v>
      </c>
      <c r="AU211" s="204" t="s">
        <v>87</v>
      </c>
      <c r="AV211" s="16" t="s">
        <v>176</v>
      </c>
      <c r="AW211" s="16" t="s">
        <v>34</v>
      </c>
      <c r="AX211" s="16" t="s">
        <v>78</v>
      </c>
      <c r="AY211" s="204" t="s">
        <v>153</v>
      </c>
    </row>
    <row r="212" spans="1:65" s="13" customFormat="1" ht="22.5">
      <c r="B212" s="170"/>
      <c r="D212" s="164" t="s">
        <v>166</v>
      </c>
      <c r="E212" s="171" t="s">
        <v>1</v>
      </c>
      <c r="F212" s="172" t="s">
        <v>270</v>
      </c>
      <c r="H212" s="171" t="s">
        <v>1</v>
      </c>
      <c r="I212" s="173"/>
      <c r="L212" s="170"/>
      <c r="M212" s="174"/>
      <c r="N212" s="175"/>
      <c r="O212" s="175"/>
      <c r="P212" s="175"/>
      <c r="Q212" s="175"/>
      <c r="R212" s="175"/>
      <c r="S212" s="175"/>
      <c r="T212" s="176"/>
      <c r="AT212" s="171" t="s">
        <v>166</v>
      </c>
      <c r="AU212" s="171" t="s">
        <v>87</v>
      </c>
      <c r="AV212" s="13" t="s">
        <v>85</v>
      </c>
      <c r="AW212" s="13" t="s">
        <v>34</v>
      </c>
      <c r="AX212" s="13" t="s">
        <v>78</v>
      </c>
      <c r="AY212" s="171" t="s">
        <v>153</v>
      </c>
    </row>
    <row r="213" spans="1:65" s="14" customFormat="1" ht="11.25">
      <c r="B213" s="177"/>
      <c r="D213" s="164" t="s">
        <v>166</v>
      </c>
      <c r="E213" s="178" t="s">
        <v>1</v>
      </c>
      <c r="F213" s="179" t="s">
        <v>271</v>
      </c>
      <c r="H213" s="180">
        <v>21.6</v>
      </c>
      <c r="I213" s="181"/>
      <c r="L213" s="177"/>
      <c r="M213" s="182"/>
      <c r="N213" s="183"/>
      <c r="O213" s="183"/>
      <c r="P213" s="183"/>
      <c r="Q213" s="183"/>
      <c r="R213" s="183"/>
      <c r="S213" s="183"/>
      <c r="T213" s="184"/>
      <c r="AT213" s="178" t="s">
        <v>166</v>
      </c>
      <c r="AU213" s="178" t="s">
        <v>87</v>
      </c>
      <c r="AV213" s="14" t="s">
        <v>87</v>
      </c>
      <c r="AW213" s="14" t="s">
        <v>34</v>
      </c>
      <c r="AX213" s="14" t="s">
        <v>78</v>
      </c>
      <c r="AY213" s="178" t="s">
        <v>153</v>
      </c>
    </row>
    <row r="214" spans="1:65" s="13" customFormat="1" ht="22.5">
      <c r="B214" s="170"/>
      <c r="D214" s="164" t="s">
        <v>166</v>
      </c>
      <c r="E214" s="171" t="s">
        <v>1</v>
      </c>
      <c r="F214" s="172" t="s">
        <v>272</v>
      </c>
      <c r="H214" s="171" t="s">
        <v>1</v>
      </c>
      <c r="I214" s="173"/>
      <c r="L214" s="170"/>
      <c r="M214" s="174"/>
      <c r="N214" s="175"/>
      <c r="O214" s="175"/>
      <c r="P214" s="175"/>
      <c r="Q214" s="175"/>
      <c r="R214" s="175"/>
      <c r="S214" s="175"/>
      <c r="T214" s="176"/>
      <c r="AT214" s="171" t="s">
        <v>166</v>
      </c>
      <c r="AU214" s="171" t="s">
        <v>87</v>
      </c>
      <c r="AV214" s="13" t="s">
        <v>85</v>
      </c>
      <c r="AW214" s="13" t="s">
        <v>34</v>
      </c>
      <c r="AX214" s="13" t="s">
        <v>78</v>
      </c>
      <c r="AY214" s="171" t="s">
        <v>153</v>
      </c>
    </row>
    <row r="215" spans="1:65" s="14" customFormat="1" ht="11.25">
      <c r="B215" s="177"/>
      <c r="D215" s="164" t="s">
        <v>166</v>
      </c>
      <c r="E215" s="178" t="s">
        <v>1</v>
      </c>
      <c r="F215" s="179" t="s">
        <v>273</v>
      </c>
      <c r="H215" s="180">
        <v>138.9</v>
      </c>
      <c r="I215" s="181"/>
      <c r="L215" s="177"/>
      <c r="M215" s="182"/>
      <c r="N215" s="183"/>
      <c r="O215" s="183"/>
      <c r="P215" s="183"/>
      <c r="Q215" s="183"/>
      <c r="R215" s="183"/>
      <c r="S215" s="183"/>
      <c r="T215" s="184"/>
      <c r="AT215" s="178" t="s">
        <v>166</v>
      </c>
      <c r="AU215" s="178" t="s">
        <v>87</v>
      </c>
      <c r="AV215" s="14" t="s">
        <v>87</v>
      </c>
      <c r="AW215" s="14" t="s">
        <v>34</v>
      </c>
      <c r="AX215" s="14" t="s">
        <v>78</v>
      </c>
      <c r="AY215" s="178" t="s">
        <v>153</v>
      </c>
    </row>
    <row r="216" spans="1:65" s="15" customFormat="1" ht="11.25">
      <c r="B216" s="185"/>
      <c r="D216" s="164" t="s">
        <v>166</v>
      </c>
      <c r="E216" s="186" t="s">
        <v>108</v>
      </c>
      <c r="F216" s="187" t="s">
        <v>184</v>
      </c>
      <c r="H216" s="188">
        <v>360.7</v>
      </c>
      <c r="I216" s="189"/>
      <c r="L216" s="185"/>
      <c r="M216" s="190"/>
      <c r="N216" s="191"/>
      <c r="O216" s="191"/>
      <c r="P216" s="191"/>
      <c r="Q216" s="191"/>
      <c r="R216" s="191"/>
      <c r="S216" s="191"/>
      <c r="T216" s="192"/>
      <c r="AT216" s="186" t="s">
        <v>166</v>
      </c>
      <c r="AU216" s="186" t="s">
        <v>87</v>
      </c>
      <c r="AV216" s="15" t="s">
        <v>160</v>
      </c>
      <c r="AW216" s="15" t="s">
        <v>34</v>
      </c>
      <c r="AX216" s="15" t="s">
        <v>85</v>
      </c>
      <c r="AY216" s="186" t="s">
        <v>153</v>
      </c>
    </row>
    <row r="217" spans="1:65" s="2" customFormat="1" ht="24.2" customHeight="1">
      <c r="A217" s="33"/>
      <c r="B217" s="150"/>
      <c r="C217" s="151" t="s">
        <v>274</v>
      </c>
      <c r="D217" s="151" t="s">
        <v>155</v>
      </c>
      <c r="E217" s="152" t="s">
        <v>275</v>
      </c>
      <c r="F217" s="153" t="s">
        <v>276</v>
      </c>
      <c r="G217" s="154" t="s">
        <v>158</v>
      </c>
      <c r="H217" s="155">
        <v>4.25</v>
      </c>
      <c r="I217" s="156"/>
      <c r="J217" s="157">
        <f>ROUND(I217*H217,2)</f>
        <v>0</v>
      </c>
      <c r="K217" s="153" t="s">
        <v>159</v>
      </c>
      <c r="L217" s="34"/>
      <c r="M217" s="158" t="s">
        <v>1</v>
      </c>
      <c r="N217" s="159" t="s">
        <v>43</v>
      </c>
      <c r="O217" s="59"/>
      <c r="P217" s="160">
        <f>O217*H217</f>
        <v>0</v>
      </c>
      <c r="Q217" s="160">
        <v>0</v>
      </c>
      <c r="R217" s="160">
        <f>Q217*H217</f>
        <v>0</v>
      </c>
      <c r="S217" s="160">
        <v>0</v>
      </c>
      <c r="T217" s="161">
        <f>S217*H217</f>
        <v>0</v>
      </c>
      <c r="U217" s="33"/>
      <c r="V217" s="33"/>
      <c r="W217" s="33"/>
      <c r="X217" s="33"/>
      <c r="Y217" s="33"/>
      <c r="Z217" s="33"/>
      <c r="AA217" s="33"/>
      <c r="AB217" s="33"/>
      <c r="AC217" s="33"/>
      <c r="AD217" s="33"/>
      <c r="AE217" s="33"/>
      <c r="AR217" s="162" t="s">
        <v>160</v>
      </c>
      <c r="AT217" s="162" t="s">
        <v>155</v>
      </c>
      <c r="AU217" s="162" t="s">
        <v>87</v>
      </c>
      <c r="AY217" s="18" t="s">
        <v>153</v>
      </c>
      <c r="BE217" s="163">
        <f>IF(N217="základní",J217,0)</f>
        <v>0</v>
      </c>
      <c r="BF217" s="163">
        <f>IF(N217="snížená",J217,0)</f>
        <v>0</v>
      </c>
      <c r="BG217" s="163">
        <f>IF(N217="zákl. přenesená",J217,0)</f>
        <v>0</v>
      </c>
      <c r="BH217" s="163">
        <f>IF(N217="sníž. přenesená",J217,0)</f>
        <v>0</v>
      </c>
      <c r="BI217" s="163">
        <f>IF(N217="nulová",J217,0)</f>
        <v>0</v>
      </c>
      <c r="BJ217" s="18" t="s">
        <v>85</v>
      </c>
      <c r="BK217" s="163">
        <f>ROUND(I217*H217,2)</f>
        <v>0</v>
      </c>
      <c r="BL217" s="18" t="s">
        <v>160</v>
      </c>
      <c r="BM217" s="162" t="s">
        <v>277</v>
      </c>
    </row>
    <row r="218" spans="1:65" s="2" customFormat="1" ht="19.5">
      <c r="A218" s="33"/>
      <c r="B218" s="34"/>
      <c r="C218" s="33"/>
      <c r="D218" s="164" t="s">
        <v>162</v>
      </c>
      <c r="E218" s="33"/>
      <c r="F218" s="165" t="s">
        <v>278</v>
      </c>
      <c r="G218" s="33"/>
      <c r="H218" s="33"/>
      <c r="I218" s="166"/>
      <c r="J218" s="33"/>
      <c r="K218" s="33"/>
      <c r="L218" s="34"/>
      <c r="M218" s="167"/>
      <c r="N218" s="168"/>
      <c r="O218" s="59"/>
      <c r="P218" s="59"/>
      <c r="Q218" s="59"/>
      <c r="R218" s="59"/>
      <c r="S218" s="59"/>
      <c r="T218" s="60"/>
      <c r="U218" s="33"/>
      <c r="V218" s="33"/>
      <c r="W218" s="33"/>
      <c r="X218" s="33"/>
      <c r="Y218" s="33"/>
      <c r="Z218" s="33"/>
      <c r="AA218" s="33"/>
      <c r="AB218" s="33"/>
      <c r="AC218" s="33"/>
      <c r="AD218" s="33"/>
      <c r="AE218" s="33"/>
      <c r="AT218" s="18" t="s">
        <v>162</v>
      </c>
      <c r="AU218" s="18" t="s">
        <v>87</v>
      </c>
    </row>
    <row r="219" spans="1:65" s="2" customFormat="1" ht="78">
      <c r="A219" s="33"/>
      <c r="B219" s="34"/>
      <c r="C219" s="33"/>
      <c r="D219" s="164" t="s">
        <v>164</v>
      </c>
      <c r="E219" s="33"/>
      <c r="F219" s="169" t="s">
        <v>279</v>
      </c>
      <c r="G219" s="33"/>
      <c r="H219" s="33"/>
      <c r="I219" s="166"/>
      <c r="J219" s="33"/>
      <c r="K219" s="33"/>
      <c r="L219" s="34"/>
      <c r="M219" s="167"/>
      <c r="N219" s="168"/>
      <c r="O219" s="59"/>
      <c r="P219" s="59"/>
      <c r="Q219" s="59"/>
      <c r="R219" s="59"/>
      <c r="S219" s="59"/>
      <c r="T219" s="60"/>
      <c r="U219" s="33"/>
      <c r="V219" s="33"/>
      <c r="W219" s="33"/>
      <c r="X219" s="33"/>
      <c r="Y219" s="33"/>
      <c r="Z219" s="33"/>
      <c r="AA219" s="33"/>
      <c r="AB219" s="33"/>
      <c r="AC219" s="33"/>
      <c r="AD219" s="33"/>
      <c r="AE219" s="33"/>
      <c r="AT219" s="18" t="s">
        <v>164</v>
      </c>
      <c r="AU219" s="18" t="s">
        <v>87</v>
      </c>
    </row>
    <row r="220" spans="1:65" s="14" customFormat="1" ht="11.25">
      <c r="B220" s="177"/>
      <c r="D220" s="164" t="s">
        <v>166</v>
      </c>
      <c r="E220" s="178" t="s">
        <v>1</v>
      </c>
      <c r="F220" s="179" t="s">
        <v>280</v>
      </c>
      <c r="H220" s="180">
        <v>4.25</v>
      </c>
      <c r="I220" s="181"/>
      <c r="L220" s="177"/>
      <c r="M220" s="182"/>
      <c r="N220" s="183"/>
      <c r="O220" s="183"/>
      <c r="P220" s="183"/>
      <c r="Q220" s="183"/>
      <c r="R220" s="183"/>
      <c r="S220" s="183"/>
      <c r="T220" s="184"/>
      <c r="AT220" s="178" t="s">
        <v>166</v>
      </c>
      <c r="AU220" s="178" t="s">
        <v>87</v>
      </c>
      <c r="AV220" s="14" t="s">
        <v>87</v>
      </c>
      <c r="AW220" s="14" t="s">
        <v>34</v>
      </c>
      <c r="AX220" s="14" t="s">
        <v>85</v>
      </c>
      <c r="AY220" s="178" t="s">
        <v>153</v>
      </c>
    </row>
    <row r="221" spans="1:65" s="2" customFormat="1" ht="33" customHeight="1">
      <c r="A221" s="33"/>
      <c r="B221" s="150"/>
      <c r="C221" s="151" t="s">
        <v>281</v>
      </c>
      <c r="D221" s="151" t="s">
        <v>155</v>
      </c>
      <c r="E221" s="152" t="s">
        <v>282</v>
      </c>
      <c r="F221" s="153" t="s">
        <v>283</v>
      </c>
      <c r="G221" s="154" t="s">
        <v>219</v>
      </c>
      <c r="H221" s="155">
        <v>259.5</v>
      </c>
      <c r="I221" s="156"/>
      <c r="J221" s="157">
        <f>ROUND(I221*H221,2)</f>
        <v>0</v>
      </c>
      <c r="K221" s="153" t="s">
        <v>159</v>
      </c>
      <c r="L221" s="34"/>
      <c r="M221" s="158" t="s">
        <v>1</v>
      </c>
      <c r="N221" s="159" t="s">
        <v>43</v>
      </c>
      <c r="O221" s="59"/>
      <c r="P221" s="160">
        <f>O221*H221</f>
        <v>0</v>
      </c>
      <c r="Q221" s="160">
        <v>0</v>
      </c>
      <c r="R221" s="160">
        <f>Q221*H221</f>
        <v>0</v>
      </c>
      <c r="S221" s="160">
        <v>0</v>
      </c>
      <c r="T221" s="161">
        <f>S221*H221</f>
        <v>0</v>
      </c>
      <c r="U221" s="33"/>
      <c r="V221" s="33"/>
      <c r="W221" s="33"/>
      <c r="X221" s="33"/>
      <c r="Y221" s="33"/>
      <c r="Z221" s="33"/>
      <c r="AA221" s="33"/>
      <c r="AB221" s="33"/>
      <c r="AC221" s="33"/>
      <c r="AD221" s="33"/>
      <c r="AE221" s="33"/>
      <c r="AR221" s="162" t="s">
        <v>160</v>
      </c>
      <c r="AT221" s="162" t="s">
        <v>155</v>
      </c>
      <c r="AU221" s="162" t="s">
        <v>87</v>
      </c>
      <c r="AY221" s="18" t="s">
        <v>153</v>
      </c>
      <c r="BE221" s="163">
        <f>IF(N221="základní",J221,0)</f>
        <v>0</v>
      </c>
      <c r="BF221" s="163">
        <f>IF(N221="snížená",J221,0)</f>
        <v>0</v>
      </c>
      <c r="BG221" s="163">
        <f>IF(N221="zákl. přenesená",J221,0)</f>
        <v>0</v>
      </c>
      <c r="BH221" s="163">
        <f>IF(N221="sníž. přenesená",J221,0)</f>
        <v>0</v>
      </c>
      <c r="BI221" s="163">
        <f>IF(N221="nulová",J221,0)</f>
        <v>0</v>
      </c>
      <c r="BJ221" s="18" t="s">
        <v>85</v>
      </c>
      <c r="BK221" s="163">
        <f>ROUND(I221*H221,2)</f>
        <v>0</v>
      </c>
      <c r="BL221" s="18" t="s">
        <v>160</v>
      </c>
      <c r="BM221" s="162" t="s">
        <v>284</v>
      </c>
    </row>
    <row r="222" spans="1:65" s="2" customFormat="1" ht="39">
      <c r="A222" s="33"/>
      <c r="B222" s="34"/>
      <c r="C222" s="33"/>
      <c r="D222" s="164" t="s">
        <v>162</v>
      </c>
      <c r="E222" s="33"/>
      <c r="F222" s="165" t="s">
        <v>285</v>
      </c>
      <c r="G222" s="33"/>
      <c r="H222" s="33"/>
      <c r="I222" s="166"/>
      <c r="J222" s="33"/>
      <c r="K222" s="33"/>
      <c r="L222" s="34"/>
      <c r="M222" s="167"/>
      <c r="N222" s="168"/>
      <c r="O222" s="59"/>
      <c r="P222" s="59"/>
      <c r="Q222" s="59"/>
      <c r="R222" s="59"/>
      <c r="S222" s="59"/>
      <c r="T222" s="60"/>
      <c r="U222" s="33"/>
      <c r="V222" s="33"/>
      <c r="W222" s="33"/>
      <c r="X222" s="33"/>
      <c r="Y222" s="33"/>
      <c r="Z222" s="33"/>
      <c r="AA222" s="33"/>
      <c r="AB222" s="33"/>
      <c r="AC222" s="33"/>
      <c r="AD222" s="33"/>
      <c r="AE222" s="33"/>
      <c r="AT222" s="18" t="s">
        <v>162</v>
      </c>
      <c r="AU222" s="18" t="s">
        <v>87</v>
      </c>
    </row>
    <row r="223" spans="1:65" s="2" customFormat="1" ht="68.25">
      <c r="A223" s="33"/>
      <c r="B223" s="34"/>
      <c r="C223" s="33"/>
      <c r="D223" s="164" t="s">
        <v>164</v>
      </c>
      <c r="E223" s="33"/>
      <c r="F223" s="169" t="s">
        <v>286</v>
      </c>
      <c r="G223" s="33"/>
      <c r="H223" s="33"/>
      <c r="I223" s="166"/>
      <c r="J223" s="33"/>
      <c r="K223" s="33"/>
      <c r="L223" s="34"/>
      <c r="M223" s="167"/>
      <c r="N223" s="168"/>
      <c r="O223" s="59"/>
      <c r="P223" s="59"/>
      <c r="Q223" s="59"/>
      <c r="R223" s="59"/>
      <c r="S223" s="59"/>
      <c r="T223" s="60"/>
      <c r="U223" s="33"/>
      <c r="V223" s="33"/>
      <c r="W223" s="33"/>
      <c r="X223" s="33"/>
      <c r="Y223" s="33"/>
      <c r="Z223" s="33"/>
      <c r="AA223" s="33"/>
      <c r="AB223" s="33"/>
      <c r="AC223" s="33"/>
      <c r="AD223" s="33"/>
      <c r="AE223" s="33"/>
      <c r="AT223" s="18" t="s">
        <v>164</v>
      </c>
      <c r="AU223" s="18" t="s">
        <v>87</v>
      </c>
    </row>
    <row r="224" spans="1:65" s="14" customFormat="1" ht="11.25">
      <c r="B224" s="177"/>
      <c r="D224" s="164" t="s">
        <v>166</v>
      </c>
      <c r="E224" s="178" t="s">
        <v>1</v>
      </c>
      <c r="F224" s="179" t="s">
        <v>287</v>
      </c>
      <c r="H224" s="180">
        <v>179.5</v>
      </c>
      <c r="I224" s="181"/>
      <c r="L224" s="177"/>
      <c r="M224" s="182"/>
      <c r="N224" s="183"/>
      <c r="O224" s="183"/>
      <c r="P224" s="183"/>
      <c r="Q224" s="183"/>
      <c r="R224" s="183"/>
      <c r="S224" s="183"/>
      <c r="T224" s="184"/>
      <c r="AT224" s="178" t="s">
        <v>166</v>
      </c>
      <c r="AU224" s="178" t="s">
        <v>87</v>
      </c>
      <c r="AV224" s="14" t="s">
        <v>87</v>
      </c>
      <c r="AW224" s="14" t="s">
        <v>34</v>
      </c>
      <c r="AX224" s="14" t="s">
        <v>78</v>
      </c>
      <c r="AY224" s="178" t="s">
        <v>153</v>
      </c>
    </row>
    <row r="225" spans="1:65" s="14" customFormat="1" ht="11.25">
      <c r="B225" s="177"/>
      <c r="D225" s="164" t="s">
        <v>166</v>
      </c>
      <c r="E225" s="178" t="s">
        <v>1</v>
      </c>
      <c r="F225" s="179" t="s">
        <v>288</v>
      </c>
      <c r="H225" s="180">
        <v>40</v>
      </c>
      <c r="I225" s="181"/>
      <c r="L225" s="177"/>
      <c r="M225" s="182"/>
      <c r="N225" s="183"/>
      <c r="O225" s="183"/>
      <c r="P225" s="183"/>
      <c r="Q225" s="183"/>
      <c r="R225" s="183"/>
      <c r="S225" s="183"/>
      <c r="T225" s="184"/>
      <c r="AT225" s="178" t="s">
        <v>166</v>
      </c>
      <c r="AU225" s="178" t="s">
        <v>87</v>
      </c>
      <c r="AV225" s="14" t="s">
        <v>87</v>
      </c>
      <c r="AW225" s="14" t="s">
        <v>34</v>
      </c>
      <c r="AX225" s="14" t="s">
        <v>78</v>
      </c>
      <c r="AY225" s="178" t="s">
        <v>153</v>
      </c>
    </row>
    <row r="226" spans="1:65" s="14" customFormat="1" ht="11.25">
      <c r="B226" s="177"/>
      <c r="D226" s="164" t="s">
        <v>166</v>
      </c>
      <c r="E226" s="178" t="s">
        <v>1</v>
      </c>
      <c r="F226" s="179" t="s">
        <v>289</v>
      </c>
      <c r="H226" s="180">
        <v>40</v>
      </c>
      <c r="I226" s="181"/>
      <c r="L226" s="177"/>
      <c r="M226" s="182"/>
      <c r="N226" s="183"/>
      <c r="O226" s="183"/>
      <c r="P226" s="183"/>
      <c r="Q226" s="183"/>
      <c r="R226" s="183"/>
      <c r="S226" s="183"/>
      <c r="T226" s="184"/>
      <c r="AT226" s="178" t="s">
        <v>166</v>
      </c>
      <c r="AU226" s="178" t="s">
        <v>87</v>
      </c>
      <c r="AV226" s="14" t="s">
        <v>87</v>
      </c>
      <c r="AW226" s="14" t="s">
        <v>34</v>
      </c>
      <c r="AX226" s="14" t="s">
        <v>78</v>
      </c>
      <c r="AY226" s="178" t="s">
        <v>153</v>
      </c>
    </row>
    <row r="227" spans="1:65" s="15" customFormat="1" ht="11.25">
      <c r="B227" s="185"/>
      <c r="D227" s="164" t="s">
        <v>166</v>
      </c>
      <c r="E227" s="186" t="s">
        <v>1</v>
      </c>
      <c r="F227" s="187" t="s">
        <v>184</v>
      </c>
      <c r="H227" s="188">
        <v>259.5</v>
      </c>
      <c r="I227" s="189"/>
      <c r="L227" s="185"/>
      <c r="M227" s="190"/>
      <c r="N227" s="191"/>
      <c r="O227" s="191"/>
      <c r="P227" s="191"/>
      <c r="Q227" s="191"/>
      <c r="R227" s="191"/>
      <c r="S227" s="191"/>
      <c r="T227" s="192"/>
      <c r="AT227" s="186" t="s">
        <v>166</v>
      </c>
      <c r="AU227" s="186" t="s">
        <v>87</v>
      </c>
      <c r="AV227" s="15" t="s">
        <v>160</v>
      </c>
      <c r="AW227" s="15" t="s">
        <v>34</v>
      </c>
      <c r="AX227" s="15" t="s">
        <v>85</v>
      </c>
      <c r="AY227" s="186" t="s">
        <v>153</v>
      </c>
    </row>
    <row r="228" spans="1:65" s="2" customFormat="1" ht="33" customHeight="1">
      <c r="A228" s="33"/>
      <c r="B228" s="150"/>
      <c r="C228" s="151" t="s">
        <v>8</v>
      </c>
      <c r="D228" s="151" t="s">
        <v>155</v>
      </c>
      <c r="E228" s="152" t="s">
        <v>290</v>
      </c>
      <c r="F228" s="153" t="s">
        <v>291</v>
      </c>
      <c r="G228" s="154" t="s">
        <v>219</v>
      </c>
      <c r="H228" s="155">
        <v>119.7</v>
      </c>
      <c r="I228" s="156"/>
      <c r="J228" s="157">
        <f>ROUND(I228*H228,2)</f>
        <v>0</v>
      </c>
      <c r="K228" s="153" t="s">
        <v>159</v>
      </c>
      <c r="L228" s="34"/>
      <c r="M228" s="158" t="s">
        <v>1</v>
      </c>
      <c r="N228" s="159" t="s">
        <v>43</v>
      </c>
      <c r="O228" s="59"/>
      <c r="P228" s="160">
        <f>O228*H228</f>
        <v>0</v>
      </c>
      <c r="Q228" s="160">
        <v>0</v>
      </c>
      <c r="R228" s="160">
        <f>Q228*H228</f>
        <v>0</v>
      </c>
      <c r="S228" s="160">
        <v>0</v>
      </c>
      <c r="T228" s="161">
        <f>S228*H228</f>
        <v>0</v>
      </c>
      <c r="U228" s="33"/>
      <c r="V228" s="33"/>
      <c r="W228" s="33"/>
      <c r="X228" s="33"/>
      <c r="Y228" s="33"/>
      <c r="Z228" s="33"/>
      <c r="AA228" s="33"/>
      <c r="AB228" s="33"/>
      <c r="AC228" s="33"/>
      <c r="AD228" s="33"/>
      <c r="AE228" s="33"/>
      <c r="AR228" s="162" t="s">
        <v>160</v>
      </c>
      <c r="AT228" s="162" t="s">
        <v>155</v>
      </c>
      <c r="AU228" s="162" t="s">
        <v>87</v>
      </c>
      <c r="AY228" s="18" t="s">
        <v>153</v>
      </c>
      <c r="BE228" s="163">
        <f>IF(N228="základní",J228,0)</f>
        <v>0</v>
      </c>
      <c r="BF228" s="163">
        <f>IF(N228="snížená",J228,0)</f>
        <v>0</v>
      </c>
      <c r="BG228" s="163">
        <f>IF(N228="zákl. přenesená",J228,0)</f>
        <v>0</v>
      </c>
      <c r="BH228" s="163">
        <f>IF(N228="sníž. přenesená",J228,0)</f>
        <v>0</v>
      </c>
      <c r="BI228" s="163">
        <f>IF(N228="nulová",J228,0)</f>
        <v>0</v>
      </c>
      <c r="BJ228" s="18" t="s">
        <v>85</v>
      </c>
      <c r="BK228" s="163">
        <f>ROUND(I228*H228,2)</f>
        <v>0</v>
      </c>
      <c r="BL228" s="18" t="s">
        <v>160</v>
      </c>
      <c r="BM228" s="162" t="s">
        <v>292</v>
      </c>
    </row>
    <row r="229" spans="1:65" s="2" customFormat="1" ht="39">
      <c r="A229" s="33"/>
      <c r="B229" s="34"/>
      <c r="C229" s="33"/>
      <c r="D229" s="164" t="s">
        <v>162</v>
      </c>
      <c r="E229" s="33"/>
      <c r="F229" s="165" t="s">
        <v>293</v>
      </c>
      <c r="G229" s="33"/>
      <c r="H229" s="33"/>
      <c r="I229" s="166"/>
      <c r="J229" s="33"/>
      <c r="K229" s="33"/>
      <c r="L229" s="34"/>
      <c r="M229" s="167"/>
      <c r="N229" s="168"/>
      <c r="O229" s="59"/>
      <c r="P229" s="59"/>
      <c r="Q229" s="59"/>
      <c r="R229" s="59"/>
      <c r="S229" s="59"/>
      <c r="T229" s="60"/>
      <c r="U229" s="33"/>
      <c r="V229" s="33"/>
      <c r="W229" s="33"/>
      <c r="X229" s="33"/>
      <c r="Y229" s="33"/>
      <c r="Z229" s="33"/>
      <c r="AA229" s="33"/>
      <c r="AB229" s="33"/>
      <c r="AC229" s="33"/>
      <c r="AD229" s="33"/>
      <c r="AE229" s="33"/>
      <c r="AT229" s="18" t="s">
        <v>162</v>
      </c>
      <c r="AU229" s="18" t="s">
        <v>87</v>
      </c>
    </row>
    <row r="230" spans="1:65" s="2" customFormat="1" ht="68.25">
      <c r="A230" s="33"/>
      <c r="B230" s="34"/>
      <c r="C230" s="33"/>
      <c r="D230" s="164" t="s">
        <v>164</v>
      </c>
      <c r="E230" s="33"/>
      <c r="F230" s="169" t="s">
        <v>286</v>
      </c>
      <c r="G230" s="33"/>
      <c r="H230" s="33"/>
      <c r="I230" s="166"/>
      <c r="J230" s="33"/>
      <c r="K230" s="33"/>
      <c r="L230" s="34"/>
      <c r="M230" s="167"/>
      <c r="N230" s="168"/>
      <c r="O230" s="59"/>
      <c r="P230" s="59"/>
      <c r="Q230" s="59"/>
      <c r="R230" s="59"/>
      <c r="S230" s="59"/>
      <c r="T230" s="60"/>
      <c r="U230" s="33"/>
      <c r="V230" s="33"/>
      <c r="W230" s="33"/>
      <c r="X230" s="33"/>
      <c r="Y230" s="33"/>
      <c r="Z230" s="33"/>
      <c r="AA230" s="33"/>
      <c r="AB230" s="33"/>
      <c r="AC230" s="33"/>
      <c r="AD230" s="33"/>
      <c r="AE230" s="33"/>
      <c r="AT230" s="18" t="s">
        <v>164</v>
      </c>
      <c r="AU230" s="18" t="s">
        <v>87</v>
      </c>
    </row>
    <row r="231" spans="1:65" s="13" customFormat="1" ht="11.25">
      <c r="B231" s="170"/>
      <c r="D231" s="164" t="s">
        <v>166</v>
      </c>
      <c r="E231" s="171" t="s">
        <v>1</v>
      </c>
      <c r="F231" s="172" t="s">
        <v>294</v>
      </c>
      <c r="H231" s="171" t="s">
        <v>1</v>
      </c>
      <c r="I231" s="173"/>
      <c r="L231" s="170"/>
      <c r="M231" s="174"/>
      <c r="N231" s="175"/>
      <c r="O231" s="175"/>
      <c r="P231" s="175"/>
      <c r="Q231" s="175"/>
      <c r="R231" s="175"/>
      <c r="S231" s="175"/>
      <c r="T231" s="176"/>
      <c r="AT231" s="171" t="s">
        <v>166</v>
      </c>
      <c r="AU231" s="171" t="s">
        <v>87</v>
      </c>
      <c r="AV231" s="13" t="s">
        <v>85</v>
      </c>
      <c r="AW231" s="13" t="s">
        <v>34</v>
      </c>
      <c r="AX231" s="13" t="s">
        <v>78</v>
      </c>
      <c r="AY231" s="171" t="s">
        <v>153</v>
      </c>
    </row>
    <row r="232" spans="1:65" s="14" customFormat="1" ht="11.25">
      <c r="B232" s="177"/>
      <c r="D232" s="164" t="s">
        <v>166</v>
      </c>
      <c r="E232" s="178" t="s">
        <v>1</v>
      </c>
      <c r="F232" s="179" t="s">
        <v>295</v>
      </c>
      <c r="H232" s="180">
        <v>119.7</v>
      </c>
      <c r="I232" s="181"/>
      <c r="L232" s="177"/>
      <c r="M232" s="182"/>
      <c r="N232" s="183"/>
      <c r="O232" s="183"/>
      <c r="P232" s="183"/>
      <c r="Q232" s="183"/>
      <c r="R232" s="183"/>
      <c r="S232" s="183"/>
      <c r="T232" s="184"/>
      <c r="AT232" s="178" t="s">
        <v>166</v>
      </c>
      <c r="AU232" s="178" t="s">
        <v>87</v>
      </c>
      <c r="AV232" s="14" t="s">
        <v>87</v>
      </c>
      <c r="AW232" s="14" t="s">
        <v>34</v>
      </c>
      <c r="AX232" s="14" t="s">
        <v>85</v>
      </c>
      <c r="AY232" s="178" t="s">
        <v>153</v>
      </c>
    </row>
    <row r="233" spans="1:65" s="2" customFormat="1" ht="33" customHeight="1">
      <c r="A233" s="33"/>
      <c r="B233" s="150"/>
      <c r="C233" s="151" t="s">
        <v>296</v>
      </c>
      <c r="D233" s="151" t="s">
        <v>155</v>
      </c>
      <c r="E233" s="152" t="s">
        <v>297</v>
      </c>
      <c r="F233" s="153" t="s">
        <v>298</v>
      </c>
      <c r="G233" s="154" t="s">
        <v>219</v>
      </c>
      <c r="H233" s="155">
        <v>351</v>
      </c>
      <c r="I233" s="156"/>
      <c r="J233" s="157">
        <f>ROUND(I233*H233,2)</f>
        <v>0</v>
      </c>
      <c r="K233" s="153" t="s">
        <v>159</v>
      </c>
      <c r="L233" s="34"/>
      <c r="M233" s="158" t="s">
        <v>1</v>
      </c>
      <c r="N233" s="159" t="s">
        <v>43</v>
      </c>
      <c r="O233" s="59"/>
      <c r="P233" s="160">
        <f>O233*H233</f>
        <v>0</v>
      </c>
      <c r="Q233" s="160">
        <v>0</v>
      </c>
      <c r="R233" s="160">
        <f>Q233*H233</f>
        <v>0</v>
      </c>
      <c r="S233" s="160">
        <v>0</v>
      </c>
      <c r="T233" s="161">
        <f>S233*H233</f>
        <v>0</v>
      </c>
      <c r="U233" s="33"/>
      <c r="V233" s="33"/>
      <c r="W233" s="33"/>
      <c r="X233" s="33"/>
      <c r="Y233" s="33"/>
      <c r="Z233" s="33"/>
      <c r="AA233" s="33"/>
      <c r="AB233" s="33"/>
      <c r="AC233" s="33"/>
      <c r="AD233" s="33"/>
      <c r="AE233" s="33"/>
      <c r="AR233" s="162" t="s">
        <v>160</v>
      </c>
      <c r="AT233" s="162" t="s">
        <v>155</v>
      </c>
      <c r="AU233" s="162" t="s">
        <v>87</v>
      </c>
      <c r="AY233" s="18" t="s">
        <v>153</v>
      </c>
      <c r="BE233" s="163">
        <f>IF(N233="základní",J233,0)</f>
        <v>0</v>
      </c>
      <c r="BF233" s="163">
        <f>IF(N233="snížená",J233,0)</f>
        <v>0</v>
      </c>
      <c r="BG233" s="163">
        <f>IF(N233="zákl. přenesená",J233,0)</f>
        <v>0</v>
      </c>
      <c r="BH233" s="163">
        <f>IF(N233="sníž. přenesená",J233,0)</f>
        <v>0</v>
      </c>
      <c r="BI233" s="163">
        <f>IF(N233="nulová",J233,0)</f>
        <v>0</v>
      </c>
      <c r="BJ233" s="18" t="s">
        <v>85</v>
      </c>
      <c r="BK233" s="163">
        <f>ROUND(I233*H233,2)</f>
        <v>0</v>
      </c>
      <c r="BL233" s="18" t="s">
        <v>160</v>
      </c>
      <c r="BM233" s="162" t="s">
        <v>299</v>
      </c>
    </row>
    <row r="234" spans="1:65" s="2" customFormat="1" ht="39">
      <c r="A234" s="33"/>
      <c r="B234" s="34"/>
      <c r="C234" s="33"/>
      <c r="D234" s="164" t="s">
        <v>162</v>
      </c>
      <c r="E234" s="33"/>
      <c r="F234" s="165" t="s">
        <v>300</v>
      </c>
      <c r="G234" s="33"/>
      <c r="H234" s="33"/>
      <c r="I234" s="166"/>
      <c r="J234" s="33"/>
      <c r="K234" s="33"/>
      <c r="L234" s="34"/>
      <c r="M234" s="167"/>
      <c r="N234" s="168"/>
      <c r="O234" s="59"/>
      <c r="P234" s="59"/>
      <c r="Q234" s="59"/>
      <c r="R234" s="59"/>
      <c r="S234" s="59"/>
      <c r="T234" s="60"/>
      <c r="U234" s="33"/>
      <c r="V234" s="33"/>
      <c r="W234" s="33"/>
      <c r="X234" s="33"/>
      <c r="Y234" s="33"/>
      <c r="Z234" s="33"/>
      <c r="AA234" s="33"/>
      <c r="AB234" s="33"/>
      <c r="AC234" s="33"/>
      <c r="AD234" s="33"/>
      <c r="AE234" s="33"/>
      <c r="AT234" s="18" t="s">
        <v>162</v>
      </c>
      <c r="AU234" s="18" t="s">
        <v>87</v>
      </c>
    </row>
    <row r="235" spans="1:65" s="2" customFormat="1" ht="68.25">
      <c r="A235" s="33"/>
      <c r="B235" s="34"/>
      <c r="C235" s="33"/>
      <c r="D235" s="164" t="s">
        <v>164</v>
      </c>
      <c r="E235" s="33"/>
      <c r="F235" s="169" t="s">
        <v>286</v>
      </c>
      <c r="G235" s="33"/>
      <c r="H235" s="33"/>
      <c r="I235" s="166"/>
      <c r="J235" s="33"/>
      <c r="K235" s="33"/>
      <c r="L235" s="34"/>
      <c r="M235" s="167"/>
      <c r="N235" s="168"/>
      <c r="O235" s="59"/>
      <c r="P235" s="59"/>
      <c r="Q235" s="59"/>
      <c r="R235" s="59"/>
      <c r="S235" s="59"/>
      <c r="T235" s="60"/>
      <c r="U235" s="33"/>
      <c r="V235" s="33"/>
      <c r="W235" s="33"/>
      <c r="X235" s="33"/>
      <c r="Y235" s="33"/>
      <c r="Z235" s="33"/>
      <c r="AA235" s="33"/>
      <c r="AB235" s="33"/>
      <c r="AC235" s="33"/>
      <c r="AD235" s="33"/>
      <c r="AE235" s="33"/>
      <c r="AT235" s="18" t="s">
        <v>164</v>
      </c>
      <c r="AU235" s="18" t="s">
        <v>87</v>
      </c>
    </row>
    <row r="236" spans="1:65" s="14" customFormat="1" ht="11.25">
      <c r="B236" s="177"/>
      <c r="D236" s="164" t="s">
        <v>166</v>
      </c>
      <c r="E236" s="178" t="s">
        <v>1</v>
      </c>
      <c r="F236" s="179" t="s">
        <v>301</v>
      </c>
      <c r="H236" s="180">
        <v>30.3</v>
      </c>
      <c r="I236" s="181"/>
      <c r="L236" s="177"/>
      <c r="M236" s="182"/>
      <c r="N236" s="183"/>
      <c r="O236" s="183"/>
      <c r="P236" s="183"/>
      <c r="Q236" s="183"/>
      <c r="R236" s="183"/>
      <c r="S236" s="183"/>
      <c r="T236" s="184"/>
      <c r="AT236" s="178" t="s">
        <v>166</v>
      </c>
      <c r="AU236" s="178" t="s">
        <v>87</v>
      </c>
      <c r="AV236" s="14" t="s">
        <v>87</v>
      </c>
      <c r="AW236" s="14" t="s">
        <v>34</v>
      </c>
      <c r="AX236" s="14" t="s">
        <v>78</v>
      </c>
      <c r="AY236" s="178" t="s">
        <v>153</v>
      </c>
    </row>
    <row r="237" spans="1:65" s="14" customFormat="1" ht="11.25">
      <c r="B237" s="177"/>
      <c r="D237" s="164" t="s">
        <v>166</v>
      </c>
      <c r="E237" s="178" t="s">
        <v>1</v>
      </c>
      <c r="F237" s="179" t="s">
        <v>302</v>
      </c>
      <c r="H237" s="180">
        <v>360.7</v>
      </c>
      <c r="I237" s="181"/>
      <c r="L237" s="177"/>
      <c r="M237" s="182"/>
      <c r="N237" s="183"/>
      <c r="O237" s="183"/>
      <c r="P237" s="183"/>
      <c r="Q237" s="183"/>
      <c r="R237" s="183"/>
      <c r="S237" s="183"/>
      <c r="T237" s="184"/>
      <c r="AT237" s="178" t="s">
        <v>166</v>
      </c>
      <c r="AU237" s="178" t="s">
        <v>87</v>
      </c>
      <c r="AV237" s="14" t="s">
        <v>87</v>
      </c>
      <c r="AW237" s="14" t="s">
        <v>34</v>
      </c>
      <c r="AX237" s="14" t="s">
        <v>78</v>
      </c>
      <c r="AY237" s="178" t="s">
        <v>153</v>
      </c>
    </row>
    <row r="238" spans="1:65" s="14" customFormat="1" ht="11.25">
      <c r="B238" s="177"/>
      <c r="D238" s="164" t="s">
        <v>166</v>
      </c>
      <c r="E238" s="178" t="s">
        <v>1</v>
      </c>
      <c r="F238" s="179" t="s">
        <v>303</v>
      </c>
      <c r="H238" s="180">
        <v>-40</v>
      </c>
      <c r="I238" s="181"/>
      <c r="L238" s="177"/>
      <c r="M238" s="182"/>
      <c r="N238" s="183"/>
      <c r="O238" s="183"/>
      <c r="P238" s="183"/>
      <c r="Q238" s="183"/>
      <c r="R238" s="183"/>
      <c r="S238" s="183"/>
      <c r="T238" s="184"/>
      <c r="AT238" s="178" t="s">
        <v>166</v>
      </c>
      <c r="AU238" s="178" t="s">
        <v>87</v>
      </c>
      <c r="AV238" s="14" t="s">
        <v>87</v>
      </c>
      <c r="AW238" s="14" t="s">
        <v>34</v>
      </c>
      <c r="AX238" s="14" t="s">
        <v>78</v>
      </c>
      <c r="AY238" s="178" t="s">
        <v>153</v>
      </c>
    </row>
    <row r="239" spans="1:65" s="15" customFormat="1" ht="11.25">
      <c r="B239" s="185"/>
      <c r="D239" s="164" t="s">
        <v>166</v>
      </c>
      <c r="E239" s="186" t="s">
        <v>111</v>
      </c>
      <c r="F239" s="187" t="s">
        <v>184</v>
      </c>
      <c r="H239" s="188">
        <v>351</v>
      </c>
      <c r="I239" s="189"/>
      <c r="L239" s="185"/>
      <c r="M239" s="190"/>
      <c r="N239" s="191"/>
      <c r="O239" s="191"/>
      <c r="P239" s="191"/>
      <c r="Q239" s="191"/>
      <c r="R239" s="191"/>
      <c r="S239" s="191"/>
      <c r="T239" s="192"/>
      <c r="AT239" s="186" t="s">
        <v>166</v>
      </c>
      <c r="AU239" s="186" t="s">
        <v>87</v>
      </c>
      <c r="AV239" s="15" t="s">
        <v>160</v>
      </c>
      <c r="AW239" s="15" t="s">
        <v>34</v>
      </c>
      <c r="AX239" s="15" t="s">
        <v>85</v>
      </c>
      <c r="AY239" s="186" t="s">
        <v>153</v>
      </c>
    </row>
    <row r="240" spans="1:65" s="2" customFormat="1" ht="24.2" customHeight="1">
      <c r="A240" s="33"/>
      <c r="B240" s="150"/>
      <c r="C240" s="151" t="s">
        <v>304</v>
      </c>
      <c r="D240" s="151" t="s">
        <v>155</v>
      </c>
      <c r="E240" s="152" t="s">
        <v>305</v>
      </c>
      <c r="F240" s="153" t="s">
        <v>306</v>
      </c>
      <c r="G240" s="154" t="s">
        <v>307</v>
      </c>
      <c r="H240" s="155">
        <v>1</v>
      </c>
      <c r="I240" s="156"/>
      <c r="J240" s="157">
        <f>ROUND(I240*H240,2)</f>
        <v>0</v>
      </c>
      <c r="K240" s="153" t="s">
        <v>1</v>
      </c>
      <c r="L240" s="34"/>
      <c r="M240" s="158" t="s">
        <v>1</v>
      </c>
      <c r="N240" s="159" t="s">
        <v>43</v>
      </c>
      <c r="O240" s="59"/>
      <c r="P240" s="160">
        <f>O240*H240</f>
        <v>0</v>
      </c>
      <c r="Q240" s="160">
        <v>0</v>
      </c>
      <c r="R240" s="160">
        <f>Q240*H240</f>
        <v>0</v>
      </c>
      <c r="S240" s="160">
        <v>0</v>
      </c>
      <c r="T240" s="161">
        <f>S240*H240</f>
        <v>0</v>
      </c>
      <c r="U240" s="33"/>
      <c r="V240" s="33"/>
      <c r="W240" s="33"/>
      <c r="X240" s="33"/>
      <c r="Y240" s="33"/>
      <c r="Z240" s="33"/>
      <c r="AA240" s="33"/>
      <c r="AB240" s="33"/>
      <c r="AC240" s="33"/>
      <c r="AD240" s="33"/>
      <c r="AE240" s="33"/>
      <c r="AR240" s="162" t="s">
        <v>160</v>
      </c>
      <c r="AT240" s="162" t="s">
        <v>155</v>
      </c>
      <c r="AU240" s="162" t="s">
        <v>87</v>
      </c>
      <c r="AY240" s="18" t="s">
        <v>153</v>
      </c>
      <c r="BE240" s="163">
        <f>IF(N240="základní",J240,0)</f>
        <v>0</v>
      </c>
      <c r="BF240" s="163">
        <f>IF(N240="snížená",J240,0)</f>
        <v>0</v>
      </c>
      <c r="BG240" s="163">
        <f>IF(N240="zákl. přenesená",J240,0)</f>
        <v>0</v>
      </c>
      <c r="BH240" s="163">
        <f>IF(N240="sníž. přenesená",J240,0)</f>
        <v>0</v>
      </c>
      <c r="BI240" s="163">
        <f>IF(N240="nulová",J240,0)</f>
        <v>0</v>
      </c>
      <c r="BJ240" s="18" t="s">
        <v>85</v>
      </c>
      <c r="BK240" s="163">
        <f>ROUND(I240*H240,2)</f>
        <v>0</v>
      </c>
      <c r="BL240" s="18" t="s">
        <v>160</v>
      </c>
      <c r="BM240" s="162" t="s">
        <v>308</v>
      </c>
    </row>
    <row r="241" spans="1:65" s="2" customFormat="1" ht="11.25">
      <c r="A241" s="33"/>
      <c r="B241" s="34"/>
      <c r="C241" s="33"/>
      <c r="D241" s="164" t="s">
        <v>162</v>
      </c>
      <c r="E241" s="33"/>
      <c r="F241" s="165" t="s">
        <v>306</v>
      </c>
      <c r="G241" s="33"/>
      <c r="H241" s="33"/>
      <c r="I241" s="166"/>
      <c r="J241" s="33"/>
      <c r="K241" s="33"/>
      <c r="L241" s="34"/>
      <c r="M241" s="167"/>
      <c r="N241" s="168"/>
      <c r="O241" s="59"/>
      <c r="P241" s="59"/>
      <c r="Q241" s="59"/>
      <c r="R241" s="59"/>
      <c r="S241" s="59"/>
      <c r="T241" s="60"/>
      <c r="U241" s="33"/>
      <c r="V241" s="33"/>
      <c r="W241" s="33"/>
      <c r="X241" s="33"/>
      <c r="Y241" s="33"/>
      <c r="Z241" s="33"/>
      <c r="AA241" s="33"/>
      <c r="AB241" s="33"/>
      <c r="AC241" s="33"/>
      <c r="AD241" s="33"/>
      <c r="AE241" s="33"/>
      <c r="AT241" s="18" t="s">
        <v>162</v>
      </c>
      <c r="AU241" s="18" t="s">
        <v>87</v>
      </c>
    </row>
    <row r="242" spans="1:65" s="14" customFormat="1" ht="11.25">
      <c r="B242" s="177"/>
      <c r="D242" s="164" t="s">
        <v>166</v>
      </c>
      <c r="E242" s="178" t="s">
        <v>1</v>
      </c>
      <c r="F242" s="179" t="s">
        <v>309</v>
      </c>
      <c r="H242" s="180">
        <v>1</v>
      </c>
      <c r="I242" s="181"/>
      <c r="L242" s="177"/>
      <c r="M242" s="182"/>
      <c r="N242" s="183"/>
      <c r="O242" s="183"/>
      <c r="P242" s="183"/>
      <c r="Q242" s="183"/>
      <c r="R242" s="183"/>
      <c r="S242" s="183"/>
      <c r="T242" s="184"/>
      <c r="AT242" s="178" t="s">
        <v>166</v>
      </c>
      <c r="AU242" s="178" t="s">
        <v>87</v>
      </c>
      <c r="AV242" s="14" t="s">
        <v>87</v>
      </c>
      <c r="AW242" s="14" t="s">
        <v>34</v>
      </c>
      <c r="AX242" s="14" t="s">
        <v>85</v>
      </c>
      <c r="AY242" s="178" t="s">
        <v>153</v>
      </c>
    </row>
    <row r="243" spans="1:65" s="2" customFormat="1" ht="24.2" customHeight="1">
      <c r="A243" s="33"/>
      <c r="B243" s="150"/>
      <c r="C243" s="151" t="s">
        <v>310</v>
      </c>
      <c r="D243" s="151" t="s">
        <v>155</v>
      </c>
      <c r="E243" s="152" t="s">
        <v>311</v>
      </c>
      <c r="F243" s="153" t="s">
        <v>312</v>
      </c>
      <c r="G243" s="154" t="s">
        <v>219</v>
      </c>
      <c r="H243" s="155">
        <v>40</v>
      </c>
      <c r="I243" s="156"/>
      <c r="J243" s="157">
        <f>ROUND(I243*H243,2)</f>
        <v>0</v>
      </c>
      <c r="K243" s="153" t="s">
        <v>159</v>
      </c>
      <c r="L243" s="34"/>
      <c r="M243" s="158" t="s">
        <v>1</v>
      </c>
      <c r="N243" s="159" t="s">
        <v>43</v>
      </c>
      <c r="O243" s="59"/>
      <c r="P243" s="160">
        <f>O243*H243</f>
        <v>0</v>
      </c>
      <c r="Q243" s="160">
        <v>0</v>
      </c>
      <c r="R243" s="160">
        <f>Q243*H243</f>
        <v>0</v>
      </c>
      <c r="S243" s="160">
        <v>0</v>
      </c>
      <c r="T243" s="161">
        <f>S243*H243</f>
        <v>0</v>
      </c>
      <c r="U243" s="33"/>
      <c r="V243" s="33"/>
      <c r="W243" s="33"/>
      <c r="X243" s="33"/>
      <c r="Y243" s="33"/>
      <c r="Z243" s="33"/>
      <c r="AA243" s="33"/>
      <c r="AB243" s="33"/>
      <c r="AC243" s="33"/>
      <c r="AD243" s="33"/>
      <c r="AE243" s="33"/>
      <c r="AR243" s="162" t="s">
        <v>160</v>
      </c>
      <c r="AT243" s="162" t="s">
        <v>155</v>
      </c>
      <c r="AU243" s="162" t="s">
        <v>87</v>
      </c>
      <c r="AY243" s="18" t="s">
        <v>153</v>
      </c>
      <c r="BE243" s="163">
        <f>IF(N243="základní",J243,0)</f>
        <v>0</v>
      </c>
      <c r="BF243" s="163">
        <f>IF(N243="snížená",J243,0)</f>
        <v>0</v>
      </c>
      <c r="BG243" s="163">
        <f>IF(N243="zákl. přenesená",J243,0)</f>
        <v>0</v>
      </c>
      <c r="BH243" s="163">
        <f>IF(N243="sníž. přenesená",J243,0)</f>
        <v>0</v>
      </c>
      <c r="BI243" s="163">
        <f>IF(N243="nulová",J243,0)</f>
        <v>0</v>
      </c>
      <c r="BJ243" s="18" t="s">
        <v>85</v>
      </c>
      <c r="BK243" s="163">
        <f>ROUND(I243*H243,2)</f>
        <v>0</v>
      </c>
      <c r="BL243" s="18" t="s">
        <v>160</v>
      </c>
      <c r="BM243" s="162" t="s">
        <v>313</v>
      </c>
    </row>
    <row r="244" spans="1:65" s="2" customFormat="1" ht="29.25">
      <c r="A244" s="33"/>
      <c r="B244" s="34"/>
      <c r="C244" s="33"/>
      <c r="D244" s="164" t="s">
        <v>162</v>
      </c>
      <c r="E244" s="33"/>
      <c r="F244" s="165" t="s">
        <v>314</v>
      </c>
      <c r="G244" s="33"/>
      <c r="H244" s="33"/>
      <c r="I244" s="166"/>
      <c r="J244" s="33"/>
      <c r="K244" s="33"/>
      <c r="L244" s="34"/>
      <c r="M244" s="167"/>
      <c r="N244" s="168"/>
      <c r="O244" s="59"/>
      <c r="P244" s="59"/>
      <c r="Q244" s="59"/>
      <c r="R244" s="59"/>
      <c r="S244" s="59"/>
      <c r="T244" s="60"/>
      <c r="U244" s="33"/>
      <c r="V244" s="33"/>
      <c r="W244" s="33"/>
      <c r="X244" s="33"/>
      <c r="Y244" s="33"/>
      <c r="Z244" s="33"/>
      <c r="AA244" s="33"/>
      <c r="AB244" s="33"/>
      <c r="AC244" s="33"/>
      <c r="AD244" s="33"/>
      <c r="AE244" s="33"/>
      <c r="AT244" s="18" t="s">
        <v>162</v>
      </c>
      <c r="AU244" s="18" t="s">
        <v>87</v>
      </c>
    </row>
    <row r="245" spans="1:65" s="2" customFormat="1" ht="117">
      <c r="A245" s="33"/>
      <c r="B245" s="34"/>
      <c r="C245" s="33"/>
      <c r="D245" s="164" t="s">
        <v>164</v>
      </c>
      <c r="E245" s="33"/>
      <c r="F245" s="169" t="s">
        <v>315</v>
      </c>
      <c r="G245" s="33"/>
      <c r="H245" s="33"/>
      <c r="I245" s="166"/>
      <c r="J245" s="33"/>
      <c r="K245" s="33"/>
      <c r="L245" s="34"/>
      <c r="M245" s="167"/>
      <c r="N245" s="168"/>
      <c r="O245" s="59"/>
      <c r="P245" s="59"/>
      <c r="Q245" s="59"/>
      <c r="R245" s="59"/>
      <c r="S245" s="59"/>
      <c r="T245" s="60"/>
      <c r="U245" s="33"/>
      <c r="V245" s="33"/>
      <c r="W245" s="33"/>
      <c r="X245" s="33"/>
      <c r="Y245" s="33"/>
      <c r="Z245" s="33"/>
      <c r="AA245" s="33"/>
      <c r="AB245" s="33"/>
      <c r="AC245" s="33"/>
      <c r="AD245" s="33"/>
      <c r="AE245" s="33"/>
      <c r="AT245" s="18" t="s">
        <v>164</v>
      </c>
      <c r="AU245" s="18" t="s">
        <v>87</v>
      </c>
    </row>
    <row r="246" spans="1:65" s="14" customFormat="1" ht="11.25">
      <c r="B246" s="177"/>
      <c r="D246" s="164" t="s">
        <v>166</v>
      </c>
      <c r="E246" s="178" t="s">
        <v>1</v>
      </c>
      <c r="F246" s="179" t="s">
        <v>289</v>
      </c>
      <c r="H246" s="180">
        <v>40</v>
      </c>
      <c r="I246" s="181"/>
      <c r="L246" s="177"/>
      <c r="M246" s="182"/>
      <c r="N246" s="183"/>
      <c r="O246" s="183"/>
      <c r="P246" s="183"/>
      <c r="Q246" s="183"/>
      <c r="R246" s="183"/>
      <c r="S246" s="183"/>
      <c r="T246" s="184"/>
      <c r="AT246" s="178" t="s">
        <v>166</v>
      </c>
      <c r="AU246" s="178" t="s">
        <v>87</v>
      </c>
      <c r="AV246" s="14" t="s">
        <v>87</v>
      </c>
      <c r="AW246" s="14" t="s">
        <v>34</v>
      </c>
      <c r="AX246" s="14" t="s">
        <v>85</v>
      </c>
      <c r="AY246" s="178" t="s">
        <v>153</v>
      </c>
    </row>
    <row r="247" spans="1:65" s="2" customFormat="1" ht="24.2" customHeight="1">
      <c r="A247" s="33"/>
      <c r="B247" s="150"/>
      <c r="C247" s="151" t="s">
        <v>316</v>
      </c>
      <c r="D247" s="151" t="s">
        <v>155</v>
      </c>
      <c r="E247" s="152" t="s">
        <v>317</v>
      </c>
      <c r="F247" s="153" t="s">
        <v>318</v>
      </c>
      <c r="G247" s="154" t="s">
        <v>219</v>
      </c>
      <c r="H247" s="155">
        <v>105</v>
      </c>
      <c r="I247" s="156"/>
      <c r="J247" s="157">
        <f>ROUND(I247*H247,2)</f>
        <v>0</v>
      </c>
      <c r="K247" s="153" t="s">
        <v>159</v>
      </c>
      <c r="L247" s="34"/>
      <c r="M247" s="158" t="s">
        <v>1</v>
      </c>
      <c r="N247" s="159" t="s">
        <v>43</v>
      </c>
      <c r="O247" s="59"/>
      <c r="P247" s="160">
        <f>O247*H247</f>
        <v>0</v>
      </c>
      <c r="Q247" s="160">
        <v>0</v>
      </c>
      <c r="R247" s="160">
        <f>Q247*H247</f>
        <v>0</v>
      </c>
      <c r="S247" s="160">
        <v>0</v>
      </c>
      <c r="T247" s="161">
        <f>S247*H247</f>
        <v>0</v>
      </c>
      <c r="U247" s="33"/>
      <c r="V247" s="33"/>
      <c r="W247" s="33"/>
      <c r="X247" s="33"/>
      <c r="Y247" s="33"/>
      <c r="Z247" s="33"/>
      <c r="AA247" s="33"/>
      <c r="AB247" s="33"/>
      <c r="AC247" s="33"/>
      <c r="AD247" s="33"/>
      <c r="AE247" s="33"/>
      <c r="AR247" s="162" t="s">
        <v>160</v>
      </c>
      <c r="AT247" s="162" t="s">
        <v>155</v>
      </c>
      <c r="AU247" s="162" t="s">
        <v>87</v>
      </c>
      <c r="AY247" s="18" t="s">
        <v>153</v>
      </c>
      <c r="BE247" s="163">
        <f>IF(N247="základní",J247,0)</f>
        <v>0</v>
      </c>
      <c r="BF247" s="163">
        <f>IF(N247="snížená",J247,0)</f>
        <v>0</v>
      </c>
      <c r="BG247" s="163">
        <f>IF(N247="zákl. přenesená",J247,0)</f>
        <v>0</v>
      </c>
      <c r="BH247" s="163">
        <f>IF(N247="sníž. přenesená",J247,0)</f>
        <v>0</v>
      </c>
      <c r="BI247" s="163">
        <f>IF(N247="nulová",J247,0)</f>
        <v>0</v>
      </c>
      <c r="BJ247" s="18" t="s">
        <v>85</v>
      </c>
      <c r="BK247" s="163">
        <f>ROUND(I247*H247,2)</f>
        <v>0</v>
      </c>
      <c r="BL247" s="18" t="s">
        <v>160</v>
      </c>
      <c r="BM247" s="162" t="s">
        <v>319</v>
      </c>
    </row>
    <row r="248" spans="1:65" s="2" customFormat="1" ht="29.25">
      <c r="A248" s="33"/>
      <c r="B248" s="34"/>
      <c r="C248" s="33"/>
      <c r="D248" s="164" t="s">
        <v>162</v>
      </c>
      <c r="E248" s="33"/>
      <c r="F248" s="165" t="s">
        <v>320</v>
      </c>
      <c r="G248" s="33"/>
      <c r="H248" s="33"/>
      <c r="I248" s="166"/>
      <c r="J248" s="33"/>
      <c r="K248" s="33"/>
      <c r="L248" s="34"/>
      <c r="M248" s="167"/>
      <c r="N248" s="168"/>
      <c r="O248" s="59"/>
      <c r="P248" s="59"/>
      <c r="Q248" s="59"/>
      <c r="R248" s="59"/>
      <c r="S248" s="59"/>
      <c r="T248" s="60"/>
      <c r="U248" s="33"/>
      <c r="V248" s="33"/>
      <c r="W248" s="33"/>
      <c r="X248" s="33"/>
      <c r="Y248" s="33"/>
      <c r="Z248" s="33"/>
      <c r="AA248" s="33"/>
      <c r="AB248" s="33"/>
      <c r="AC248" s="33"/>
      <c r="AD248" s="33"/>
      <c r="AE248" s="33"/>
      <c r="AT248" s="18" t="s">
        <v>162</v>
      </c>
      <c r="AU248" s="18" t="s">
        <v>87</v>
      </c>
    </row>
    <row r="249" spans="1:65" s="2" customFormat="1" ht="117">
      <c r="A249" s="33"/>
      <c r="B249" s="34"/>
      <c r="C249" s="33"/>
      <c r="D249" s="164" t="s">
        <v>164</v>
      </c>
      <c r="E249" s="33"/>
      <c r="F249" s="169" t="s">
        <v>321</v>
      </c>
      <c r="G249" s="33"/>
      <c r="H249" s="33"/>
      <c r="I249" s="166"/>
      <c r="J249" s="33"/>
      <c r="K249" s="33"/>
      <c r="L249" s="34"/>
      <c r="M249" s="167"/>
      <c r="N249" s="168"/>
      <c r="O249" s="59"/>
      <c r="P249" s="59"/>
      <c r="Q249" s="59"/>
      <c r="R249" s="59"/>
      <c r="S249" s="59"/>
      <c r="T249" s="60"/>
      <c r="U249" s="33"/>
      <c r="V249" s="33"/>
      <c r="W249" s="33"/>
      <c r="X249" s="33"/>
      <c r="Y249" s="33"/>
      <c r="Z249" s="33"/>
      <c r="AA249" s="33"/>
      <c r="AB249" s="33"/>
      <c r="AC249" s="33"/>
      <c r="AD249" s="33"/>
      <c r="AE249" s="33"/>
      <c r="AT249" s="18" t="s">
        <v>164</v>
      </c>
      <c r="AU249" s="18" t="s">
        <v>87</v>
      </c>
    </row>
    <row r="250" spans="1:65" s="13" customFormat="1" ht="11.25">
      <c r="B250" s="170"/>
      <c r="D250" s="164" t="s">
        <v>166</v>
      </c>
      <c r="E250" s="171" t="s">
        <v>1</v>
      </c>
      <c r="F250" s="172" t="s">
        <v>243</v>
      </c>
      <c r="H250" s="171" t="s">
        <v>1</v>
      </c>
      <c r="I250" s="173"/>
      <c r="L250" s="170"/>
      <c r="M250" s="174"/>
      <c r="N250" s="175"/>
      <c r="O250" s="175"/>
      <c r="P250" s="175"/>
      <c r="Q250" s="175"/>
      <c r="R250" s="175"/>
      <c r="S250" s="175"/>
      <c r="T250" s="176"/>
      <c r="AT250" s="171" t="s">
        <v>166</v>
      </c>
      <c r="AU250" s="171" t="s">
        <v>87</v>
      </c>
      <c r="AV250" s="13" t="s">
        <v>85</v>
      </c>
      <c r="AW250" s="13" t="s">
        <v>34</v>
      </c>
      <c r="AX250" s="13" t="s">
        <v>78</v>
      </c>
      <c r="AY250" s="171" t="s">
        <v>153</v>
      </c>
    </row>
    <row r="251" spans="1:65" s="13" customFormat="1" ht="11.25">
      <c r="B251" s="170"/>
      <c r="D251" s="164" t="s">
        <v>166</v>
      </c>
      <c r="E251" s="171" t="s">
        <v>1</v>
      </c>
      <c r="F251" s="172" t="s">
        <v>322</v>
      </c>
      <c r="H251" s="171" t="s">
        <v>1</v>
      </c>
      <c r="I251" s="173"/>
      <c r="L251" s="170"/>
      <c r="M251" s="174"/>
      <c r="N251" s="175"/>
      <c r="O251" s="175"/>
      <c r="P251" s="175"/>
      <c r="Q251" s="175"/>
      <c r="R251" s="175"/>
      <c r="S251" s="175"/>
      <c r="T251" s="176"/>
      <c r="AT251" s="171" t="s">
        <v>166</v>
      </c>
      <c r="AU251" s="171" t="s">
        <v>87</v>
      </c>
      <c r="AV251" s="13" t="s">
        <v>85</v>
      </c>
      <c r="AW251" s="13" t="s">
        <v>34</v>
      </c>
      <c r="AX251" s="13" t="s">
        <v>78</v>
      </c>
      <c r="AY251" s="171" t="s">
        <v>153</v>
      </c>
    </row>
    <row r="252" spans="1:65" s="14" customFormat="1" ht="11.25">
      <c r="B252" s="177"/>
      <c r="D252" s="164" t="s">
        <v>166</v>
      </c>
      <c r="E252" s="178" t="s">
        <v>1</v>
      </c>
      <c r="F252" s="179" t="s">
        <v>323</v>
      </c>
      <c r="H252" s="180">
        <v>105</v>
      </c>
      <c r="I252" s="181"/>
      <c r="L252" s="177"/>
      <c r="M252" s="182"/>
      <c r="N252" s="183"/>
      <c r="O252" s="183"/>
      <c r="P252" s="183"/>
      <c r="Q252" s="183"/>
      <c r="R252" s="183"/>
      <c r="S252" s="183"/>
      <c r="T252" s="184"/>
      <c r="AT252" s="178" t="s">
        <v>166</v>
      </c>
      <c r="AU252" s="178" t="s">
        <v>87</v>
      </c>
      <c r="AV252" s="14" t="s">
        <v>87</v>
      </c>
      <c r="AW252" s="14" t="s">
        <v>34</v>
      </c>
      <c r="AX252" s="14" t="s">
        <v>85</v>
      </c>
      <c r="AY252" s="178" t="s">
        <v>153</v>
      </c>
    </row>
    <row r="253" spans="1:65" s="2" customFormat="1" ht="16.5" customHeight="1">
      <c r="A253" s="33"/>
      <c r="B253" s="150"/>
      <c r="C253" s="193" t="s">
        <v>324</v>
      </c>
      <c r="D253" s="193" t="s">
        <v>227</v>
      </c>
      <c r="E253" s="194" t="s">
        <v>325</v>
      </c>
      <c r="F253" s="195" t="s">
        <v>326</v>
      </c>
      <c r="G253" s="196" t="s">
        <v>230</v>
      </c>
      <c r="H253" s="197">
        <v>231</v>
      </c>
      <c r="I253" s="198"/>
      <c r="J253" s="199">
        <f>ROUND(I253*H253,2)</f>
        <v>0</v>
      </c>
      <c r="K253" s="195" t="s">
        <v>159</v>
      </c>
      <c r="L253" s="200"/>
      <c r="M253" s="201" t="s">
        <v>1</v>
      </c>
      <c r="N253" s="202" t="s">
        <v>43</v>
      </c>
      <c r="O253" s="59"/>
      <c r="P253" s="160">
        <f>O253*H253</f>
        <v>0</v>
      </c>
      <c r="Q253" s="160">
        <v>1</v>
      </c>
      <c r="R253" s="160">
        <f>Q253*H253</f>
        <v>231</v>
      </c>
      <c r="S253" s="160">
        <v>0</v>
      </c>
      <c r="T253" s="161">
        <f>S253*H253</f>
        <v>0</v>
      </c>
      <c r="U253" s="33"/>
      <c r="V253" s="33"/>
      <c r="W253" s="33"/>
      <c r="X253" s="33"/>
      <c r="Y253" s="33"/>
      <c r="Z253" s="33"/>
      <c r="AA253" s="33"/>
      <c r="AB253" s="33"/>
      <c r="AC253" s="33"/>
      <c r="AD253" s="33"/>
      <c r="AE253" s="33"/>
      <c r="AR253" s="162" t="s">
        <v>216</v>
      </c>
      <c r="AT253" s="162" t="s">
        <v>227</v>
      </c>
      <c r="AU253" s="162" t="s">
        <v>87</v>
      </c>
      <c r="AY253" s="18" t="s">
        <v>153</v>
      </c>
      <c r="BE253" s="163">
        <f>IF(N253="základní",J253,0)</f>
        <v>0</v>
      </c>
      <c r="BF253" s="163">
        <f>IF(N253="snížená",J253,0)</f>
        <v>0</v>
      </c>
      <c r="BG253" s="163">
        <f>IF(N253="zákl. přenesená",J253,0)</f>
        <v>0</v>
      </c>
      <c r="BH253" s="163">
        <f>IF(N253="sníž. přenesená",J253,0)</f>
        <v>0</v>
      </c>
      <c r="BI253" s="163">
        <f>IF(N253="nulová",J253,0)</f>
        <v>0</v>
      </c>
      <c r="BJ253" s="18" t="s">
        <v>85</v>
      </c>
      <c r="BK253" s="163">
        <f>ROUND(I253*H253,2)</f>
        <v>0</v>
      </c>
      <c r="BL253" s="18" t="s">
        <v>160</v>
      </c>
      <c r="BM253" s="162" t="s">
        <v>327</v>
      </c>
    </row>
    <row r="254" spans="1:65" s="2" customFormat="1" ht="11.25">
      <c r="A254" s="33"/>
      <c r="B254" s="34"/>
      <c r="C254" s="33"/>
      <c r="D254" s="164" t="s">
        <v>162</v>
      </c>
      <c r="E254" s="33"/>
      <c r="F254" s="165" t="s">
        <v>326</v>
      </c>
      <c r="G254" s="33"/>
      <c r="H254" s="33"/>
      <c r="I254" s="166"/>
      <c r="J254" s="33"/>
      <c r="K254" s="33"/>
      <c r="L254" s="34"/>
      <c r="M254" s="167"/>
      <c r="N254" s="168"/>
      <c r="O254" s="59"/>
      <c r="P254" s="59"/>
      <c r="Q254" s="59"/>
      <c r="R254" s="59"/>
      <c r="S254" s="59"/>
      <c r="T254" s="60"/>
      <c r="U254" s="33"/>
      <c r="V254" s="33"/>
      <c r="W254" s="33"/>
      <c r="X254" s="33"/>
      <c r="Y254" s="33"/>
      <c r="Z254" s="33"/>
      <c r="AA254" s="33"/>
      <c r="AB254" s="33"/>
      <c r="AC254" s="33"/>
      <c r="AD254" s="33"/>
      <c r="AE254" s="33"/>
      <c r="AT254" s="18" t="s">
        <v>162</v>
      </c>
      <c r="AU254" s="18" t="s">
        <v>87</v>
      </c>
    </row>
    <row r="255" spans="1:65" s="14" customFormat="1" ht="11.25">
      <c r="B255" s="177"/>
      <c r="D255" s="164" t="s">
        <v>166</v>
      </c>
      <c r="E255" s="178" t="s">
        <v>1</v>
      </c>
      <c r="F255" s="179" t="s">
        <v>328</v>
      </c>
      <c r="H255" s="180">
        <v>231</v>
      </c>
      <c r="I255" s="181"/>
      <c r="L255" s="177"/>
      <c r="M255" s="182"/>
      <c r="N255" s="183"/>
      <c r="O255" s="183"/>
      <c r="P255" s="183"/>
      <c r="Q255" s="183"/>
      <c r="R255" s="183"/>
      <c r="S255" s="183"/>
      <c r="T255" s="184"/>
      <c r="AT255" s="178" t="s">
        <v>166</v>
      </c>
      <c r="AU255" s="178" t="s">
        <v>87</v>
      </c>
      <c r="AV255" s="14" t="s">
        <v>87</v>
      </c>
      <c r="AW255" s="14" t="s">
        <v>34</v>
      </c>
      <c r="AX255" s="14" t="s">
        <v>85</v>
      </c>
      <c r="AY255" s="178" t="s">
        <v>153</v>
      </c>
    </row>
    <row r="256" spans="1:65" s="2" customFormat="1" ht="33" customHeight="1">
      <c r="A256" s="33"/>
      <c r="B256" s="150"/>
      <c r="C256" s="151" t="s">
        <v>7</v>
      </c>
      <c r="D256" s="151" t="s">
        <v>155</v>
      </c>
      <c r="E256" s="152" t="s">
        <v>329</v>
      </c>
      <c r="F256" s="153" t="s">
        <v>330</v>
      </c>
      <c r="G256" s="154" t="s">
        <v>230</v>
      </c>
      <c r="H256" s="155">
        <v>666.9</v>
      </c>
      <c r="I256" s="156"/>
      <c r="J256" s="157">
        <f>ROUND(I256*H256,2)</f>
        <v>0</v>
      </c>
      <c r="K256" s="153" t="s">
        <v>159</v>
      </c>
      <c r="L256" s="34"/>
      <c r="M256" s="158" t="s">
        <v>1</v>
      </c>
      <c r="N256" s="159" t="s">
        <v>43</v>
      </c>
      <c r="O256" s="59"/>
      <c r="P256" s="160">
        <f>O256*H256</f>
        <v>0</v>
      </c>
      <c r="Q256" s="160">
        <v>0</v>
      </c>
      <c r="R256" s="160">
        <f>Q256*H256</f>
        <v>0</v>
      </c>
      <c r="S256" s="160">
        <v>0</v>
      </c>
      <c r="T256" s="161">
        <f>S256*H256</f>
        <v>0</v>
      </c>
      <c r="U256" s="33"/>
      <c r="V256" s="33"/>
      <c r="W256" s="33"/>
      <c r="X256" s="33"/>
      <c r="Y256" s="33"/>
      <c r="Z256" s="33"/>
      <c r="AA256" s="33"/>
      <c r="AB256" s="33"/>
      <c r="AC256" s="33"/>
      <c r="AD256" s="33"/>
      <c r="AE256" s="33"/>
      <c r="AR256" s="162" t="s">
        <v>160</v>
      </c>
      <c r="AT256" s="162" t="s">
        <v>155</v>
      </c>
      <c r="AU256" s="162" t="s">
        <v>87</v>
      </c>
      <c r="AY256" s="18" t="s">
        <v>153</v>
      </c>
      <c r="BE256" s="163">
        <f>IF(N256="základní",J256,0)</f>
        <v>0</v>
      </c>
      <c r="BF256" s="163">
        <f>IF(N256="snížená",J256,0)</f>
        <v>0</v>
      </c>
      <c r="BG256" s="163">
        <f>IF(N256="zákl. přenesená",J256,0)</f>
        <v>0</v>
      </c>
      <c r="BH256" s="163">
        <f>IF(N256="sníž. přenesená",J256,0)</f>
        <v>0</v>
      </c>
      <c r="BI256" s="163">
        <f>IF(N256="nulová",J256,0)</f>
        <v>0</v>
      </c>
      <c r="BJ256" s="18" t="s">
        <v>85</v>
      </c>
      <c r="BK256" s="163">
        <f>ROUND(I256*H256,2)</f>
        <v>0</v>
      </c>
      <c r="BL256" s="18" t="s">
        <v>160</v>
      </c>
      <c r="BM256" s="162" t="s">
        <v>331</v>
      </c>
    </row>
    <row r="257" spans="1:65" s="2" customFormat="1" ht="29.25">
      <c r="A257" s="33"/>
      <c r="B257" s="34"/>
      <c r="C257" s="33"/>
      <c r="D257" s="164" t="s">
        <v>162</v>
      </c>
      <c r="E257" s="33"/>
      <c r="F257" s="165" t="s">
        <v>332</v>
      </c>
      <c r="G257" s="33"/>
      <c r="H257" s="33"/>
      <c r="I257" s="166"/>
      <c r="J257" s="33"/>
      <c r="K257" s="33"/>
      <c r="L257" s="34"/>
      <c r="M257" s="167"/>
      <c r="N257" s="168"/>
      <c r="O257" s="59"/>
      <c r="P257" s="59"/>
      <c r="Q257" s="59"/>
      <c r="R257" s="59"/>
      <c r="S257" s="59"/>
      <c r="T257" s="60"/>
      <c r="U257" s="33"/>
      <c r="V257" s="33"/>
      <c r="W257" s="33"/>
      <c r="X257" s="33"/>
      <c r="Y257" s="33"/>
      <c r="Z257" s="33"/>
      <c r="AA257" s="33"/>
      <c r="AB257" s="33"/>
      <c r="AC257" s="33"/>
      <c r="AD257" s="33"/>
      <c r="AE257" s="33"/>
      <c r="AT257" s="18" t="s">
        <v>162</v>
      </c>
      <c r="AU257" s="18" t="s">
        <v>87</v>
      </c>
    </row>
    <row r="258" spans="1:65" s="14" customFormat="1" ht="11.25">
      <c r="B258" s="177"/>
      <c r="D258" s="164" t="s">
        <v>166</v>
      </c>
      <c r="E258" s="178" t="s">
        <v>1</v>
      </c>
      <c r="F258" s="179" t="s">
        <v>333</v>
      </c>
      <c r="H258" s="180">
        <v>666.9</v>
      </c>
      <c r="I258" s="181"/>
      <c r="L258" s="177"/>
      <c r="M258" s="182"/>
      <c r="N258" s="183"/>
      <c r="O258" s="183"/>
      <c r="P258" s="183"/>
      <c r="Q258" s="183"/>
      <c r="R258" s="183"/>
      <c r="S258" s="183"/>
      <c r="T258" s="184"/>
      <c r="AT258" s="178" t="s">
        <v>166</v>
      </c>
      <c r="AU258" s="178" t="s">
        <v>87</v>
      </c>
      <c r="AV258" s="14" t="s">
        <v>87</v>
      </c>
      <c r="AW258" s="14" t="s">
        <v>34</v>
      </c>
      <c r="AX258" s="14" t="s">
        <v>85</v>
      </c>
      <c r="AY258" s="178" t="s">
        <v>153</v>
      </c>
    </row>
    <row r="259" spans="1:65" s="2" customFormat="1" ht="16.5" customHeight="1">
      <c r="A259" s="33"/>
      <c r="B259" s="150"/>
      <c r="C259" s="151" t="s">
        <v>334</v>
      </c>
      <c r="D259" s="151" t="s">
        <v>155</v>
      </c>
      <c r="E259" s="152" t="s">
        <v>335</v>
      </c>
      <c r="F259" s="153" t="s">
        <v>336</v>
      </c>
      <c r="G259" s="154" t="s">
        <v>219</v>
      </c>
      <c r="H259" s="155">
        <v>119.7</v>
      </c>
      <c r="I259" s="156"/>
      <c r="J259" s="157">
        <f>ROUND(I259*H259,2)</f>
        <v>0</v>
      </c>
      <c r="K259" s="153" t="s">
        <v>159</v>
      </c>
      <c r="L259" s="34"/>
      <c r="M259" s="158" t="s">
        <v>1</v>
      </c>
      <c r="N259" s="159" t="s">
        <v>43</v>
      </c>
      <c r="O259" s="59"/>
      <c r="P259" s="160">
        <f>O259*H259</f>
        <v>0</v>
      </c>
      <c r="Q259" s="160">
        <v>0</v>
      </c>
      <c r="R259" s="160">
        <f>Q259*H259</f>
        <v>0</v>
      </c>
      <c r="S259" s="160">
        <v>0</v>
      </c>
      <c r="T259" s="161">
        <f>S259*H259</f>
        <v>0</v>
      </c>
      <c r="U259" s="33"/>
      <c r="V259" s="33"/>
      <c r="W259" s="33"/>
      <c r="X259" s="33"/>
      <c r="Y259" s="33"/>
      <c r="Z259" s="33"/>
      <c r="AA259" s="33"/>
      <c r="AB259" s="33"/>
      <c r="AC259" s="33"/>
      <c r="AD259" s="33"/>
      <c r="AE259" s="33"/>
      <c r="AR259" s="162" t="s">
        <v>160</v>
      </c>
      <c r="AT259" s="162" t="s">
        <v>155</v>
      </c>
      <c r="AU259" s="162" t="s">
        <v>87</v>
      </c>
      <c r="AY259" s="18" t="s">
        <v>153</v>
      </c>
      <c r="BE259" s="163">
        <f>IF(N259="základní",J259,0)</f>
        <v>0</v>
      </c>
      <c r="BF259" s="163">
        <f>IF(N259="snížená",J259,0)</f>
        <v>0</v>
      </c>
      <c r="BG259" s="163">
        <f>IF(N259="zákl. přenesená",J259,0)</f>
        <v>0</v>
      </c>
      <c r="BH259" s="163">
        <f>IF(N259="sníž. přenesená",J259,0)</f>
        <v>0</v>
      </c>
      <c r="BI259" s="163">
        <f>IF(N259="nulová",J259,0)</f>
        <v>0</v>
      </c>
      <c r="BJ259" s="18" t="s">
        <v>85</v>
      </c>
      <c r="BK259" s="163">
        <f>ROUND(I259*H259,2)</f>
        <v>0</v>
      </c>
      <c r="BL259" s="18" t="s">
        <v>160</v>
      </c>
      <c r="BM259" s="162" t="s">
        <v>337</v>
      </c>
    </row>
    <row r="260" spans="1:65" s="2" customFormat="1" ht="19.5">
      <c r="A260" s="33"/>
      <c r="B260" s="34"/>
      <c r="C260" s="33"/>
      <c r="D260" s="164" t="s">
        <v>162</v>
      </c>
      <c r="E260" s="33"/>
      <c r="F260" s="165" t="s">
        <v>338</v>
      </c>
      <c r="G260" s="33"/>
      <c r="H260" s="33"/>
      <c r="I260" s="166"/>
      <c r="J260" s="33"/>
      <c r="K260" s="33"/>
      <c r="L260" s="34"/>
      <c r="M260" s="167"/>
      <c r="N260" s="168"/>
      <c r="O260" s="59"/>
      <c r="P260" s="59"/>
      <c r="Q260" s="59"/>
      <c r="R260" s="59"/>
      <c r="S260" s="59"/>
      <c r="T260" s="60"/>
      <c r="U260" s="33"/>
      <c r="V260" s="33"/>
      <c r="W260" s="33"/>
      <c r="X260" s="33"/>
      <c r="Y260" s="33"/>
      <c r="Z260" s="33"/>
      <c r="AA260" s="33"/>
      <c r="AB260" s="33"/>
      <c r="AC260" s="33"/>
      <c r="AD260" s="33"/>
      <c r="AE260" s="33"/>
      <c r="AT260" s="18" t="s">
        <v>162</v>
      </c>
      <c r="AU260" s="18" t="s">
        <v>87</v>
      </c>
    </row>
    <row r="261" spans="1:65" s="2" customFormat="1" ht="117">
      <c r="A261" s="33"/>
      <c r="B261" s="34"/>
      <c r="C261" s="33"/>
      <c r="D261" s="164" t="s">
        <v>164</v>
      </c>
      <c r="E261" s="33"/>
      <c r="F261" s="169" t="s">
        <v>339</v>
      </c>
      <c r="G261" s="33"/>
      <c r="H261" s="33"/>
      <c r="I261" s="166"/>
      <c r="J261" s="33"/>
      <c r="K261" s="33"/>
      <c r="L261" s="34"/>
      <c r="M261" s="167"/>
      <c r="N261" s="168"/>
      <c r="O261" s="59"/>
      <c r="P261" s="59"/>
      <c r="Q261" s="59"/>
      <c r="R261" s="59"/>
      <c r="S261" s="59"/>
      <c r="T261" s="60"/>
      <c r="U261" s="33"/>
      <c r="V261" s="33"/>
      <c r="W261" s="33"/>
      <c r="X261" s="33"/>
      <c r="Y261" s="33"/>
      <c r="Z261" s="33"/>
      <c r="AA261" s="33"/>
      <c r="AB261" s="33"/>
      <c r="AC261" s="33"/>
      <c r="AD261" s="33"/>
      <c r="AE261" s="33"/>
      <c r="AT261" s="18" t="s">
        <v>164</v>
      </c>
      <c r="AU261" s="18" t="s">
        <v>87</v>
      </c>
    </row>
    <row r="262" spans="1:65" s="13" customFormat="1" ht="11.25">
      <c r="B262" s="170"/>
      <c r="D262" s="164" t="s">
        <v>166</v>
      </c>
      <c r="E262" s="171" t="s">
        <v>1</v>
      </c>
      <c r="F262" s="172" t="s">
        <v>340</v>
      </c>
      <c r="H262" s="171" t="s">
        <v>1</v>
      </c>
      <c r="I262" s="173"/>
      <c r="L262" s="170"/>
      <c r="M262" s="174"/>
      <c r="N262" s="175"/>
      <c r="O262" s="175"/>
      <c r="P262" s="175"/>
      <c r="Q262" s="175"/>
      <c r="R262" s="175"/>
      <c r="S262" s="175"/>
      <c r="T262" s="176"/>
      <c r="AT262" s="171" t="s">
        <v>166</v>
      </c>
      <c r="AU262" s="171" t="s">
        <v>87</v>
      </c>
      <c r="AV262" s="13" t="s">
        <v>85</v>
      </c>
      <c r="AW262" s="13" t="s">
        <v>34</v>
      </c>
      <c r="AX262" s="13" t="s">
        <v>78</v>
      </c>
      <c r="AY262" s="171" t="s">
        <v>153</v>
      </c>
    </row>
    <row r="263" spans="1:65" s="14" customFormat="1" ht="11.25">
      <c r="B263" s="177"/>
      <c r="D263" s="164" t="s">
        <v>166</v>
      </c>
      <c r="E263" s="178" t="s">
        <v>1</v>
      </c>
      <c r="F263" s="179" t="s">
        <v>295</v>
      </c>
      <c r="H263" s="180">
        <v>119.7</v>
      </c>
      <c r="I263" s="181"/>
      <c r="L263" s="177"/>
      <c r="M263" s="182"/>
      <c r="N263" s="183"/>
      <c r="O263" s="183"/>
      <c r="P263" s="183"/>
      <c r="Q263" s="183"/>
      <c r="R263" s="183"/>
      <c r="S263" s="183"/>
      <c r="T263" s="184"/>
      <c r="AT263" s="178" t="s">
        <v>166</v>
      </c>
      <c r="AU263" s="178" t="s">
        <v>87</v>
      </c>
      <c r="AV263" s="14" t="s">
        <v>87</v>
      </c>
      <c r="AW263" s="14" t="s">
        <v>34</v>
      </c>
      <c r="AX263" s="14" t="s">
        <v>85</v>
      </c>
      <c r="AY263" s="178" t="s">
        <v>153</v>
      </c>
    </row>
    <row r="264" spans="1:65" s="2" customFormat="1" ht="24.2" customHeight="1">
      <c r="A264" s="33"/>
      <c r="B264" s="150"/>
      <c r="C264" s="151" t="s">
        <v>341</v>
      </c>
      <c r="D264" s="151" t="s">
        <v>155</v>
      </c>
      <c r="E264" s="152" t="s">
        <v>342</v>
      </c>
      <c r="F264" s="153" t="s">
        <v>343</v>
      </c>
      <c r="G264" s="154" t="s">
        <v>219</v>
      </c>
      <c r="H264" s="155">
        <v>40</v>
      </c>
      <c r="I264" s="156"/>
      <c r="J264" s="157">
        <f>ROUND(I264*H264,2)</f>
        <v>0</v>
      </c>
      <c r="K264" s="153" t="s">
        <v>159</v>
      </c>
      <c r="L264" s="34"/>
      <c r="M264" s="158" t="s">
        <v>1</v>
      </c>
      <c r="N264" s="159" t="s">
        <v>43</v>
      </c>
      <c r="O264" s="59"/>
      <c r="P264" s="160">
        <f>O264*H264</f>
        <v>0</v>
      </c>
      <c r="Q264" s="160">
        <v>0</v>
      </c>
      <c r="R264" s="160">
        <f>Q264*H264</f>
        <v>0</v>
      </c>
      <c r="S264" s="160">
        <v>0</v>
      </c>
      <c r="T264" s="161">
        <f>S264*H264</f>
        <v>0</v>
      </c>
      <c r="U264" s="33"/>
      <c r="V264" s="33"/>
      <c r="W264" s="33"/>
      <c r="X264" s="33"/>
      <c r="Y264" s="33"/>
      <c r="Z264" s="33"/>
      <c r="AA264" s="33"/>
      <c r="AB264" s="33"/>
      <c r="AC264" s="33"/>
      <c r="AD264" s="33"/>
      <c r="AE264" s="33"/>
      <c r="AR264" s="162" t="s">
        <v>160</v>
      </c>
      <c r="AT264" s="162" t="s">
        <v>155</v>
      </c>
      <c r="AU264" s="162" t="s">
        <v>87</v>
      </c>
      <c r="AY264" s="18" t="s">
        <v>153</v>
      </c>
      <c r="BE264" s="163">
        <f>IF(N264="základní",J264,0)</f>
        <v>0</v>
      </c>
      <c r="BF264" s="163">
        <f>IF(N264="snížená",J264,0)</f>
        <v>0</v>
      </c>
      <c r="BG264" s="163">
        <f>IF(N264="zákl. přenesená",J264,0)</f>
        <v>0</v>
      </c>
      <c r="BH264" s="163">
        <f>IF(N264="sníž. přenesená",J264,0)</f>
        <v>0</v>
      </c>
      <c r="BI264" s="163">
        <f>IF(N264="nulová",J264,0)</f>
        <v>0</v>
      </c>
      <c r="BJ264" s="18" t="s">
        <v>85</v>
      </c>
      <c r="BK264" s="163">
        <f>ROUND(I264*H264,2)</f>
        <v>0</v>
      </c>
      <c r="BL264" s="18" t="s">
        <v>160</v>
      </c>
      <c r="BM264" s="162" t="s">
        <v>344</v>
      </c>
    </row>
    <row r="265" spans="1:65" s="2" customFormat="1" ht="29.25">
      <c r="A265" s="33"/>
      <c r="B265" s="34"/>
      <c r="C265" s="33"/>
      <c r="D265" s="164" t="s">
        <v>162</v>
      </c>
      <c r="E265" s="33"/>
      <c r="F265" s="165" t="s">
        <v>345</v>
      </c>
      <c r="G265" s="33"/>
      <c r="H265" s="33"/>
      <c r="I265" s="166"/>
      <c r="J265" s="33"/>
      <c r="K265" s="33"/>
      <c r="L265" s="34"/>
      <c r="M265" s="167"/>
      <c r="N265" s="168"/>
      <c r="O265" s="59"/>
      <c r="P265" s="59"/>
      <c r="Q265" s="59"/>
      <c r="R265" s="59"/>
      <c r="S265" s="59"/>
      <c r="T265" s="60"/>
      <c r="U265" s="33"/>
      <c r="V265" s="33"/>
      <c r="W265" s="33"/>
      <c r="X265" s="33"/>
      <c r="Y265" s="33"/>
      <c r="Z265" s="33"/>
      <c r="AA265" s="33"/>
      <c r="AB265" s="33"/>
      <c r="AC265" s="33"/>
      <c r="AD265" s="33"/>
      <c r="AE265" s="33"/>
      <c r="AT265" s="18" t="s">
        <v>162</v>
      </c>
      <c r="AU265" s="18" t="s">
        <v>87</v>
      </c>
    </row>
    <row r="266" spans="1:65" s="2" customFormat="1" ht="175.5">
      <c r="A266" s="33"/>
      <c r="B266" s="34"/>
      <c r="C266" s="33"/>
      <c r="D266" s="164" t="s">
        <v>164</v>
      </c>
      <c r="E266" s="33"/>
      <c r="F266" s="169" t="s">
        <v>346</v>
      </c>
      <c r="G266" s="33"/>
      <c r="H266" s="33"/>
      <c r="I266" s="166"/>
      <c r="J266" s="33"/>
      <c r="K266" s="33"/>
      <c r="L266" s="34"/>
      <c r="M266" s="167"/>
      <c r="N266" s="168"/>
      <c r="O266" s="59"/>
      <c r="P266" s="59"/>
      <c r="Q266" s="59"/>
      <c r="R266" s="59"/>
      <c r="S266" s="59"/>
      <c r="T266" s="60"/>
      <c r="U266" s="33"/>
      <c r="V266" s="33"/>
      <c r="W266" s="33"/>
      <c r="X266" s="33"/>
      <c r="Y266" s="33"/>
      <c r="Z266" s="33"/>
      <c r="AA266" s="33"/>
      <c r="AB266" s="33"/>
      <c r="AC266" s="33"/>
      <c r="AD266" s="33"/>
      <c r="AE266" s="33"/>
      <c r="AT266" s="18" t="s">
        <v>164</v>
      </c>
      <c r="AU266" s="18" t="s">
        <v>87</v>
      </c>
    </row>
    <row r="267" spans="1:65" s="13" customFormat="1" ht="11.25">
      <c r="B267" s="170"/>
      <c r="D267" s="164" t="s">
        <v>166</v>
      </c>
      <c r="E267" s="171" t="s">
        <v>1</v>
      </c>
      <c r="F267" s="172" t="s">
        <v>243</v>
      </c>
      <c r="H267" s="171" t="s">
        <v>1</v>
      </c>
      <c r="I267" s="173"/>
      <c r="L267" s="170"/>
      <c r="M267" s="174"/>
      <c r="N267" s="175"/>
      <c r="O267" s="175"/>
      <c r="P267" s="175"/>
      <c r="Q267" s="175"/>
      <c r="R267" s="175"/>
      <c r="S267" s="175"/>
      <c r="T267" s="176"/>
      <c r="AT267" s="171" t="s">
        <v>166</v>
      </c>
      <c r="AU267" s="171" t="s">
        <v>87</v>
      </c>
      <c r="AV267" s="13" t="s">
        <v>85</v>
      </c>
      <c r="AW267" s="13" t="s">
        <v>34</v>
      </c>
      <c r="AX267" s="13" t="s">
        <v>78</v>
      </c>
      <c r="AY267" s="171" t="s">
        <v>153</v>
      </c>
    </row>
    <row r="268" spans="1:65" s="14" customFormat="1" ht="11.25">
      <c r="B268" s="177"/>
      <c r="D268" s="164" t="s">
        <v>166</v>
      </c>
      <c r="E268" s="178" t="s">
        <v>1</v>
      </c>
      <c r="F268" s="179" t="s">
        <v>347</v>
      </c>
      <c r="H268" s="180">
        <v>40</v>
      </c>
      <c r="I268" s="181"/>
      <c r="L268" s="177"/>
      <c r="M268" s="182"/>
      <c r="N268" s="183"/>
      <c r="O268" s="183"/>
      <c r="P268" s="183"/>
      <c r="Q268" s="183"/>
      <c r="R268" s="183"/>
      <c r="S268" s="183"/>
      <c r="T268" s="184"/>
      <c r="AT268" s="178" t="s">
        <v>166</v>
      </c>
      <c r="AU268" s="178" t="s">
        <v>87</v>
      </c>
      <c r="AV268" s="14" t="s">
        <v>87</v>
      </c>
      <c r="AW268" s="14" t="s">
        <v>34</v>
      </c>
      <c r="AX268" s="14" t="s">
        <v>85</v>
      </c>
      <c r="AY268" s="178" t="s">
        <v>153</v>
      </c>
    </row>
    <row r="269" spans="1:65" s="2" customFormat="1" ht="24.2" customHeight="1">
      <c r="A269" s="33"/>
      <c r="B269" s="150"/>
      <c r="C269" s="151" t="s">
        <v>348</v>
      </c>
      <c r="D269" s="151" t="s">
        <v>155</v>
      </c>
      <c r="E269" s="152" t="s">
        <v>349</v>
      </c>
      <c r="F269" s="153" t="s">
        <v>350</v>
      </c>
      <c r="G269" s="154" t="s">
        <v>158</v>
      </c>
      <c r="H269" s="155">
        <v>4.25</v>
      </c>
      <c r="I269" s="156"/>
      <c r="J269" s="157">
        <f>ROUND(I269*H269,2)</f>
        <v>0</v>
      </c>
      <c r="K269" s="153" t="s">
        <v>159</v>
      </c>
      <c r="L269" s="34"/>
      <c r="M269" s="158" t="s">
        <v>1</v>
      </c>
      <c r="N269" s="159" t="s">
        <v>43</v>
      </c>
      <c r="O269" s="59"/>
      <c r="P269" s="160">
        <f>O269*H269</f>
        <v>0</v>
      </c>
      <c r="Q269" s="160">
        <v>0</v>
      </c>
      <c r="R269" s="160">
        <f>Q269*H269</f>
        <v>0</v>
      </c>
      <c r="S269" s="160">
        <v>0</v>
      </c>
      <c r="T269" s="161">
        <f>S269*H269</f>
        <v>0</v>
      </c>
      <c r="U269" s="33"/>
      <c r="V269" s="33"/>
      <c r="W269" s="33"/>
      <c r="X269" s="33"/>
      <c r="Y269" s="33"/>
      <c r="Z269" s="33"/>
      <c r="AA269" s="33"/>
      <c r="AB269" s="33"/>
      <c r="AC269" s="33"/>
      <c r="AD269" s="33"/>
      <c r="AE269" s="33"/>
      <c r="AR269" s="162" t="s">
        <v>160</v>
      </c>
      <c r="AT269" s="162" t="s">
        <v>155</v>
      </c>
      <c r="AU269" s="162" t="s">
        <v>87</v>
      </c>
      <c r="AY269" s="18" t="s">
        <v>153</v>
      </c>
      <c r="BE269" s="163">
        <f>IF(N269="základní",J269,0)</f>
        <v>0</v>
      </c>
      <c r="BF269" s="163">
        <f>IF(N269="snížená",J269,0)</f>
        <v>0</v>
      </c>
      <c r="BG269" s="163">
        <f>IF(N269="zákl. přenesená",J269,0)</f>
        <v>0</v>
      </c>
      <c r="BH269" s="163">
        <f>IF(N269="sníž. přenesená",J269,0)</f>
        <v>0</v>
      </c>
      <c r="BI269" s="163">
        <f>IF(N269="nulová",J269,0)</f>
        <v>0</v>
      </c>
      <c r="BJ269" s="18" t="s">
        <v>85</v>
      </c>
      <c r="BK269" s="163">
        <f>ROUND(I269*H269,2)</f>
        <v>0</v>
      </c>
      <c r="BL269" s="18" t="s">
        <v>160</v>
      </c>
      <c r="BM269" s="162" t="s">
        <v>351</v>
      </c>
    </row>
    <row r="270" spans="1:65" s="2" customFormat="1" ht="19.5">
      <c r="A270" s="33"/>
      <c r="B270" s="34"/>
      <c r="C270" s="33"/>
      <c r="D270" s="164" t="s">
        <v>162</v>
      </c>
      <c r="E270" s="33"/>
      <c r="F270" s="165" t="s">
        <v>352</v>
      </c>
      <c r="G270" s="33"/>
      <c r="H270" s="33"/>
      <c r="I270" s="166"/>
      <c r="J270" s="33"/>
      <c r="K270" s="33"/>
      <c r="L270" s="34"/>
      <c r="M270" s="167"/>
      <c r="N270" s="168"/>
      <c r="O270" s="59"/>
      <c r="P270" s="59"/>
      <c r="Q270" s="59"/>
      <c r="R270" s="59"/>
      <c r="S270" s="59"/>
      <c r="T270" s="60"/>
      <c r="U270" s="33"/>
      <c r="V270" s="33"/>
      <c r="W270" s="33"/>
      <c r="X270" s="33"/>
      <c r="Y270" s="33"/>
      <c r="Z270" s="33"/>
      <c r="AA270" s="33"/>
      <c r="AB270" s="33"/>
      <c r="AC270" s="33"/>
      <c r="AD270" s="33"/>
      <c r="AE270" s="33"/>
      <c r="AT270" s="18" t="s">
        <v>162</v>
      </c>
      <c r="AU270" s="18" t="s">
        <v>87</v>
      </c>
    </row>
    <row r="271" spans="1:65" s="2" customFormat="1" ht="78">
      <c r="A271" s="33"/>
      <c r="B271" s="34"/>
      <c r="C271" s="33"/>
      <c r="D271" s="164" t="s">
        <v>164</v>
      </c>
      <c r="E271" s="33"/>
      <c r="F271" s="169" t="s">
        <v>353</v>
      </c>
      <c r="G271" s="33"/>
      <c r="H271" s="33"/>
      <c r="I271" s="166"/>
      <c r="J271" s="33"/>
      <c r="K271" s="33"/>
      <c r="L271" s="34"/>
      <c r="M271" s="167"/>
      <c r="N271" s="168"/>
      <c r="O271" s="59"/>
      <c r="P271" s="59"/>
      <c r="Q271" s="59"/>
      <c r="R271" s="59"/>
      <c r="S271" s="59"/>
      <c r="T271" s="60"/>
      <c r="U271" s="33"/>
      <c r="V271" s="33"/>
      <c r="W271" s="33"/>
      <c r="X271" s="33"/>
      <c r="Y271" s="33"/>
      <c r="Z271" s="33"/>
      <c r="AA271" s="33"/>
      <c r="AB271" s="33"/>
      <c r="AC271" s="33"/>
      <c r="AD271" s="33"/>
      <c r="AE271" s="33"/>
      <c r="AT271" s="18" t="s">
        <v>164</v>
      </c>
      <c r="AU271" s="18" t="s">
        <v>87</v>
      </c>
    </row>
    <row r="272" spans="1:65" s="13" customFormat="1" ht="22.5">
      <c r="B272" s="170"/>
      <c r="D272" s="164" t="s">
        <v>166</v>
      </c>
      <c r="E272" s="171" t="s">
        <v>1</v>
      </c>
      <c r="F272" s="172" t="s">
        <v>167</v>
      </c>
      <c r="H272" s="171" t="s">
        <v>1</v>
      </c>
      <c r="I272" s="173"/>
      <c r="L272" s="170"/>
      <c r="M272" s="174"/>
      <c r="N272" s="175"/>
      <c r="O272" s="175"/>
      <c r="P272" s="175"/>
      <c r="Q272" s="175"/>
      <c r="R272" s="175"/>
      <c r="S272" s="175"/>
      <c r="T272" s="176"/>
      <c r="AT272" s="171" t="s">
        <v>166</v>
      </c>
      <c r="AU272" s="171" t="s">
        <v>87</v>
      </c>
      <c r="AV272" s="13" t="s">
        <v>85</v>
      </c>
      <c r="AW272" s="13" t="s">
        <v>34</v>
      </c>
      <c r="AX272" s="13" t="s">
        <v>78</v>
      </c>
      <c r="AY272" s="171" t="s">
        <v>153</v>
      </c>
    </row>
    <row r="273" spans="1:65" s="14" customFormat="1" ht="11.25">
      <c r="B273" s="177"/>
      <c r="D273" s="164" t="s">
        <v>166</v>
      </c>
      <c r="E273" s="178" t="s">
        <v>1</v>
      </c>
      <c r="F273" s="179" t="s">
        <v>354</v>
      </c>
      <c r="H273" s="180">
        <v>4.25</v>
      </c>
      <c r="I273" s="181"/>
      <c r="L273" s="177"/>
      <c r="M273" s="182"/>
      <c r="N273" s="183"/>
      <c r="O273" s="183"/>
      <c r="P273" s="183"/>
      <c r="Q273" s="183"/>
      <c r="R273" s="183"/>
      <c r="S273" s="183"/>
      <c r="T273" s="184"/>
      <c r="AT273" s="178" t="s">
        <v>166</v>
      </c>
      <c r="AU273" s="178" t="s">
        <v>87</v>
      </c>
      <c r="AV273" s="14" t="s">
        <v>87</v>
      </c>
      <c r="AW273" s="14" t="s">
        <v>34</v>
      </c>
      <c r="AX273" s="14" t="s">
        <v>85</v>
      </c>
      <c r="AY273" s="178" t="s">
        <v>153</v>
      </c>
    </row>
    <row r="274" spans="1:65" s="2" customFormat="1" ht="24.2" customHeight="1">
      <c r="A274" s="33"/>
      <c r="B274" s="150"/>
      <c r="C274" s="151" t="s">
        <v>355</v>
      </c>
      <c r="D274" s="151" t="s">
        <v>155</v>
      </c>
      <c r="E274" s="152" t="s">
        <v>356</v>
      </c>
      <c r="F274" s="153" t="s">
        <v>357</v>
      </c>
      <c r="G274" s="154" t="s">
        <v>158</v>
      </c>
      <c r="H274" s="155">
        <v>1152</v>
      </c>
      <c r="I274" s="156"/>
      <c r="J274" s="157">
        <f>ROUND(I274*H274,2)</f>
        <v>0</v>
      </c>
      <c r="K274" s="153" t="s">
        <v>159</v>
      </c>
      <c r="L274" s="34"/>
      <c r="M274" s="158" t="s">
        <v>1</v>
      </c>
      <c r="N274" s="159" t="s">
        <v>43</v>
      </c>
      <c r="O274" s="59"/>
      <c r="P274" s="160">
        <f>O274*H274</f>
        <v>0</v>
      </c>
      <c r="Q274" s="160">
        <v>0</v>
      </c>
      <c r="R274" s="160">
        <f>Q274*H274</f>
        <v>0</v>
      </c>
      <c r="S274" s="160">
        <v>0</v>
      </c>
      <c r="T274" s="161">
        <f>S274*H274</f>
        <v>0</v>
      </c>
      <c r="U274" s="33"/>
      <c r="V274" s="33"/>
      <c r="W274" s="33"/>
      <c r="X274" s="33"/>
      <c r="Y274" s="33"/>
      <c r="Z274" s="33"/>
      <c r="AA274" s="33"/>
      <c r="AB274" s="33"/>
      <c r="AC274" s="33"/>
      <c r="AD274" s="33"/>
      <c r="AE274" s="33"/>
      <c r="AR274" s="162" t="s">
        <v>160</v>
      </c>
      <c r="AT274" s="162" t="s">
        <v>155</v>
      </c>
      <c r="AU274" s="162" t="s">
        <v>87</v>
      </c>
      <c r="AY274" s="18" t="s">
        <v>153</v>
      </c>
      <c r="BE274" s="163">
        <f>IF(N274="základní",J274,0)</f>
        <v>0</v>
      </c>
      <c r="BF274" s="163">
        <f>IF(N274="snížená",J274,0)</f>
        <v>0</v>
      </c>
      <c r="BG274" s="163">
        <f>IF(N274="zákl. přenesená",J274,0)</f>
        <v>0</v>
      </c>
      <c r="BH274" s="163">
        <f>IF(N274="sníž. přenesená",J274,0)</f>
        <v>0</v>
      </c>
      <c r="BI274" s="163">
        <f>IF(N274="nulová",J274,0)</f>
        <v>0</v>
      </c>
      <c r="BJ274" s="18" t="s">
        <v>85</v>
      </c>
      <c r="BK274" s="163">
        <f>ROUND(I274*H274,2)</f>
        <v>0</v>
      </c>
      <c r="BL274" s="18" t="s">
        <v>160</v>
      </c>
      <c r="BM274" s="162" t="s">
        <v>358</v>
      </c>
    </row>
    <row r="275" spans="1:65" s="2" customFormat="1" ht="19.5">
      <c r="A275" s="33"/>
      <c r="B275" s="34"/>
      <c r="C275" s="33"/>
      <c r="D275" s="164" t="s">
        <v>162</v>
      </c>
      <c r="E275" s="33"/>
      <c r="F275" s="165" t="s">
        <v>359</v>
      </c>
      <c r="G275" s="33"/>
      <c r="H275" s="33"/>
      <c r="I275" s="166"/>
      <c r="J275" s="33"/>
      <c r="K275" s="33"/>
      <c r="L275" s="34"/>
      <c r="M275" s="167"/>
      <c r="N275" s="168"/>
      <c r="O275" s="59"/>
      <c r="P275" s="59"/>
      <c r="Q275" s="59"/>
      <c r="R275" s="59"/>
      <c r="S275" s="59"/>
      <c r="T275" s="60"/>
      <c r="U275" s="33"/>
      <c r="V275" s="33"/>
      <c r="W275" s="33"/>
      <c r="X275" s="33"/>
      <c r="Y275" s="33"/>
      <c r="Z275" s="33"/>
      <c r="AA275" s="33"/>
      <c r="AB275" s="33"/>
      <c r="AC275" s="33"/>
      <c r="AD275" s="33"/>
      <c r="AE275" s="33"/>
      <c r="AT275" s="18" t="s">
        <v>162</v>
      </c>
      <c r="AU275" s="18" t="s">
        <v>87</v>
      </c>
    </row>
    <row r="276" spans="1:65" s="2" customFormat="1" ht="165.75">
      <c r="A276" s="33"/>
      <c r="B276" s="34"/>
      <c r="C276" s="33"/>
      <c r="D276" s="164" t="s">
        <v>164</v>
      </c>
      <c r="E276" s="33"/>
      <c r="F276" s="169" t="s">
        <v>360</v>
      </c>
      <c r="G276" s="33"/>
      <c r="H276" s="33"/>
      <c r="I276" s="166"/>
      <c r="J276" s="33"/>
      <c r="K276" s="33"/>
      <c r="L276" s="34"/>
      <c r="M276" s="167"/>
      <c r="N276" s="168"/>
      <c r="O276" s="59"/>
      <c r="P276" s="59"/>
      <c r="Q276" s="59"/>
      <c r="R276" s="59"/>
      <c r="S276" s="59"/>
      <c r="T276" s="60"/>
      <c r="U276" s="33"/>
      <c r="V276" s="33"/>
      <c r="W276" s="33"/>
      <c r="X276" s="33"/>
      <c r="Y276" s="33"/>
      <c r="Z276" s="33"/>
      <c r="AA276" s="33"/>
      <c r="AB276" s="33"/>
      <c r="AC276" s="33"/>
      <c r="AD276" s="33"/>
      <c r="AE276" s="33"/>
      <c r="AT276" s="18" t="s">
        <v>164</v>
      </c>
      <c r="AU276" s="18" t="s">
        <v>87</v>
      </c>
    </row>
    <row r="277" spans="1:65" s="13" customFormat="1" ht="11.25">
      <c r="B277" s="170"/>
      <c r="D277" s="164" t="s">
        <v>166</v>
      </c>
      <c r="E277" s="171" t="s">
        <v>1</v>
      </c>
      <c r="F277" s="172" t="s">
        <v>243</v>
      </c>
      <c r="H277" s="171" t="s">
        <v>1</v>
      </c>
      <c r="I277" s="173"/>
      <c r="L277" s="170"/>
      <c r="M277" s="174"/>
      <c r="N277" s="175"/>
      <c r="O277" s="175"/>
      <c r="P277" s="175"/>
      <c r="Q277" s="175"/>
      <c r="R277" s="175"/>
      <c r="S277" s="175"/>
      <c r="T277" s="176"/>
      <c r="AT277" s="171" t="s">
        <v>166</v>
      </c>
      <c r="AU277" s="171" t="s">
        <v>87</v>
      </c>
      <c r="AV277" s="13" t="s">
        <v>85</v>
      </c>
      <c r="AW277" s="13" t="s">
        <v>34</v>
      </c>
      <c r="AX277" s="13" t="s">
        <v>78</v>
      </c>
      <c r="AY277" s="171" t="s">
        <v>153</v>
      </c>
    </row>
    <row r="278" spans="1:65" s="14" customFormat="1" ht="11.25">
      <c r="B278" s="177"/>
      <c r="D278" s="164" t="s">
        <v>166</v>
      </c>
      <c r="E278" s="178" t="s">
        <v>1</v>
      </c>
      <c r="F278" s="179" t="s">
        <v>361</v>
      </c>
      <c r="H278" s="180">
        <v>1152</v>
      </c>
      <c r="I278" s="181"/>
      <c r="L278" s="177"/>
      <c r="M278" s="182"/>
      <c r="N278" s="183"/>
      <c r="O278" s="183"/>
      <c r="P278" s="183"/>
      <c r="Q278" s="183"/>
      <c r="R278" s="183"/>
      <c r="S278" s="183"/>
      <c r="T278" s="184"/>
      <c r="AT278" s="178" t="s">
        <v>166</v>
      </c>
      <c r="AU278" s="178" t="s">
        <v>87</v>
      </c>
      <c r="AV278" s="14" t="s">
        <v>87</v>
      </c>
      <c r="AW278" s="14" t="s">
        <v>34</v>
      </c>
      <c r="AX278" s="14" t="s">
        <v>85</v>
      </c>
      <c r="AY278" s="178" t="s">
        <v>153</v>
      </c>
    </row>
    <row r="279" spans="1:65" s="2" customFormat="1" ht="24.2" customHeight="1">
      <c r="A279" s="33"/>
      <c r="B279" s="150"/>
      <c r="C279" s="151" t="s">
        <v>362</v>
      </c>
      <c r="D279" s="151" t="s">
        <v>155</v>
      </c>
      <c r="E279" s="152" t="s">
        <v>363</v>
      </c>
      <c r="F279" s="153" t="s">
        <v>364</v>
      </c>
      <c r="G279" s="154" t="s">
        <v>171</v>
      </c>
      <c r="H279" s="155">
        <v>2</v>
      </c>
      <c r="I279" s="156"/>
      <c r="J279" s="157">
        <f>ROUND(I279*H279,2)</f>
        <v>0</v>
      </c>
      <c r="K279" s="153" t="s">
        <v>159</v>
      </c>
      <c r="L279" s="34"/>
      <c r="M279" s="158" t="s">
        <v>1</v>
      </c>
      <c r="N279" s="159" t="s">
        <v>43</v>
      </c>
      <c r="O279" s="59"/>
      <c r="P279" s="160">
        <f>O279*H279</f>
        <v>0</v>
      </c>
      <c r="Q279" s="160">
        <v>0</v>
      </c>
      <c r="R279" s="160">
        <f>Q279*H279</f>
        <v>0</v>
      </c>
      <c r="S279" s="160">
        <v>0</v>
      </c>
      <c r="T279" s="161">
        <f>S279*H279</f>
        <v>0</v>
      </c>
      <c r="U279" s="33"/>
      <c r="V279" s="33"/>
      <c r="W279" s="33"/>
      <c r="X279" s="33"/>
      <c r="Y279" s="33"/>
      <c r="Z279" s="33"/>
      <c r="AA279" s="33"/>
      <c r="AB279" s="33"/>
      <c r="AC279" s="33"/>
      <c r="AD279" s="33"/>
      <c r="AE279" s="33"/>
      <c r="AR279" s="162" t="s">
        <v>160</v>
      </c>
      <c r="AT279" s="162" t="s">
        <v>155</v>
      </c>
      <c r="AU279" s="162" t="s">
        <v>87</v>
      </c>
      <c r="AY279" s="18" t="s">
        <v>153</v>
      </c>
      <c r="BE279" s="163">
        <f>IF(N279="základní",J279,0)</f>
        <v>0</v>
      </c>
      <c r="BF279" s="163">
        <f>IF(N279="snížená",J279,0)</f>
        <v>0</v>
      </c>
      <c r="BG279" s="163">
        <f>IF(N279="zákl. přenesená",J279,0)</f>
        <v>0</v>
      </c>
      <c r="BH279" s="163">
        <f>IF(N279="sníž. přenesená",J279,0)</f>
        <v>0</v>
      </c>
      <c r="BI279" s="163">
        <f>IF(N279="nulová",J279,0)</f>
        <v>0</v>
      </c>
      <c r="BJ279" s="18" t="s">
        <v>85</v>
      </c>
      <c r="BK279" s="163">
        <f>ROUND(I279*H279,2)</f>
        <v>0</v>
      </c>
      <c r="BL279" s="18" t="s">
        <v>160</v>
      </c>
      <c r="BM279" s="162" t="s">
        <v>365</v>
      </c>
    </row>
    <row r="280" spans="1:65" s="2" customFormat="1" ht="19.5">
      <c r="A280" s="33"/>
      <c r="B280" s="34"/>
      <c r="C280" s="33"/>
      <c r="D280" s="164" t="s">
        <v>162</v>
      </c>
      <c r="E280" s="33"/>
      <c r="F280" s="165" t="s">
        <v>366</v>
      </c>
      <c r="G280" s="33"/>
      <c r="H280" s="33"/>
      <c r="I280" s="166"/>
      <c r="J280" s="33"/>
      <c r="K280" s="33"/>
      <c r="L280" s="34"/>
      <c r="M280" s="167"/>
      <c r="N280" s="168"/>
      <c r="O280" s="59"/>
      <c r="P280" s="59"/>
      <c r="Q280" s="59"/>
      <c r="R280" s="59"/>
      <c r="S280" s="59"/>
      <c r="T280" s="60"/>
      <c r="U280" s="33"/>
      <c r="V280" s="33"/>
      <c r="W280" s="33"/>
      <c r="X280" s="33"/>
      <c r="Y280" s="33"/>
      <c r="Z280" s="33"/>
      <c r="AA280" s="33"/>
      <c r="AB280" s="33"/>
      <c r="AC280" s="33"/>
      <c r="AD280" s="33"/>
      <c r="AE280" s="33"/>
      <c r="AT280" s="18" t="s">
        <v>162</v>
      </c>
      <c r="AU280" s="18" t="s">
        <v>87</v>
      </c>
    </row>
    <row r="281" spans="1:65" s="2" customFormat="1" ht="29.25">
      <c r="A281" s="33"/>
      <c r="B281" s="34"/>
      <c r="C281" s="33"/>
      <c r="D281" s="164" t="s">
        <v>164</v>
      </c>
      <c r="E281" s="33"/>
      <c r="F281" s="169" t="s">
        <v>367</v>
      </c>
      <c r="G281" s="33"/>
      <c r="H281" s="33"/>
      <c r="I281" s="166"/>
      <c r="J281" s="33"/>
      <c r="K281" s="33"/>
      <c r="L281" s="34"/>
      <c r="M281" s="167"/>
      <c r="N281" s="168"/>
      <c r="O281" s="59"/>
      <c r="P281" s="59"/>
      <c r="Q281" s="59"/>
      <c r="R281" s="59"/>
      <c r="S281" s="59"/>
      <c r="T281" s="60"/>
      <c r="U281" s="33"/>
      <c r="V281" s="33"/>
      <c r="W281" s="33"/>
      <c r="X281" s="33"/>
      <c r="Y281" s="33"/>
      <c r="Z281" s="33"/>
      <c r="AA281" s="33"/>
      <c r="AB281" s="33"/>
      <c r="AC281" s="33"/>
      <c r="AD281" s="33"/>
      <c r="AE281" s="33"/>
      <c r="AT281" s="18" t="s">
        <v>164</v>
      </c>
      <c r="AU281" s="18" t="s">
        <v>87</v>
      </c>
    </row>
    <row r="282" spans="1:65" s="13" customFormat="1" ht="22.5">
      <c r="B282" s="170"/>
      <c r="D282" s="164" t="s">
        <v>166</v>
      </c>
      <c r="E282" s="171" t="s">
        <v>1</v>
      </c>
      <c r="F282" s="172" t="s">
        <v>167</v>
      </c>
      <c r="H282" s="171" t="s">
        <v>1</v>
      </c>
      <c r="I282" s="173"/>
      <c r="L282" s="170"/>
      <c r="M282" s="174"/>
      <c r="N282" s="175"/>
      <c r="O282" s="175"/>
      <c r="P282" s="175"/>
      <c r="Q282" s="175"/>
      <c r="R282" s="175"/>
      <c r="S282" s="175"/>
      <c r="T282" s="176"/>
      <c r="AT282" s="171" t="s">
        <v>166</v>
      </c>
      <c r="AU282" s="171" t="s">
        <v>87</v>
      </c>
      <c r="AV282" s="13" t="s">
        <v>85</v>
      </c>
      <c r="AW282" s="13" t="s">
        <v>34</v>
      </c>
      <c r="AX282" s="13" t="s">
        <v>78</v>
      </c>
      <c r="AY282" s="171" t="s">
        <v>153</v>
      </c>
    </row>
    <row r="283" spans="1:65" s="14" customFormat="1" ht="11.25">
      <c r="B283" s="177"/>
      <c r="D283" s="164" t="s">
        <v>166</v>
      </c>
      <c r="E283" s="178" t="s">
        <v>1</v>
      </c>
      <c r="F283" s="179" t="s">
        <v>368</v>
      </c>
      <c r="H283" s="180">
        <v>2</v>
      </c>
      <c r="I283" s="181"/>
      <c r="L283" s="177"/>
      <c r="M283" s="182"/>
      <c r="N283" s="183"/>
      <c r="O283" s="183"/>
      <c r="P283" s="183"/>
      <c r="Q283" s="183"/>
      <c r="R283" s="183"/>
      <c r="S283" s="183"/>
      <c r="T283" s="184"/>
      <c r="AT283" s="178" t="s">
        <v>166</v>
      </c>
      <c r="AU283" s="178" t="s">
        <v>87</v>
      </c>
      <c r="AV283" s="14" t="s">
        <v>87</v>
      </c>
      <c r="AW283" s="14" t="s">
        <v>34</v>
      </c>
      <c r="AX283" s="14" t="s">
        <v>85</v>
      </c>
      <c r="AY283" s="178" t="s">
        <v>153</v>
      </c>
    </row>
    <row r="284" spans="1:65" s="12" customFormat="1" ht="22.9" customHeight="1">
      <c r="B284" s="137"/>
      <c r="D284" s="138" t="s">
        <v>77</v>
      </c>
      <c r="E284" s="148" t="s">
        <v>191</v>
      </c>
      <c r="F284" s="148" t="s">
        <v>369</v>
      </c>
      <c r="I284" s="140"/>
      <c r="J284" s="149">
        <f>BK284</f>
        <v>0</v>
      </c>
      <c r="L284" s="137"/>
      <c r="M284" s="142"/>
      <c r="N284" s="143"/>
      <c r="O284" s="143"/>
      <c r="P284" s="144">
        <f>SUM(P285:P425)</f>
        <v>0</v>
      </c>
      <c r="Q284" s="143"/>
      <c r="R284" s="144">
        <f>SUM(R285:R425)</f>
        <v>393.23494000000005</v>
      </c>
      <c r="S284" s="143"/>
      <c r="T284" s="145">
        <f>SUM(T285:T425)</f>
        <v>0</v>
      </c>
      <c r="AR284" s="138" t="s">
        <v>85</v>
      </c>
      <c r="AT284" s="146" t="s">
        <v>77</v>
      </c>
      <c r="AU284" s="146" t="s">
        <v>85</v>
      </c>
      <c r="AY284" s="138" t="s">
        <v>153</v>
      </c>
      <c r="BK284" s="147">
        <f>SUM(BK285:BK425)</f>
        <v>0</v>
      </c>
    </row>
    <row r="285" spans="1:65" s="2" customFormat="1" ht="21.75" customHeight="1">
      <c r="A285" s="33"/>
      <c r="B285" s="150"/>
      <c r="C285" s="151" t="s">
        <v>370</v>
      </c>
      <c r="D285" s="151" t="s">
        <v>155</v>
      </c>
      <c r="E285" s="152" t="s">
        <v>371</v>
      </c>
      <c r="F285" s="153" t="s">
        <v>372</v>
      </c>
      <c r="G285" s="154" t="s">
        <v>158</v>
      </c>
      <c r="H285" s="155">
        <v>545</v>
      </c>
      <c r="I285" s="156"/>
      <c r="J285" s="157">
        <f>ROUND(I285*H285,2)</f>
        <v>0</v>
      </c>
      <c r="K285" s="153" t="s">
        <v>159</v>
      </c>
      <c r="L285" s="34"/>
      <c r="M285" s="158" t="s">
        <v>1</v>
      </c>
      <c r="N285" s="159" t="s">
        <v>43</v>
      </c>
      <c r="O285" s="59"/>
      <c r="P285" s="160">
        <f>O285*H285</f>
        <v>0</v>
      </c>
      <c r="Q285" s="160">
        <v>0</v>
      </c>
      <c r="R285" s="160">
        <f>Q285*H285</f>
        <v>0</v>
      </c>
      <c r="S285" s="160">
        <v>0</v>
      </c>
      <c r="T285" s="161">
        <f>S285*H285</f>
        <v>0</v>
      </c>
      <c r="U285" s="33"/>
      <c r="V285" s="33"/>
      <c r="W285" s="33"/>
      <c r="X285" s="33"/>
      <c r="Y285" s="33"/>
      <c r="Z285" s="33"/>
      <c r="AA285" s="33"/>
      <c r="AB285" s="33"/>
      <c r="AC285" s="33"/>
      <c r="AD285" s="33"/>
      <c r="AE285" s="33"/>
      <c r="AR285" s="162" t="s">
        <v>160</v>
      </c>
      <c r="AT285" s="162" t="s">
        <v>155</v>
      </c>
      <c r="AU285" s="162" t="s">
        <v>87</v>
      </c>
      <c r="AY285" s="18" t="s">
        <v>153</v>
      </c>
      <c r="BE285" s="163">
        <f>IF(N285="základní",J285,0)</f>
        <v>0</v>
      </c>
      <c r="BF285" s="163">
        <f>IF(N285="snížená",J285,0)</f>
        <v>0</v>
      </c>
      <c r="BG285" s="163">
        <f>IF(N285="zákl. přenesená",J285,0)</f>
        <v>0</v>
      </c>
      <c r="BH285" s="163">
        <f>IF(N285="sníž. přenesená",J285,0)</f>
        <v>0</v>
      </c>
      <c r="BI285" s="163">
        <f>IF(N285="nulová",J285,0)</f>
        <v>0</v>
      </c>
      <c r="BJ285" s="18" t="s">
        <v>85</v>
      </c>
      <c r="BK285" s="163">
        <f>ROUND(I285*H285,2)</f>
        <v>0</v>
      </c>
      <c r="BL285" s="18" t="s">
        <v>160</v>
      </c>
      <c r="BM285" s="162" t="s">
        <v>373</v>
      </c>
    </row>
    <row r="286" spans="1:65" s="2" customFormat="1" ht="19.5">
      <c r="A286" s="33"/>
      <c r="B286" s="34"/>
      <c r="C286" s="33"/>
      <c r="D286" s="164" t="s">
        <v>162</v>
      </c>
      <c r="E286" s="33"/>
      <c r="F286" s="165" t="s">
        <v>374</v>
      </c>
      <c r="G286" s="33"/>
      <c r="H286" s="33"/>
      <c r="I286" s="166"/>
      <c r="J286" s="33"/>
      <c r="K286" s="33"/>
      <c r="L286" s="34"/>
      <c r="M286" s="167"/>
      <c r="N286" s="168"/>
      <c r="O286" s="59"/>
      <c r="P286" s="59"/>
      <c r="Q286" s="59"/>
      <c r="R286" s="59"/>
      <c r="S286" s="59"/>
      <c r="T286" s="60"/>
      <c r="U286" s="33"/>
      <c r="V286" s="33"/>
      <c r="W286" s="33"/>
      <c r="X286" s="33"/>
      <c r="Y286" s="33"/>
      <c r="Z286" s="33"/>
      <c r="AA286" s="33"/>
      <c r="AB286" s="33"/>
      <c r="AC286" s="33"/>
      <c r="AD286" s="33"/>
      <c r="AE286" s="33"/>
      <c r="AT286" s="18" t="s">
        <v>162</v>
      </c>
      <c r="AU286" s="18" t="s">
        <v>87</v>
      </c>
    </row>
    <row r="287" spans="1:65" s="2" customFormat="1" ht="58.5">
      <c r="A287" s="33"/>
      <c r="B287" s="34"/>
      <c r="C287" s="33"/>
      <c r="D287" s="164" t="s">
        <v>164</v>
      </c>
      <c r="E287" s="33"/>
      <c r="F287" s="169" t="s">
        <v>375</v>
      </c>
      <c r="G287" s="33"/>
      <c r="H287" s="33"/>
      <c r="I287" s="166"/>
      <c r="J287" s="33"/>
      <c r="K287" s="33"/>
      <c r="L287" s="34"/>
      <c r="M287" s="167"/>
      <c r="N287" s="168"/>
      <c r="O287" s="59"/>
      <c r="P287" s="59"/>
      <c r="Q287" s="59"/>
      <c r="R287" s="59"/>
      <c r="S287" s="59"/>
      <c r="T287" s="60"/>
      <c r="U287" s="33"/>
      <c r="V287" s="33"/>
      <c r="W287" s="33"/>
      <c r="X287" s="33"/>
      <c r="Y287" s="33"/>
      <c r="Z287" s="33"/>
      <c r="AA287" s="33"/>
      <c r="AB287" s="33"/>
      <c r="AC287" s="33"/>
      <c r="AD287" s="33"/>
      <c r="AE287" s="33"/>
      <c r="AT287" s="18" t="s">
        <v>164</v>
      </c>
      <c r="AU287" s="18" t="s">
        <v>87</v>
      </c>
    </row>
    <row r="288" spans="1:65" s="13" customFormat="1" ht="33.75">
      <c r="B288" s="170"/>
      <c r="D288" s="164" t="s">
        <v>166</v>
      </c>
      <c r="E288" s="171" t="s">
        <v>1</v>
      </c>
      <c r="F288" s="172" t="s">
        <v>223</v>
      </c>
      <c r="H288" s="171" t="s">
        <v>1</v>
      </c>
      <c r="I288" s="173"/>
      <c r="L288" s="170"/>
      <c r="M288" s="174"/>
      <c r="N288" s="175"/>
      <c r="O288" s="175"/>
      <c r="P288" s="175"/>
      <c r="Q288" s="175"/>
      <c r="R288" s="175"/>
      <c r="S288" s="175"/>
      <c r="T288" s="176"/>
      <c r="AT288" s="171" t="s">
        <v>166</v>
      </c>
      <c r="AU288" s="171" t="s">
        <v>87</v>
      </c>
      <c r="AV288" s="13" t="s">
        <v>85</v>
      </c>
      <c r="AW288" s="13" t="s">
        <v>34</v>
      </c>
      <c r="AX288" s="13" t="s">
        <v>78</v>
      </c>
      <c r="AY288" s="171" t="s">
        <v>153</v>
      </c>
    </row>
    <row r="289" spans="1:65" s="13" customFormat="1" ht="22.5">
      <c r="B289" s="170"/>
      <c r="D289" s="164" t="s">
        <v>166</v>
      </c>
      <c r="E289" s="171" t="s">
        <v>1</v>
      </c>
      <c r="F289" s="172" t="s">
        <v>376</v>
      </c>
      <c r="H289" s="171" t="s">
        <v>1</v>
      </c>
      <c r="I289" s="173"/>
      <c r="L289" s="170"/>
      <c r="M289" s="174"/>
      <c r="N289" s="175"/>
      <c r="O289" s="175"/>
      <c r="P289" s="175"/>
      <c r="Q289" s="175"/>
      <c r="R289" s="175"/>
      <c r="S289" s="175"/>
      <c r="T289" s="176"/>
      <c r="AT289" s="171" t="s">
        <v>166</v>
      </c>
      <c r="AU289" s="171" t="s">
        <v>87</v>
      </c>
      <c r="AV289" s="13" t="s">
        <v>85</v>
      </c>
      <c r="AW289" s="13" t="s">
        <v>34</v>
      </c>
      <c r="AX289" s="13" t="s">
        <v>78</v>
      </c>
      <c r="AY289" s="171" t="s">
        <v>153</v>
      </c>
    </row>
    <row r="290" spans="1:65" s="14" customFormat="1" ht="11.25">
      <c r="B290" s="177"/>
      <c r="D290" s="164" t="s">
        <v>166</v>
      </c>
      <c r="E290" s="178" t="s">
        <v>1</v>
      </c>
      <c r="F290" s="179" t="s">
        <v>377</v>
      </c>
      <c r="H290" s="180">
        <v>82</v>
      </c>
      <c r="I290" s="181"/>
      <c r="L290" s="177"/>
      <c r="M290" s="182"/>
      <c r="N290" s="183"/>
      <c r="O290" s="183"/>
      <c r="P290" s="183"/>
      <c r="Q290" s="183"/>
      <c r="R290" s="183"/>
      <c r="S290" s="183"/>
      <c r="T290" s="184"/>
      <c r="AT290" s="178" t="s">
        <v>166</v>
      </c>
      <c r="AU290" s="178" t="s">
        <v>87</v>
      </c>
      <c r="AV290" s="14" t="s">
        <v>87</v>
      </c>
      <c r="AW290" s="14" t="s">
        <v>34</v>
      </c>
      <c r="AX290" s="14" t="s">
        <v>78</v>
      </c>
      <c r="AY290" s="178" t="s">
        <v>153</v>
      </c>
    </row>
    <row r="291" spans="1:65" s="13" customFormat="1" ht="22.5">
      <c r="B291" s="170"/>
      <c r="D291" s="164" t="s">
        <v>166</v>
      </c>
      <c r="E291" s="171" t="s">
        <v>1</v>
      </c>
      <c r="F291" s="172" t="s">
        <v>378</v>
      </c>
      <c r="H291" s="171" t="s">
        <v>1</v>
      </c>
      <c r="I291" s="173"/>
      <c r="L291" s="170"/>
      <c r="M291" s="174"/>
      <c r="N291" s="175"/>
      <c r="O291" s="175"/>
      <c r="P291" s="175"/>
      <c r="Q291" s="175"/>
      <c r="R291" s="175"/>
      <c r="S291" s="175"/>
      <c r="T291" s="176"/>
      <c r="AT291" s="171" t="s">
        <v>166</v>
      </c>
      <c r="AU291" s="171" t="s">
        <v>87</v>
      </c>
      <c r="AV291" s="13" t="s">
        <v>85</v>
      </c>
      <c r="AW291" s="13" t="s">
        <v>34</v>
      </c>
      <c r="AX291" s="13" t="s">
        <v>78</v>
      </c>
      <c r="AY291" s="171" t="s">
        <v>153</v>
      </c>
    </row>
    <row r="292" spans="1:65" s="14" customFormat="1" ht="11.25">
      <c r="B292" s="177"/>
      <c r="D292" s="164" t="s">
        <v>166</v>
      </c>
      <c r="E292" s="178" t="s">
        <v>1</v>
      </c>
      <c r="F292" s="179" t="s">
        <v>379</v>
      </c>
      <c r="H292" s="180">
        <v>463</v>
      </c>
      <c r="I292" s="181"/>
      <c r="L292" s="177"/>
      <c r="M292" s="182"/>
      <c r="N292" s="183"/>
      <c r="O292" s="183"/>
      <c r="P292" s="183"/>
      <c r="Q292" s="183"/>
      <c r="R292" s="183"/>
      <c r="S292" s="183"/>
      <c r="T292" s="184"/>
      <c r="AT292" s="178" t="s">
        <v>166</v>
      </c>
      <c r="AU292" s="178" t="s">
        <v>87</v>
      </c>
      <c r="AV292" s="14" t="s">
        <v>87</v>
      </c>
      <c r="AW292" s="14" t="s">
        <v>34</v>
      </c>
      <c r="AX292" s="14" t="s">
        <v>78</v>
      </c>
      <c r="AY292" s="178" t="s">
        <v>153</v>
      </c>
    </row>
    <row r="293" spans="1:65" s="15" customFormat="1" ht="11.25">
      <c r="B293" s="185"/>
      <c r="D293" s="164" t="s">
        <v>166</v>
      </c>
      <c r="E293" s="186" t="s">
        <v>1</v>
      </c>
      <c r="F293" s="187" t="s">
        <v>184</v>
      </c>
      <c r="H293" s="188">
        <v>545</v>
      </c>
      <c r="I293" s="189"/>
      <c r="L293" s="185"/>
      <c r="M293" s="190"/>
      <c r="N293" s="191"/>
      <c r="O293" s="191"/>
      <c r="P293" s="191"/>
      <c r="Q293" s="191"/>
      <c r="R293" s="191"/>
      <c r="S293" s="191"/>
      <c r="T293" s="192"/>
      <c r="AT293" s="186" t="s">
        <v>166</v>
      </c>
      <c r="AU293" s="186" t="s">
        <v>87</v>
      </c>
      <c r="AV293" s="15" t="s">
        <v>160</v>
      </c>
      <c r="AW293" s="15" t="s">
        <v>34</v>
      </c>
      <c r="AX293" s="15" t="s">
        <v>85</v>
      </c>
      <c r="AY293" s="186" t="s">
        <v>153</v>
      </c>
    </row>
    <row r="294" spans="1:65" s="2" customFormat="1" ht="16.5" customHeight="1">
      <c r="A294" s="33"/>
      <c r="B294" s="150"/>
      <c r="C294" s="193" t="s">
        <v>380</v>
      </c>
      <c r="D294" s="193" t="s">
        <v>227</v>
      </c>
      <c r="E294" s="194" t="s">
        <v>381</v>
      </c>
      <c r="F294" s="195" t="s">
        <v>382</v>
      </c>
      <c r="G294" s="196" t="s">
        <v>230</v>
      </c>
      <c r="H294" s="197">
        <v>335.17500000000001</v>
      </c>
      <c r="I294" s="198"/>
      <c r="J294" s="199">
        <f>ROUND(I294*H294,2)</f>
        <v>0</v>
      </c>
      <c r="K294" s="195" t="s">
        <v>159</v>
      </c>
      <c r="L294" s="200"/>
      <c r="M294" s="201" t="s">
        <v>1</v>
      </c>
      <c r="N294" s="202" t="s">
        <v>43</v>
      </c>
      <c r="O294" s="59"/>
      <c r="P294" s="160">
        <f>O294*H294</f>
        <v>0</v>
      </c>
      <c r="Q294" s="160">
        <v>1</v>
      </c>
      <c r="R294" s="160">
        <f>Q294*H294</f>
        <v>335.17500000000001</v>
      </c>
      <c r="S294" s="160">
        <v>0</v>
      </c>
      <c r="T294" s="161">
        <f>S294*H294</f>
        <v>0</v>
      </c>
      <c r="U294" s="33"/>
      <c r="V294" s="33"/>
      <c r="W294" s="33"/>
      <c r="X294" s="33"/>
      <c r="Y294" s="33"/>
      <c r="Z294" s="33"/>
      <c r="AA294" s="33"/>
      <c r="AB294" s="33"/>
      <c r="AC294" s="33"/>
      <c r="AD294" s="33"/>
      <c r="AE294" s="33"/>
      <c r="AR294" s="162" t="s">
        <v>216</v>
      </c>
      <c r="AT294" s="162" t="s">
        <v>227</v>
      </c>
      <c r="AU294" s="162" t="s">
        <v>87</v>
      </c>
      <c r="AY294" s="18" t="s">
        <v>153</v>
      </c>
      <c r="BE294" s="163">
        <f>IF(N294="základní",J294,0)</f>
        <v>0</v>
      </c>
      <c r="BF294" s="163">
        <f>IF(N294="snížená",J294,0)</f>
        <v>0</v>
      </c>
      <c r="BG294" s="163">
        <f>IF(N294="zákl. přenesená",J294,0)</f>
        <v>0</v>
      </c>
      <c r="BH294" s="163">
        <f>IF(N294="sníž. přenesená",J294,0)</f>
        <v>0</v>
      </c>
      <c r="BI294" s="163">
        <f>IF(N294="nulová",J294,0)</f>
        <v>0</v>
      </c>
      <c r="BJ294" s="18" t="s">
        <v>85</v>
      </c>
      <c r="BK294" s="163">
        <f>ROUND(I294*H294,2)</f>
        <v>0</v>
      </c>
      <c r="BL294" s="18" t="s">
        <v>160</v>
      </c>
      <c r="BM294" s="162" t="s">
        <v>383</v>
      </c>
    </row>
    <row r="295" spans="1:65" s="2" customFormat="1" ht="11.25">
      <c r="A295" s="33"/>
      <c r="B295" s="34"/>
      <c r="C295" s="33"/>
      <c r="D295" s="164" t="s">
        <v>162</v>
      </c>
      <c r="E295" s="33"/>
      <c r="F295" s="165" t="s">
        <v>382</v>
      </c>
      <c r="G295" s="33"/>
      <c r="H295" s="33"/>
      <c r="I295" s="166"/>
      <c r="J295" s="33"/>
      <c r="K295" s="33"/>
      <c r="L295" s="34"/>
      <c r="M295" s="167"/>
      <c r="N295" s="168"/>
      <c r="O295" s="59"/>
      <c r="P295" s="59"/>
      <c r="Q295" s="59"/>
      <c r="R295" s="59"/>
      <c r="S295" s="59"/>
      <c r="T295" s="60"/>
      <c r="U295" s="33"/>
      <c r="V295" s="33"/>
      <c r="W295" s="33"/>
      <c r="X295" s="33"/>
      <c r="Y295" s="33"/>
      <c r="Z295" s="33"/>
      <c r="AA295" s="33"/>
      <c r="AB295" s="33"/>
      <c r="AC295" s="33"/>
      <c r="AD295" s="33"/>
      <c r="AE295" s="33"/>
      <c r="AT295" s="18" t="s">
        <v>162</v>
      </c>
      <c r="AU295" s="18" t="s">
        <v>87</v>
      </c>
    </row>
    <row r="296" spans="1:65" s="13" customFormat="1" ht="11.25">
      <c r="B296" s="170"/>
      <c r="D296" s="164" t="s">
        <v>166</v>
      </c>
      <c r="E296" s="171" t="s">
        <v>1</v>
      </c>
      <c r="F296" s="172" t="s">
        <v>384</v>
      </c>
      <c r="H296" s="171" t="s">
        <v>1</v>
      </c>
      <c r="I296" s="173"/>
      <c r="L296" s="170"/>
      <c r="M296" s="174"/>
      <c r="N296" s="175"/>
      <c r="O296" s="175"/>
      <c r="P296" s="175"/>
      <c r="Q296" s="175"/>
      <c r="R296" s="175"/>
      <c r="S296" s="175"/>
      <c r="T296" s="176"/>
      <c r="AT296" s="171" t="s">
        <v>166</v>
      </c>
      <c r="AU296" s="171" t="s">
        <v>87</v>
      </c>
      <c r="AV296" s="13" t="s">
        <v>85</v>
      </c>
      <c r="AW296" s="13" t="s">
        <v>34</v>
      </c>
      <c r="AX296" s="13" t="s">
        <v>78</v>
      </c>
      <c r="AY296" s="171" t="s">
        <v>153</v>
      </c>
    </row>
    <row r="297" spans="1:65" s="14" customFormat="1" ht="11.25">
      <c r="B297" s="177"/>
      <c r="D297" s="164" t="s">
        <v>166</v>
      </c>
      <c r="E297" s="178" t="s">
        <v>1</v>
      </c>
      <c r="F297" s="179" t="s">
        <v>385</v>
      </c>
      <c r="H297" s="180">
        <v>335.17500000000001</v>
      </c>
      <c r="I297" s="181"/>
      <c r="L297" s="177"/>
      <c r="M297" s="182"/>
      <c r="N297" s="183"/>
      <c r="O297" s="183"/>
      <c r="P297" s="183"/>
      <c r="Q297" s="183"/>
      <c r="R297" s="183"/>
      <c r="S297" s="183"/>
      <c r="T297" s="184"/>
      <c r="AT297" s="178" t="s">
        <v>166</v>
      </c>
      <c r="AU297" s="178" t="s">
        <v>87</v>
      </c>
      <c r="AV297" s="14" t="s">
        <v>87</v>
      </c>
      <c r="AW297" s="14" t="s">
        <v>34</v>
      </c>
      <c r="AX297" s="14" t="s">
        <v>85</v>
      </c>
      <c r="AY297" s="178" t="s">
        <v>153</v>
      </c>
    </row>
    <row r="298" spans="1:65" s="2" customFormat="1" ht="16.5" customHeight="1">
      <c r="A298" s="33"/>
      <c r="B298" s="150"/>
      <c r="C298" s="151" t="s">
        <v>386</v>
      </c>
      <c r="D298" s="151" t="s">
        <v>155</v>
      </c>
      <c r="E298" s="152" t="s">
        <v>387</v>
      </c>
      <c r="F298" s="153" t="s">
        <v>388</v>
      </c>
      <c r="G298" s="154" t="s">
        <v>158</v>
      </c>
      <c r="H298" s="155">
        <v>988.2</v>
      </c>
      <c r="I298" s="156"/>
      <c r="J298" s="157">
        <f>ROUND(I298*H298,2)</f>
        <v>0</v>
      </c>
      <c r="K298" s="153" t="s">
        <v>159</v>
      </c>
      <c r="L298" s="34"/>
      <c r="M298" s="158" t="s">
        <v>1</v>
      </c>
      <c r="N298" s="159" t="s">
        <v>43</v>
      </c>
      <c r="O298" s="59"/>
      <c r="P298" s="160">
        <f>O298*H298</f>
        <v>0</v>
      </c>
      <c r="Q298" s="160">
        <v>0</v>
      </c>
      <c r="R298" s="160">
        <f>Q298*H298</f>
        <v>0</v>
      </c>
      <c r="S298" s="160">
        <v>0</v>
      </c>
      <c r="T298" s="161">
        <f>S298*H298</f>
        <v>0</v>
      </c>
      <c r="U298" s="33"/>
      <c r="V298" s="33"/>
      <c r="W298" s="33"/>
      <c r="X298" s="33"/>
      <c r="Y298" s="33"/>
      <c r="Z298" s="33"/>
      <c r="AA298" s="33"/>
      <c r="AB298" s="33"/>
      <c r="AC298" s="33"/>
      <c r="AD298" s="33"/>
      <c r="AE298" s="33"/>
      <c r="AR298" s="162" t="s">
        <v>160</v>
      </c>
      <c r="AT298" s="162" t="s">
        <v>155</v>
      </c>
      <c r="AU298" s="162" t="s">
        <v>87</v>
      </c>
      <c r="AY298" s="18" t="s">
        <v>153</v>
      </c>
      <c r="BE298" s="163">
        <f>IF(N298="základní",J298,0)</f>
        <v>0</v>
      </c>
      <c r="BF298" s="163">
        <f>IF(N298="snížená",J298,0)</f>
        <v>0</v>
      </c>
      <c r="BG298" s="163">
        <f>IF(N298="zákl. přenesená",J298,0)</f>
        <v>0</v>
      </c>
      <c r="BH298" s="163">
        <f>IF(N298="sníž. přenesená",J298,0)</f>
        <v>0</v>
      </c>
      <c r="BI298" s="163">
        <f>IF(N298="nulová",J298,0)</f>
        <v>0</v>
      </c>
      <c r="BJ298" s="18" t="s">
        <v>85</v>
      </c>
      <c r="BK298" s="163">
        <f>ROUND(I298*H298,2)</f>
        <v>0</v>
      </c>
      <c r="BL298" s="18" t="s">
        <v>160</v>
      </c>
      <c r="BM298" s="162" t="s">
        <v>389</v>
      </c>
    </row>
    <row r="299" spans="1:65" s="2" customFormat="1" ht="19.5">
      <c r="A299" s="33"/>
      <c r="B299" s="34"/>
      <c r="C299" s="33"/>
      <c r="D299" s="164" t="s">
        <v>162</v>
      </c>
      <c r="E299" s="33"/>
      <c r="F299" s="165" t="s">
        <v>390</v>
      </c>
      <c r="G299" s="33"/>
      <c r="H299" s="33"/>
      <c r="I299" s="166"/>
      <c r="J299" s="33"/>
      <c r="K299" s="33"/>
      <c r="L299" s="34"/>
      <c r="M299" s="167"/>
      <c r="N299" s="168"/>
      <c r="O299" s="59"/>
      <c r="P299" s="59"/>
      <c r="Q299" s="59"/>
      <c r="R299" s="59"/>
      <c r="S299" s="59"/>
      <c r="T299" s="60"/>
      <c r="U299" s="33"/>
      <c r="V299" s="33"/>
      <c r="W299" s="33"/>
      <c r="X299" s="33"/>
      <c r="Y299" s="33"/>
      <c r="Z299" s="33"/>
      <c r="AA299" s="33"/>
      <c r="AB299" s="33"/>
      <c r="AC299" s="33"/>
      <c r="AD299" s="33"/>
      <c r="AE299" s="33"/>
      <c r="AT299" s="18" t="s">
        <v>162</v>
      </c>
      <c r="AU299" s="18" t="s">
        <v>87</v>
      </c>
    </row>
    <row r="300" spans="1:65" s="13" customFormat="1" ht="33.75">
      <c r="B300" s="170"/>
      <c r="D300" s="164" t="s">
        <v>166</v>
      </c>
      <c r="E300" s="171" t="s">
        <v>1</v>
      </c>
      <c r="F300" s="172" t="s">
        <v>223</v>
      </c>
      <c r="H300" s="171" t="s">
        <v>1</v>
      </c>
      <c r="I300" s="173"/>
      <c r="L300" s="170"/>
      <c r="M300" s="174"/>
      <c r="N300" s="175"/>
      <c r="O300" s="175"/>
      <c r="P300" s="175"/>
      <c r="Q300" s="175"/>
      <c r="R300" s="175"/>
      <c r="S300" s="175"/>
      <c r="T300" s="176"/>
      <c r="AT300" s="171" t="s">
        <v>166</v>
      </c>
      <c r="AU300" s="171" t="s">
        <v>87</v>
      </c>
      <c r="AV300" s="13" t="s">
        <v>85</v>
      </c>
      <c r="AW300" s="13" t="s">
        <v>34</v>
      </c>
      <c r="AX300" s="13" t="s">
        <v>78</v>
      </c>
      <c r="AY300" s="171" t="s">
        <v>153</v>
      </c>
    </row>
    <row r="301" spans="1:65" s="13" customFormat="1" ht="11.25">
      <c r="B301" s="170"/>
      <c r="D301" s="164" t="s">
        <v>166</v>
      </c>
      <c r="E301" s="171" t="s">
        <v>1</v>
      </c>
      <c r="F301" s="172" t="s">
        <v>391</v>
      </c>
      <c r="H301" s="171" t="s">
        <v>1</v>
      </c>
      <c r="I301" s="173"/>
      <c r="L301" s="170"/>
      <c r="M301" s="174"/>
      <c r="N301" s="175"/>
      <c r="O301" s="175"/>
      <c r="P301" s="175"/>
      <c r="Q301" s="175"/>
      <c r="R301" s="175"/>
      <c r="S301" s="175"/>
      <c r="T301" s="176"/>
      <c r="AT301" s="171" t="s">
        <v>166</v>
      </c>
      <c r="AU301" s="171" t="s">
        <v>87</v>
      </c>
      <c r="AV301" s="13" t="s">
        <v>85</v>
      </c>
      <c r="AW301" s="13" t="s">
        <v>34</v>
      </c>
      <c r="AX301" s="13" t="s">
        <v>78</v>
      </c>
      <c r="AY301" s="171" t="s">
        <v>153</v>
      </c>
    </row>
    <row r="302" spans="1:65" s="14" customFormat="1" ht="22.5">
      <c r="B302" s="177"/>
      <c r="D302" s="164" t="s">
        <v>166</v>
      </c>
      <c r="E302" s="178" t="s">
        <v>1</v>
      </c>
      <c r="F302" s="179" t="s">
        <v>392</v>
      </c>
      <c r="H302" s="180">
        <v>32.5</v>
      </c>
      <c r="I302" s="181"/>
      <c r="L302" s="177"/>
      <c r="M302" s="182"/>
      <c r="N302" s="183"/>
      <c r="O302" s="183"/>
      <c r="P302" s="183"/>
      <c r="Q302" s="183"/>
      <c r="R302" s="183"/>
      <c r="S302" s="183"/>
      <c r="T302" s="184"/>
      <c r="AT302" s="178" t="s">
        <v>166</v>
      </c>
      <c r="AU302" s="178" t="s">
        <v>87</v>
      </c>
      <c r="AV302" s="14" t="s">
        <v>87</v>
      </c>
      <c r="AW302" s="14" t="s">
        <v>34</v>
      </c>
      <c r="AX302" s="14" t="s">
        <v>78</v>
      </c>
      <c r="AY302" s="178" t="s">
        <v>153</v>
      </c>
    </row>
    <row r="303" spans="1:65" s="14" customFormat="1" ht="22.5">
      <c r="B303" s="177"/>
      <c r="D303" s="164" t="s">
        <v>166</v>
      </c>
      <c r="E303" s="178" t="s">
        <v>1</v>
      </c>
      <c r="F303" s="179" t="s">
        <v>393</v>
      </c>
      <c r="H303" s="180">
        <v>10.5</v>
      </c>
      <c r="I303" s="181"/>
      <c r="L303" s="177"/>
      <c r="M303" s="182"/>
      <c r="N303" s="183"/>
      <c r="O303" s="183"/>
      <c r="P303" s="183"/>
      <c r="Q303" s="183"/>
      <c r="R303" s="183"/>
      <c r="S303" s="183"/>
      <c r="T303" s="184"/>
      <c r="AT303" s="178" t="s">
        <v>166</v>
      </c>
      <c r="AU303" s="178" t="s">
        <v>87</v>
      </c>
      <c r="AV303" s="14" t="s">
        <v>87</v>
      </c>
      <c r="AW303" s="14" t="s">
        <v>34</v>
      </c>
      <c r="AX303" s="14" t="s">
        <v>78</v>
      </c>
      <c r="AY303" s="178" t="s">
        <v>153</v>
      </c>
    </row>
    <row r="304" spans="1:65" s="14" customFormat="1" ht="22.5">
      <c r="B304" s="177"/>
      <c r="D304" s="164" t="s">
        <v>166</v>
      </c>
      <c r="E304" s="178" t="s">
        <v>1</v>
      </c>
      <c r="F304" s="179" t="s">
        <v>394</v>
      </c>
      <c r="H304" s="180">
        <v>25.5</v>
      </c>
      <c r="I304" s="181"/>
      <c r="L304" s="177"/>
      <c r="M304" s="182"/>
      <c r="N304" s="183"/>
      <c r="O304" s="183"/>
      <c r="P304" s="183"/>
      <c r="Q304" s="183"/>
      <c r="R304" s="183"/>
      <c r="S304" s="183"/>
      <c r="T304" s="184"/>
      <c r="AT304" s="178" t="s">
        <v>166</v>
      </c>
      <c r="AU304" s="178" t="s">
        <v>87</v>
      </c>
      <c r="AV304" s="14" t="s">
        <v>87</v>
      </c>
      <c r="AW304" s="14" t="s">
        <v>34</v>
      </c>
      <c r="AX304" s="14" t="s">
        <v>78</v>
      </c>
      <c r="AY304" s="178" t="s">
        <v>153</v>
      </c>
    </row>
    <row r="305" spans="1:65" s="14" customFormat="1" ht="22.5">
      <c r="B305" s="177"/>
      <c r="D305" s="164" t="s">
        <v>166</v>
      </c>
      <c r="E305" s="178" t="s">
        <v>1</v>
      </c>
      <c r="F305" s="179" t="s">
        <v>395</v>
      </c>
      <c r="H305" s="180">
        <v>3.5</v>
      </c>
      <c r="I305" s="181"/>
      <c r="L305" s="177"/>
      <c r="M305" s="182"/>
      <c r="N305" s="183"/>
      <c r="O305" s="183"/>
      <c r="P305" s="183"/>
      <c r="Q305" s="183"/>
      <c r="R305" s="183"/>
      <c r="S305" s="183"/>
      <c r="T305" s="184"/>
      <c r="AT305" s="178" t="s">
        <v>166</v>
      </c>
      <c r="AU305" s="178" t="s">
        <v>87</v>
      </c>
      <c r="AV305" s="14" t="s">
        <v>87</v>
      </c>
      <c r="AW305" s="14" t="s">
        <v>34</v>
      </c>
      <c r="AX305" s="14" t="s">
        <v>78</v>
      </c>
      <c r="AY305" s="178" t="s">
        <v>153</v>
      </c>
    </row>
    <row r="306" spans="1:65" s="14" customFormat="1" ht="22.5">
      <c r="B306" s="177"/>
      <c r="D306" s="164" t="s">
        <v>166</v>
      </c>
      <c r="E306" s="178" t="s">
        <v>1</v>
      </c>
      <c r="F306" s="179" t="s">
        <v>396</v>
      </c>
      <c r="H306" s="180">
        <v>916.2</v>
      </c>
      <c r="I306" s="181"/>
      <c r="L306" s="177"/>
      <c r="M306" s="182"/>
      <c r="N306" s="183"/>
      <c r="O306" s="183"/>
      <c r="P306" s="183"/>
      <c r="Q306" s="183"/>
      <c r="R306" s="183"/>
      <c r="S306" s="183"/>
      <c r="T306" s="184"/>
      <c r="AT306" s="178" t="s">
        <v>166</v>
      </c>
      <c r="AU306" s="178" t="s">
        <v>87</v>
      </c>
      <c r="AV306" s="14" t="s">
        <v>87</v>
      </c>
      <c r="AW306" s="14" t="s">
        <v>34</v>
      </c>
      <c r="AX306" s="14" t="s">
        <v>78</v>
      </c>
      <c r="AY306" s="178" t="s">
        <v>153</v>
      </c>
    </row>
    <row r="307" spans="1:65" s="15" customFormat="1" ht="11.25">
      <c r="B307" s="185"/>
      <c r="D307" s="164" t="s">
        <v>166</v>
      </c>
      <c r="E307" s="186" t="s">
        <v>1</v>
      </c>
      <c r="F307" s="187" t="s">
        <v>184</v>
      </c>
      <c r="H307" s="188">
        <v>988.2</v>
      </c>
      <c r="I307" s="189"/>
      <c r="L307" s="185"/>
      <c r="M307" s="190"/>
      <c r="N307" s="191"/>
      <c r="O307" s="191"/>
      <c r="P307" s="191"/>
      <c r="Q307" s="191"/>
      <c r="R307" s="191"/>
      <c r="S307" s="191"/>
      <c r="T307" s="192"/>
      <c r="AT307" s="186" t="s">
        <v>166</v>
      </c>
      <c r="AU307" s="186" t="s">
        <v>87</v>
      </c>
      <c r="AV307" s="15" t="s">
        <v>160</v>
      </c>
      <c r="AW307" s="15" t="s">
        <v>34</v>
      </c>
      <c r="AX307" s="15" t="s">
        <v>85</v>
      </c>
      <c r="AY307" s="186" t="s">
        <v>153</v>
      </c>
    </row>
    <row r="308" spans="1:65" s="2" customFormat="1" ht="16.5" customHeight="1">
      <c r="A308" s="33"/>
      <c r="B308" s="150"/>
      <c r="C308" s="151" t="s">
        <v>397</v>
      </c>
      <c r="D308" s="151" t="s">
        <v>155</v>
      </c>
      <c r="E308" s="152" t="s">
        <v>398</v>
      </c>
      <c r="F308" s="153" t="s">
        <v>399</v>
      </c>
      <c r="G308" s="154" t="s">
        <v>158</v>
      </c>
      <c r="H308" s="155">
        <v>0.5</v>
      </c>
      <c r="I308" s="156"/>
      <c r="J308" s="157">
        <f>ROUND(I308*H308,2)</f>
        <v>0</v>
      </c>
      <c r="K308" s="153" t="s">
        <v>159</v>
      </c>
      <c r="L308" s="34"/>
      <c r="M308" s="158" t="s">
        <v>1</v>
      </c>
      <c r="N308" s="159" t="s">
        <v>43</v>
      </c>
      <c r="O308" s="59"/>
      <c r="P308" s="160">
        <f>O308*H308</f>
        <v>0</v>
      </c>
      <c r="Q308" s="160">
        <v>0</v>
      </c>
      <c r="R308" s="160">
        <f>Q308*H308</f>
        <v>0</v>
      </c>
      <c r="S308" s="160">
        <v>0</v>
      </c>
      <c r="T308" s="161">
        <f>S308*H308</f>
        <v>0</v>
      </c>
      <c r="U308" s="33"/>
      <c r="V308" s="33"/>
      <c r="W308" s="33"/>
      <c r="X308" s="33"/>
      <c r="Y308" s="33"/>
      <c r="Z308" s="33"/>
      <c r="AA308" s="33"/>
      <c r="AB308" s="33"/>
      <c r="AC308" s="33"/>
      <c r="AD308" s="33"/>
      <c r="AE308" s="33"/>
      <c r="AR308" s="162" t="s">
        <v>160</v>
      </c>
      <c r="AT308" s="162" t="s">
        <v>155</v>
      </c>
      <c r="AU308" s="162" t="s">
        <v>87</v>
      </c>
      <c r="AY308" s="18" t="s">
        <v>153</v>
      </c>
      <c r="BE308" s="163">
        <f>IF(N308="základní",J308,0)</f>
        <v>0</v>
      </c>
      <c r="BF308" s="163">
        <f>IF(N308="snížená",J308,0)</f>
        <v>0</v>
      </c>
      <c r="BG308" s="163">
        <f>IF(N308="zákl. přenesená",J308,0)</f>
        <v>0</v>
      </c>
      <c r="BH308" s="163">
        <f>IF(N308="sníž. přenesená",J308,0)</f>
        <v>0</v>
      </c>
      <c r="BI308" s="163">
        <f>IF(N308="nulová",J308,0)</f>
        <v>0</v>
      </c>
      <c r="BJ308" s="18" t="s">
        <v>85</v>
      </c>
      <c r="BK308" s="163">
        <f>ROUND(I308*H308,2)</f>
        <v>0</v>
      </c>
      <c r="BL308" s="18" t="s">
        <v>160</v>
      </c>
      <c r="BM308" s="162" t="s">
        <v>400</v>
      </c>
    </row>
    <row r="309" spans="1:65" s="2" customFormat="1" ht="19.5">
      <c r="A309" s="33"/>
      <c r="B309" s="34"/>
      <c r="C309" s="33"/>
      <c r="D309" s="164" t="s">
        <v>162</v>
      </c>
      <c r="E309" s="33"/>
      <c r="F309" s="165" t="s">
        <v>401</v>
      </c>
      <c r="G309" s="33"/>
      <c r="H309" s="33"/>
      <c r="I309" s="166"/>
      <c r="J309" s="33"/>
      <c r="K309" s="33"/>
      <c r="L309" s="34"/>
      <c r="M309" s="167"/>
      <c r="N309" s="168"/>
      <c r="O309" s="59"/>
      <c r="P309" s="59"/>
      <c r="Q309" s="59"/>
      <c r="R309" s="59"/>
      <c r="S309" s="59"/>
      <c r="T309" s="60"/>
      <c r="U309" s="33"/>
      <c r="V309" s="33"/>
      <c r="W309" s="33"/>
      <c r="X309" s="33"/>
      <c r="Y309" s="33"/>
      <c r="Z309" s="33"/>
      <c r="AA309" s="33"/>
      <c r="AB309" s="33"/>
      <c r="AC309" s="33"/>
      <c r="AD309" s="33"/>
      <c r="AE309" s="33"/>
      <c r="AT309" s="18" t="s">
        <v>162</v>
      </c>
      <c r="AU309" s="18" t="s">
        <v>87</v>
      </c>
    </row>
    <row r="310" spans="1:65" s="13" customFormat="1" ht="33.75">
      <c r="B310" s="170"/>
      <c r="D310" s="164" t="s">
        <v>166</v>
      </c>
      <c r="E310" s="171" t="s">
        <v>1</v>
      </c>
      <c r="F310" s="172" t="s">
        <v>223</v>
      </c>
      <c r="H310" s="171" t="s">
        <v>1</v>
      </c>
      <c r="I310" s="173"/>
      <c r="L310" s="170"/>
      <c r="M310" s="174"/>
      <c r="N310" s="175"/>
      <c r="O310" s="175"/>
      <c r="P310" s="175"/>
      <c r="Q310" s="175"/>
      <c r="R310" s="175"/>
      <c r="S310" s="175"/>
      <c r="T310" s="176"/>
      <c r="AT310" s="171" t="s">
        <v>166</v>
      </c>
      <c r="AU310" s="171" t="s">
        <v>87</v>
      </c>
      <c r="AV310" s="13" t="s">
        <v>85</v>
      </c>
      <c r="AW310" s="13" t="s">
        <v>34</v>
      </c>
      <c r="AX310" s="13" t="s">
        <v>78</v>
      </c>
      <c r="AY310" s="171" t="s">
        <v>153</v>
      </c>
    </row>
    <row r="311" spans="1:65" s="13" customFormat="1" ht="11.25">
      <c r="B311" s="170"/>
      <c r="D311" s="164" t="s">
        <v>166</v>
      </c>
      <c r="E311" s="171" t="s">
        <v>1</v>
      </c>
      <c r="F311" s="172" t="s">
        <v>391</v>
      </c>
      <c r="H311" s="171" t="s">
        <v>1</v>
      </c>
      <c r="I311" s="173"/>
      <c r="L311" s="170"/>
      <c r="M311" s="174"/>
      <c r="N311" s="175"/>
      <c r="O311" s="175"/>
      <c r="P311" s="175"/>
      <c r="Q311" s="175"/>
      <c r="R311" s="175"/>
      <c r="S311" s="175"/>
      <c r="T311" s="176"/>
      <c r="AT311" s="171" t="s">
        <v>166</v>
      </c>
      <c r="AU311" s="171" t="s">
        <v>87</v>
      </c>
      <c r="AV311" s="13" t="s">
        <v>85</v>
      </c>
      <c r="AW311" s="13" t="s">
        <v>34</v>
      </c>
      <c r="AX311" s="13" t="s">
        <v>78</v>
      </c>
      <c r="AY311" s="171" t="s">
        <v>153</v>
      </c>
    </row>
    <row r="312" spans="1:65" s="14" customFormat="1" ht="11.25">
      <c r="B312" s="177"/>
      <c r="D312" s="164" t="s">
        <v>166</v>
      </c>
      <c r="E312" s="178" t="s">
        <v>1</v>
      </c>
      <c r="F312" s="179" t="s">
        <v>402</v>
      </c>
      <c r="H312" s="180">
        <v>0.5</v>
      </c>
      <c r="I312" s="181"/>
      <c r="L312" s="177"/>
      <c r="M312" s="182"/>
      <c r="N312" s="183"/>
      <c r="O312" s="183"/>
      <c r="P312" s="183"/>
      <c r="Q312" s="183"/>
      <c r="R312" s="183"/>
      <c r="S312" s="183"/>
      <c r="T312" s="184"/>
      <c r="AT312" s="178" t="s">
        <v>166</v>
      </c>
      <c r="AU312" s="178" t="s">
        <v>87</v>
      </c>
      <c r="AV312" s="14" t="s">
        <v>87</v>
      </c>
      <c r="AW312" s="14" t="s">
        <v>34</v>
      </c>
      <c r="AX312" s="14" t="s">
        <v>85</v>
      </c>
      <c r="AY312" s="178" t="s">
        <v>153</v>
      </c>
    </row>
    <row r="313" spans="1:65" s="2" customFormat="1" ht="16.5" customHeight="1">
      <c r="A313" s="33"/>
      <c r="B313" s="150"/>
      <c r="C313" s="151" t="s">
        <v>403</v>
      </c>
      <c r="D313" s="151" t="s">
        <v>155</v>
      </c>
      <c r="E313" s="152" t="s">
        <v>404</v>
      </c>
      <c r="F313" s="153" t="s">
        <v>405</v>
      </c>
      <c r="G313" s="154" t="s">
        <v>158</v>
      </c>
      <c r="H313" s="155">
        <v>135.6</v>
      </c>
      <c r="I313" s="156"/>
      <c r="J313" s="157">
        <f>ROUND(I313*H313,2)</f>
        <v>0</v>
      </c>
      <c r="K313" s="153" t="s">
        <v>159</v>
      </c>
      <c r="L313" s="34"/>
      <c r="M313" s="158" t="s">
        <v>1</v>
      </c>
      <c r="N313" s="159" t="s">
        <v>43</v>
      </c>
      <c r="O313" s="59"/>
      <c r="P313" s="160">
        <f>O313*H313</f>
        <v>0</v>
      </c>
      <c r="Q313" s="160">
        <v>0</v>
      </c>
      <c r="R313" s="160">
        <f>Q313*H313</f>
        <v>0</v>
      </c>
      <c r="S313" s="160">
        <v>0</v>
      </c>
      <c r="T313" s="161">
        <f>S313*H313</f>
        <v>0</v>
      </c>
      <c r="U313" s="33"/>
      <c r="V313" s="33"/>
      <c r="W313" s="33"/>
      <c r="X313" s="33"/>
      <c r="Y313" s="33"/>
      <c r="Z313" s="33"/>
      <c r="AA313" s="33"/>
      <c r="AB313" s="33"/>
      <c r="AC313" s="33"/>
      <c r="AD313" s="33"/>
      <c r="AE313" s="33"/>
      <c r="AR313" s="162" t="s">
        <v>160</v>
      </c>
      <c r="AT313" s="162" t="s">
        <v>155</v>
      </c>
      <c r="AU313" s="162" t="s">
        <v>87</v>
      </c>
      <c r="AY313" s="18" t="s">
        <v>153</v>
      </c>
      <c r="BE313" s="163">
        <f>IF(N313="základní",J313,0)</f>
        <v>0</v>
      </c>
      <c r="BF313" s="163">
        <f>IF(N313="snížená",J313,0)</f>
        <v>0</v>
      </c>
      <c r="BG313" s="163">
        <f>IF(N313="zákl. přenesená",J313,0)</f>
        <v>0</v>
      </c>
      <c r="BH313" s="163">
        <f>IF(N313="sníž. přenesená",J313,0)</f>
        <v>0</v>
      </c>
      <c r="BI313" s="163">
        <f>IF(N313="nulová",J313,0)</f>
        <v>0</v>
      </c>
      <c r="BJ313" s="18" t="s">
        <v>85</v>
      </c>
      <c r="BK313" s="163">
        <f>ROUND(I313*H313,2)</f>
        <v>0</v>
      </c>
      <c r="BL313" s="18" t="s">
        <v>160</v>
      </c>
      <c r="BM313" s="162" t="s">
        <v>406</v>
      </c>
    </row>
    <row r="314" spans="1:65" s="2" customFormat="1" ht="19.5">
      <c r="A314" s="33"/>
      <c r="B314" s="34"/>
      <c r="C314" s="33"/>
      <c r="D314" s="164" t="s">
        <v>162</v>
      </c>
      <c r="E314" s="33"/>
      <c r="F314" s="165" t="s">
        <v>407</v>
      </c>
      <c r="G314" s="33"/>
      <c r="H314" s="33"/>
      <c r="I314" s="166"/>
      <c r="J314" s="33"/>
      <c r="K314" s="33"/>
      <c r="L314" s="34"/>
      <c r="M314" s="167"/>
      <c r="N314" s="168"/>
      <c r="O314" s="59"/>
      <c r="P314" s="59"/>
      <c r="Q314" s="59"/>
      <c r="R314" s="59"/>
      <c r="S314" s="59"/>
      <c r="T314" s="60"/>
      <c r="U314" s="33"/>
      <c r="V314" s="33"/>
      <c r="W314" s="33"/>
      <c r="X314" s="33"/>
      <c r="Y314" s="33"/>
      <c r="Z314" s="33"/>
      <c r="AA314" s="33"/>
      <c r="AB314" s="33"/>
      <c r="AC314" s="33"/>
      <c r="AD314" s="33"/>
      <c r="AE314" s="33"/>
      <c r="AT314" s="18" t="s">
        <v>162</v>
      </c>
      <c r="AU314" s="18" t="s">
        <v>87</v>
      </c>
    </row>
    <row r="315" spans="1:65" s="13" customFormat="1" ht="33.75">
      <c r="B315" s="170"/>
      <c r="D315" s="164" t="s">
        <v>166</v>
      </c>
      <c r="E315" s="171" t="s">
        <v>1</v>
      </c>
      <c r="F315" s="172" t="s">
        <v>223</v>
      </c>
      <c r="H315" s="171" t="s">
        <v>1</v>
      </c>
      <c r="I315" s="173"/>
      <c r="L315" s="170"/>
      <c r="M315" s="174"/>
      <c r="N315" s="175"/>
      <c r="O315" s="175"/>
      <c r="P315" s="175"/>
      <c r="Q315" s="175"/>
      <c r="R315" s="175"/>
      <c r="S315" s="175"/>
      <c r="T315" s="176"/>
      <c r="AT315" s="171" t="s">
        <v>166</v>
      </c>
      <c r="AU315" s="171" t="s">
        <v>87</v>
      </c>
      <c r="AV315" s="13" t="s">
        <v>85</v>
      </c>
      <c r="AW315" s="13" t="s">
        <v>34</v>
      </c>
      <c r="AX315" s="13" t="s">
        <v>78</v>
      </c>
      <c r="AY315" s="171" t="s">
        <v>153</v>
      </c>
    </row>
    <row r="316" spans="1:65" s="13" customFormat="1" ht="11.25">
      <c r="B316" s="170"/>
      <c r="D316" s="164" t="s">
        <v>166</v>
      </c>
      <c r="E316" s="171" t="s">
        <v>1</v>
      </c>
      <c r="F316" s="172" t="s">
        <v>391</v>
      </c>
      <c r="H316" s="171" t="s">
        <v>1</v>
      </c>
      <c r="I316" s="173"/>
      <c r="L316" s="170"/>
      <c r="M316" s="174"/>
      <c r="N316" s="175"/>
      <c r="O316" s="175"/>
      <c r="P316" s="175"/>
      <c r="Q316" s="175"/>
      <c r="R316" s="175"/>
      <c r="S316" s="175"/>
      <c r="T316" s="176"/>
      <c r="AT316" s="171" t="s">
        <v>166</v>
      </c>
      <c r="AU316" s="171" t="s">
        <v>87</v>
      </c>
      <c r="AV316" s="13" t="s">
        <v>85</v>
      </c>
      <c r="AW316" s="13" t="s">
        <v>34</v>
      </c>
      <c r="AX316" s="13" t="s">
        <v>78</v>
      </c>
      <c r="AY316" s="171" t="s">
        <v>153</v>
      </c>
    </row>
    <row r="317" spans="1:65" s="14" customFormat="1" ht="22.5">
      <c r="B317" s="177"/>
      <c r="D317" s="164" t="s">
        <v>166</v>
      </c>
      <c r="E317" s="178" t="s">
        <v>1</v>
      </c>
      <c r="F317" s="179" t="s">
        <v>408</v>
      </c>
      <c r="H317" s="180">
        <v>61.6</v>
      </c>
      <c r="I317" s="181"/>
      <c r="L317" s="177"/>
      <c r="M317" s="182"/>
      <c r="N317" s="183"/>
      <c r="O317" s="183"/>
      <c r="P317" s="183"/>
      <c r="Q317" s="183"/>
      <c r="R317" s="183"/>
      <c r="S317" s="183"/>
      <c r="T317" s="184"/>
      <c r="AT317" s="178" t="s">
        <v>166</v>
      </c>
      <c r="AU317" s="178" t="s">
        <v>87</v>
      </c>
      <c r="AV317" s="14" t="s">
        <v>87</v>
      </c>
      <c r="AW317" s="14" t="s">
        <v>34</v>
      </c>
      <c r="AX317" s="14" t="s">
        <v>78</v>
      </c>
      <c r="AY317" s="178" t="s">
        <v>153</v>
      </c>
    </row>
    <row r="318" spans="1:65" s="14" customFormat="1" ht="22.5">
      <c r="B318" s="177"/>
      <c r="D318" s="164" t="s">
        <v>166</v>
      </c>
      <c r="E318" s="178" t="s">
        <v>1</v>
      </c>
      <c r="F318" s="179" t="s">
        <v>409</v>
      </c>
      <c r="H318" s="180">
        <v>26</v>
      </c>
      <c r="I318" s="181"/>
      <c r="L318" s="177"/>
      <c r="M318" s="182"/>
      <c r="N318" s="183"/>
      <c r="O318" s="183"/>
      <c r="P318" s="183"/>
      <c r="Q318" s="183"/>
      <c r="R318" s="183"/>
      <c r="S318" s="183"/>
      <c r="T318" s="184"/>
      <c r="AT318" s="178" t="s">
        <v>166</v>
      </c>
      <c r="AU318" s="178" t="s">
        <v>87</v>
      </c>
      <c r="AV318" s="14" t="s">
        <v>87</v>
      </c>
      <c r="AW318" s="14" t="s">
        <v>34</v>
      </c>
      <c r="AX318" s="14" t="s">
        <v>78</v>
      </c>
      <c r="AY318" s="178" t="s">
        <v>153</v>
      </c>
    </row>
    <row r="319" spans="1:65" s="14" customFormat="1" ht="22.5">
      <c r="B319" s="177"/>
      <c r="D319" s="164" t="s">
        <v>166</v>
      </c>
      <c r="E319" s="178" t="s">
        <v>1</v>
      </c>
      <c r="F319" s="179" t="s">
        <v>410</v>
      </c>
      <c r="H319" s="180">
        <v>46</v>
      </c>
      <c r="I319" s="181"/>
      <c r="L319" s="177"/>
      <c r="M319" s="182"/>
      <c r="N319" s="183"/>
      <c r="O319" s="183"/>
      <c r="P319" s="183"/>
      <c r="Q319" s="183"/>
      <c r="R319" s="183"/>
      <c r="S319" s="183"/>
      <c r="T319" s="184"/>
      <c r="AT319" s="178" t="s">
        <v>166</v>
      </c>
      <c r="AU319" s="178" t="s">
        <v>87</v>
      </c>
      <c r="AV319" s="14" t="s">
        <v>87</v>
      </c>
      <c r="AW319" s="14" t="s">
        <v>34</v>
      </c>
      <c r="AX319" s="14" t="s">
        <v>78</v>
      </c>
      <c r="AY319" s="178" t="s">
        <v>153</v>
      </c>
    </row>
    <row r="320" spans="1:65" s="14" customFormat="1" ht="22.5">
      <c r="B320" s="177"/>
      <c r="D320" s="164" t="s">
        <v>166</v>
      </c>
      <c r="E320" s="178" t="s">
        <v>1</v>
      </c>
      <c r="F320" s="179" t="s">
        <v>411</v>
      </c>
      <c r="H320" s="180">
        <v>2</v>
      </c>
      <c r="I320" s="181"/>
      <c r="L320" s="177"/>
      <c r="M320" s="182"/>
      <c r="N320" s="183"/>
      <c r="O320" s="183"/>
      <c r="P320" s="183"/>
      <c r="Q320" s="183"/>
      <c r="R320" s="183"/>
      <c r="S320" s="183"/>
      <c r="T320" s="184"/>
      <c r="AT320" s="178" t="s">
        <v>166</v>
      </c>
      <c r="AU320" s="178" t="s">
        <v>87</v>
      </c>
      <c r="AV320" s="14" t="s">
        <v>87</v>
      </c>
      <c r="AW320" s="14" t="s">
        <v>34</v>
      </c>
      <c r="AX320" s="14" t="s">
        <v>78</v>
      </c>
      <c r="AY320" s="178" t="s">
        <v>153</v>
      </c>
    </row>
    <row r="321" spans="1:65" s="15" customFormat="1" ht="11.25">
      <c r="B321" s="185"/>
      <c r="D321" s="164" t="s">
        <v>166</v>
      </c>
      <c r="E321" s="186" t="s">
        <v>1</v>
      </c>
      <c r="F321" s="187" t="s">
        <v>184</v>
      </c>
      <c r="H321" s="188">
        <v>135.6</v>
      </c>
      <c r="I321" s="189"/>
      <c r="L321" s="185"/>
      <c r="M321" s="190"/>
      <c r="N321" s="191"/>
      <c r="O321" s="191"/>
      <c r="P321" s="191"/>
      <c r="Q321" s="191"/>
      <c r="R321" s="191"/>
      <c r="S321" s="191"/>
      <c r="T321" s="192"/>
      <c r="AT321" s="186" t="s">
        <v>166</v>
      </c>
      <c r="AU321" s="186" t="s">
        <v>87</v>
      </c>
      <c r="AV321" s="15" t="s">
        <v>160</v>
      </c>
      <c r="AW321" s="15" t="s">
        <v>34</v>
      </c>
      <c r="AX321" s="15" t="s">
        <v>85</v>
      </c>
      <c r="AY321" s="186" t="s">
        <v>153</v>
      </c>
    </row>
    <row r="322" spans="1:65" s="2" customFormat="1" ht="24.2" customHeight="1">
      <c r="A322" s="33"/>
      <c r="B322" s="150"/>
      <c r="C322" s="151" t="s">
        <v>412</v>
      </c>
      <c r="D322" s="151" t="s">
        <v>155</v>
      </c>
      <c r="E322" s="152" t="s">
        <v>413</v>
      </c>
      <c r="F322" s="153" t="s">
        <v>414</v>
      </c>
      <c r="G322" s="154" t="s">
        <v>158</v>
      </c>
      <c r="H322" s="155">
        <v>0.5</v>
      </c>
      <c r="I322" s="156"/>
      <c r="J322" s="157">
        <f>ROUND(I322*H322,2)</f>
        <v>0</v>
      </c>
      <c r="K322" s="153" t="s">
        <v>159</v>
      </c>
      <c r="L322" s="34"/>
      <c r="M322" s="158" t="s">
        <v>1</v>
      </c>
      <c r="N322" s="159" t="s">
        <v>43</v>
      </c>
      <c r="O322" s="59"/>
      <c r="P322" s="160">
        <f>O322*H322</f>
        <v>0</v>
      </c>
      <c r="Q322" s="160">
        <v>0</v>
      </c>
      <c r="R322" s="160">
        <f>Q322*H322</f>
        <v>0</v>
      </c>
      <c r="S322" s="160">
        <v>0</v>
      </c>
      <c r="T322" s="161">
        <f>S322*H322</f>
        <v>0</v>
      </c>
      <c r="U322" s="33"/>
      <c r="V322" s="33"/>
      <c r="W322" s="33"/>
      <c r="X322" s="33"/>
      <c r="Y322" s="33"/>
      <c r="Z322" s="33"/>
      <c r="AA322" s="33"/>
      <c r="AB322" s="33"/>
      <c r="AC322" s="33"/>
      <c r="AD322" s="33"/>
      <c r="AE322" s="33"/>
      <c r="AR322" s="162" t="s">
        <v>160</v>
      </c>
      <c r="AT322" s="162" t="s">
        <v>155</v>
      </c>
      <c r="AU322" s="162" t="s">
        <v>87</v>
      </c>
      <c r="AY322" s="18" t="s">
        <v>153</v>
      </c>
      <c r="BE322" s="163">
        <f>IF(N322="základní",J322,0)</f>
        <v>0</v>
      </c>
      <c r="BF322" s="163">
        <f>IF(N322="snížená",J322,0)</f>
        <v>0</v>
      </c>
      <c r="BG322" s="163">
        <f>IF(N322="zákl. přenesená",J322,0)</f>
        <v>0</v>
      </c>
      <c r="BH322" s="163">
        <f>IF(N322="sníž. přenesená",J322,0)</f>
        <v>0</v>
      </c>
      <c r="BI322" s="163">
        <f>IF(N322="nulová",J322,0)</f>
        <v>0</v>
      </c>
      <c r="BJ322" s="18" t="s">
        <v>85</v>
      </c>
      <c r="BK322" s="163">
        <f>ROUND(I322*H322,2)</f>
        <v>0</v>
      </c>
      <c r="BL322" s="18" t="s">
        <v>160</v>
      </c>
      <c r="BM322" s="162" t="s">
        <v>415</v>
      </c>
    </row>
    <row r="323" spans="1:65" s="2" customFormat="1" ht="29.25">
      <c r="A323" s="33"/>
      <c r="B323" s="34"/>
      <c r="C323" s="33"/>
      <c r="D323" s="164" t="s">
        <v>162</v>
      </c>
      <c r="E323" s="33"/>
      <c r="F323" s="165" t="s">
        <v>416</v>
      </c>
      <c r="G323" s="33"/>
      <c r="H323" s="33"/>
      <c r="I323" s="166"/>
      <c r="J323" s="33"/>
      <c r="K323" s="33"/>
      <c r="L323" s="34"/>
      <c r="M323" s="167"/>
      <c r="N323" s="168"/>
      <c r="O323" s="59"/>
      <c r="P323" s="59"/>
      <c r="Q323" s="59"/>
      <c r="R323" s="59"/>
      <c r="S323" s="59"/>
      <c r="T323" s="60"/>
      <c r="U323" s="33"/>
      <c r="V323" s="33"/>
      <c r="W323" s="33"/>
      <c r="X323" s="33"/>
      <c r="Y323" s="33"/>
      <c r="Z323" s="33"/>
      <c r="AA323" s="33"/>
      <c r="AB323" s="33"/>
      <c r="AC323" s="33"/>
      <c r="AD323" s="33"/>
      <c r="AE323" s="33"/>
      <c r="AT323" s="18" t="s">
        <v>162</v>
      </c>
      <c r="AU323" s="18" t="s">
        <v>87</v>
      </c>
    </row>
    <row r="324" spans="1:65" s="2" customFormat="1" ht="87.75">
      <c r="A324" s="33"/>
      <c r="B324" s="34"/>
      <c r="C324" s="33"/>
      <c r="D324" s="164" t="s">
        <v>164</v>
      </c>
      <c r="E324" s="33"/>
      <c r="F324" s="169" t="s">
        <v>417</v>
      </c>
      <c r="G324" s="33"/>
      <c r="H324" s="33"/>
      <c r="I324" s="166"/>
      <c r="J324" s="33"/>
      <c r="K324" s="33"/>
      <c r="L324" s="34"/>
      <c r="M324" s="167"/>
      <c r="N324" s="168"/>
      <c r="O324" s="59"/>
      <c r="P324" s="59"/>
      <c r="Q324" s="59"/>
      <c r="R324" s="59"/>
      <c r="S324" s="59"/>
      <c r="T324" s="60"/>
      <c r="U324" s="33"/>
      <c r="V324" s="33"/>
      <c r="W324" s="33"/>
      <c r="X324" s="33"/>
      <c r="Y324" s="33"/>
      <c r="Z324" s="33"/>
      <c r="AA324" s="33"/>
      <c r="AB324" s="33"/>
      <c r="AC324" s="33"/>
      <c r="AD324" s="33"/>
      <c r="AE324" s="33"/>
      <c r="AT324" s="18" t="s">
        <v>164</v>
      </c>
      <c r="AU324" s="18" t="s">
        <v>87</v>
      </c>
    </row>
    <row r="325" spans="1:65" s="13" customFormat="1" ht="33.75">
      <c r="B325" s="170"/>
      <c r="D325" s="164" t="s">
        <v>166</v>
      </c>
      <c r="E325" s="171" t="s">
        <v>1</v>
      </c>
      <c r="F325" s="172" t="s">
        <v>223</v>
      </c>
      <c r="H325" s="171" t="s">
        <v>1</v>
      </c>
      <c r="I325" s="173"/>
      <c r="L325" s="170"/>
      <c r="M325" s="174"/>
      <c r="N325" s="175"/>
      <c r="O325" s="175"/>
      <c r="P325" s="175"/>
      <c r="Q325" s="175"/>
      <c r="R325" s="175"/>
      <c r="S325" s="175"/>
      <c r="T325" s="176"/>
      <c r="AT325" s="171" t="s">
        <v>166</v>
      </c>
      <c r="AU325" s="171" t="s">
        <v>87</v>
      </c>
      <c r="AV325" s="13" t="s">
        <v>85</v>
      </c>
      <c r="AW325" s="13" t="s">
        <v>34</v>
      </c>
      <c r="AX325" s="13" t="s">
        <v>78</v>
      </c>
      <c r="AY325" s="171" t="s">
        <v>153</v>
      </c>
    </row>
    <row r="326" spans="1:65" s="13" customFormat="1" ht="11.25">
      <c r="B326" s="170"/>
      <c r="D326" s="164" t="s">
        <v>166</v>
      </c>
      <c r="E326" s="171" t="s">
        <v>1</v>
      </c>
      <c r="F326" s="172" t="s">
        <v>418</v>
      </c>
      <c r="H326" s="171" t="s">
        <v>1</v>
      </c>
      <c r="I326" s="173"/>
      <c r="L326" s="170"/>
      <c r="M326" s="174"/>
      <c r="N326" s="175"/>
      <c r="O326" s="175"/>
      <c r="P326" s="175"/>
      <c r="Q326" s="175"/>
      <c r="R326" s="175"/>
      <c r="S326" s="175"/>
      <c r="T326" s="176"/>
      <c r="AT326" s="171" t="s">
        <v>166</v>
      </c>
      <c r="AU326" s="171" t="s">
        <v>87</v>
      </c>
      <c r="AV326" s="13" t="s">
        <v>85</v>
      </c>
      <c r="AW326" s="13" t="s">
        <v>34</v>
      </c>
      <c r="AX326" s="13" t="s">
        <v>78</v>
      </c>
      <c r="AY326" s="171" t="s">
        <v>153</v>
      </c>
    </row>
    <row r="327" spans="1:65" s="14" customFormat="1" ht="11.25">
      <c r="B327" s="177"/>
      <c r="D327" s="164" t="s">
        <v>166</v>
      </c>
      <c r="E327" s="178" t="s">
        <v>1</v>
      </c>
      <c r="F327" s="179" t="s">
        <v>402</v>
      </c>
      <c r="H327" s="180">
        <v>0.5</v>
      </c>
      <c r="I327" s="181"/>
      <c r="L327" s="177"/>
      <c r="M327" s="182"/>
      <c r="N327" s="183"/>
      <c r="O327" s="183"/>
      <c r="P327" s="183"/>
      <c r="Q327" s="183"/>
      <c r="R327" s="183"/>
      <c r="S327" s="183"/>
      <c r="T327" s="184"/>
      <c r="AT327" s="178" t="s">
        <v>166</v>
      </c>
      <c r="AU327" s="178" t="s">
        <v>87</v>
      </c>
      <c r="AV327" s="14" t="s">
        <v>87</v>
      </c>
      <c r="AW327" s="14" t="s">
        <v>34</v>
      </c>
      <c r="AX327" s="14" t="s">
        <v>85</v>
      </c>
      <c r="AY327" s="178" t="s">
        <v>153</v>
      </c>
    </row>
    <row r="328" spans="1:65" s="2" customFormat="1" ht="24.2" customHeight="1">
      <c r="A328" s="33"/>
      <c r="B328" s="150"/>
      <c r="C328" s="151" t="s">
        <v>419</v>
      </c>
      <c r="D328" s="151" t="s">
        <v>155</v>
      </c>
      <c r="E328" s="152" t="s">
        <v>420</v>
      </c>
      <c r="F328" s="153" t="s">
        <v>421</v>
      </c>
      <c r="G328" s="154" t="s">
        <v>158</v>
      </c>
      <c r="H328" s="155">
        <v>72</v>
      </c>
      <c r="I328" s="156"/>
      <c r="J328" s="157">
        <f>ROUND(I328*H328,2)</f>
        <v>0</v>
      </c>
      <c r="K328" s="153" t="s">
        <v>159</v>
      </c>
      <c r="L328" s="34"/>
      <c r="M328" s="158" t="s">
        <v>1</v>
      </c>
      <c r="N328" s="159" t="s">
        <v>43</v>
      </c>
      <c r="O328" s="59"/>
      <c r="P328" s="160">
        <f>O328*H328</f>
        <v>0</v>
      </c>
      <c r="Q328" s="160">
        <v>0</v>
      </c>
      <c r="R328" s="160">
        <f>Q328*H328</f>
        <v>0</v>
      </c>
      <c r="S328" s="160">
        <v>0</v>
      </c>
      <c r="T328" s="161">
        <f>S328*H328</f>
        <v>0</v>
      </c>
      <c r="U328" s="33"/>
      <c r="V328" s="33"/>
      <c r="W328" s="33"/>
      <c r="X328" s="33"/>
      <c r="Y328" s="33"/>
      <c r="Z328" s="33"/>
      <c r="AA328" s="33"/>
      <c r="AB328" s="33"/>
      <c r="AC328" s="33"/>
      <c r="AD328" s="33"/>
      <c r="AE328" s="33"/>
      <c r="AR328" s="162" t="s">
        <v>160</v>
      </c>
      <c r="AT328" s="162" t="s">
        <v>155</v>
      </c>
      <c r="AU328" s="162" t="s">
        <v>87</v>
      </c>
      <c r="AY328" s="18" t="s">
        <v>153</v>
      </c>
      <c r="BE328" s="163">
        <f>IF(N328="základní",J328,0)</f>
        <v>0</v>
      </c>
      <c r="BF328" s="163">
        <f>IF(N328="snížená",J328,0)</f>
        <v>0</v>
      </c>
      <c r="BG328" s="163">
        <f>IF(N328="zákl. přenesená",J328,0)</f>
        <v>0</v>
      </c>
      <c r="BH328" s="163">
        <f>IF(N328="sníž. přenesená",J328,0)</f>
        <v>0</v>
      </c>
      <c r="BI328" s="163">
        <f>IF(N328="nulová",J328,0)</f>
        <v>0</v>
      </c>
      <c r="BJ328" s="18" t="s">
        <v>85</v>
      </c>
      <c r="BK328" s="163">
        <f>ROUND(I328*H328,2)</f>
        <v>0</v>
      </c>
      <c r="BL328" s="18" t="s">
        <v>160</v>
      </c>
      <c r="BM328" s="162" t="s">
        <v>422</v>
      </c>
    </row>
    <row r="329" spans="1:65" s="2" customFormat="1" ht="29.25">
      <c r="A329" s="33"/>
      <c r="B329" s="34"/>
      <c r="C329" s="33"/>
      <c r="D329" s="164" t="s">
        <v>162</v>
      </c>
      <c r="E329" s="33"/>
      <c r="F329" s="165" t="s">
        <v>423</v>
      </c>
      <c r="G329" s="33"/>
      <c r="H329" s="33"/>
      <c r="I329" s="166"/>
      <c r="J329" s="33"/>
      <c r="K329" s="33"/>
      <c r="L329" s="34"/>
      <c r="M329" s="167"/>
      <c r="N329" s="168"/>
      <c r="O329" s="59"/>
      <c r="P329" s="59"/>
      <c r="Q329" s="59"/>
      <c r="R329" s="59"/>
      <c r="S329" s="59"/>
      <c r="T329" s="60"/>
      <c r="U329" s="33"/>
      <c r="V329" s="33"/>
      <c r="W329" s="33"/>
      <c r="X329" s="33"/>
      <c r="Y329" s="33"/>
      <c r="Z329" s="33"/>
      <c r="AA329" s="33"/>
      <c r="AB329" s="33"/>
      <c r="AC329" s="33"/>
      <c r="AD329" s="33"/>
      <c r="AE329" s="33"/>
      <c r="AT329" s="18" t="s">
        <v>162</v>
      </c>
      <c r="AU329" s="18" t="s">
        <v>87</v>
      </c>
    </row>
    <row r="330" spans="1:65" s="2" customFormat="1" ht="87.75">
      <c r="A330" s="33"/>
      <c r="B330" s="34"/>
      <c r="C330" s="33"/>
      <c r="D330" s="164" t="s">
        <v>164</v>
      </c>
      <c r="E330" s="33"/>
      <c r="F330" s="169" t="s">
        <v>417</v>
      </c>
      <c r="G330" s="33"/>
      <c r="H330" s="33"/>
      <c r="I330" s="166"/>
      <c r="J330" s="33"/>
      <c r="K330" s="33"/>
      <c r="L330" s="34"/>
      <c r="M330" s="167"/>
      <c r="N330" s="168"/>
      <c r="O330" s="59"/>
      <c r="P330" s="59"/>
      <c r="Q330" s="59"/>
      <c r="R330" s="59"/>
      <c r="S330" s="59"/>
      <c r="T330" s="60"/>
      <c r="U330" s="33"/>
      <c r="V330" s="33"/>
      <c r="W330" s="33"/>
      <c r="X330" s="33"/>
      <c r="Y330" s="33"/>
      <c r="Z330" s="33"/>
      <c r="AA330" s="33"/>
      <c r="AB330" s="33"/>
      <c r="AC330" s="33"/>
      <c r="AD330" s="33"/>
      <c r="AE330" s="33"/>
      <c r="AT330" s="18" t="s">
        <v>164</v>
      </c>
      <c r="AU330" s="18" t="s">
        <v>87</v>
      </c>
    </row>
    <row r="331" spans="1:65" s="13" customFormat="1" ht="33.75">
      <c r="B331" s="170"/>
      <c r="D331" s="164" t="s">
        <v>166</v>
      </c>
      <c r="E331" s="171" t="s">
        <v>1</v>
      </c>
      <c r="F331" s="172" t="s">
        <v>223</v>
      </c>
      <c r="H331" s="171" t="s">
        <v>1</v>
      </c>
      <c r="I331" s="173"/>
      <c r="L331" s="170"/>
      <c r="M331" s="174"/>
      <c r="N331" s="175"/>
      <c r="O331" s="175"/>
      <c r="P331" s="175"/>
      <c r="Q331" s="175"/>
      <c r="R331" s="175"/>
      <c r="S331" s="175"/>
      <c r="T331" s="176"/>
      <c r="AT331" s="171" t="s">
        <v>166</v>
      </c>
      <c r="AU331" s="171" t="s">
        <v>87</v>
      </c>
      <c r="AV331" s="13" t="s">
        <v>85</v>
      </c>
      <c r="AW331" s="13" t="s">
        <v>34</v>
      </c>
      <c r="AX331" s="13" t="s">
        <v>78</v>
      </c>
      <c r="AY331" s="171" t="s">
        <v>153</v>
      </c>
    </row>
    <row r="332" spans="1:65" s="14" customFormat="1" ht="22.5">
      <c r="B332" s="177"/>
      <c r="D332" s="164" t="s">
        <v>166</v>
      </c>
      <c r="E332" s="178" t="s">
        <v>1</v>
      </c>
      <c r="F332" s="179" t="s">
        <v>392</v>
      </c>
      <c r="H332" s="180">
        <v>32.5</v>
      </c>
      <c r="I332" s="181"/>
      <c r="L332" s="177"/>
      <c r="M332" s="182"/>
      <c r="N332" s="183"/>
      <c r="O332" s="183"/>
      <c r="P332" s="183"/>
      <c r="Q332" s="183"/>
      <c r="R332" s="183"/>
      <c r="S332" s="183"/>
      <c r="T332" s="184"/>
      <c r="AT332" s="178" t="s">
        <v>166</v>
      </c>
      <c r="AU332" s="178" t="s">
        <v>87</v>
      </c>
      <c r="AV332" s="14" t="s">
        <v>87</v>
      </c>
      <c r="AW332" s="14" t="s">
        <v>34</v>
      </c>
      <c r="AX332" s="14" t="s">
        <v>78</v>
      </c>
      <c r="AY332" s="178" t="s">
        <v>153</v>
      </c>
    </row>
    <row r="333" spans="1:65" s="14" customFormat="1" ht="22.5">
      <c r="B333" s="177"/>
      <c r="D333" s="164" t="s">
        <v>166</v>
      </c>
      <c r="E333" s="178" t="s">
        <v>1</v>
      </c>
      <c r="F333" s="179" t="s">
        <v>393</v>
      </c>
      <c r="H333" s="180">
        <v>10.5</v>
      </c>
      <c r="I333" s="181"/>
      <c r="L333" s="177"/>
      <c r="M333" s="182"/>
      <c r="N333" s="183"/>
      <c r="O333" s="183"/>
      <c r="P333" s="183"/>
      <c r="Q333" s="183"/>
      <c r="R333" s="183"/>
      <c r="S333" s="183"/>
      <c r="T333" s="184"/>
      <c r="AT333" s="178" t="s">
        <v>166</v>
      </c>
      <c r="AU333" s="178" t="s">
        <v>87</v>
      </c>
      <c r="AV333" s="14" t="s">
        <v>87</v>
      </c>
      <c r="AW333" s="14" t="s">
        <v>34</v>
      </c>
      <c r="AX333" s="14" t="s">
        <v>78</v>
      </c>
      <c r="AY333" s="178" t="s">
        <v>153</v>
      </c>
    </row>
    <row r="334" spans="1:65" s="14" customFormat="1" ht="22.5">
      <c r="B334" s="177"/>
      <c r="D334" s="164" t="s">
        <v>166</v>
      </c>
      <c r="E334" s="178" t="s">
        <v>1</v>
      </c>
      <c r="F334" s="179" t="s">
        <v>394</v>
      </c>
      <c r="H334" s="180">
        <v>25.5</v>
      </c>
      <c r="I334" s="181"/>
      <c r="L334" s="177"/>
      <c r="M334" s="182"/>
      <c r="N334" s="183"/>
      <c r="O334" s="183"/>
      <c r="P334" s="183"/>
      <c r="Q334" s="183"/>
      <c r="R334" s="183"/>
      <c r="S334" s="183"/>
      <c r="T334" s="184"/>
      <c r="AT334" s="178" t="s">
        <v>166</v>
      </c>
      <c r="AU334" s="178" t="s">
        <v>87</v>
      </c>
      <c r="AV334" s="14" t="s">
        <v>87</v>
      </c>
      <c r="AW334" s="14" t="s">
        <v>34</v>
      </c>
      <c r="AX334" s="14" t="s">
        <v>78</v>
      </c>
      <c r="AY334" s="178" t="s">
        <v>153</v>
      </c>
    </row>
    <row r="335" spans="1:65" s="14" customFormat="1" ht="22.5">
      <c r="B335" s="177"/>
      <c r="D335" s="164" t="s">
        <v>166</v>
      </c>
      <c r="E335" s="178" t="s">
        <v>1</v>
      </c>
      <c r="F335" s="179" t="s">
        <v>395</v>
      </c>
      <c r="H335" s="180">
        <v>3.5</v>
      </c>
      <c r="I335" s="181"/>
      <c r="L335" s="177"/>
      <c r="M335" s="182"/>
      <c r="N335" s="183"/>
      <c r="O335" s="183"/>
      <c r="P335" s="183"/>
      <c r="Q335" s="183"/>
      <c r="R335" s="183"/>
      <c r="S335" s="183"/>
      <c r="T335" s="184"/>
      <c r="AT335" s="178" t="s">
        <v>166</v>
      </c>
      <c r="AU335" s="178" t="s">
        <v>87</v>
      </c>
      <c r="AV335" s="14" t="s">
        <v>87</v>
      </c>
      <c r="AW335" s="14" t="s">
        <v>34</v>
      </c>
      <c r="AX335" s="14" t="s">
        <v>78</v>
      </c>
      <c r="AY335" s="178" t="s">
        <v>153</v>
      </c>
    </row>
    <row r="336" spans="1:65" s="15" customFormat="1" ht="11.25">
      <c r="B336" s="185"/>
      <c r="D336" s="164" t="s">
        <v>166</v>
      </c>
      <c r="E336" s="186" t="s">
        <v>1</v>
      </c>
      <c r="F336" s="187" t="s">
        <v>184</v>
      </c>
      <c r="H336" s="188">
        <v>72</v>
      </c>
      <c r="I336" s="189"/>
      <c r="L336" s="185"/>
      <c r="M336" s="190"/>
      <c r="N336" s="191"/>
      <c r="O336" s="191"/>
      <c r="P336" s="191"/>
      <c r="Q336" s="191"/>
      <c r="R336" s="191"/>
      <c r="S336" s="191"/>
      <c r="T336" s="192"/>
      <c r="AT336" s="186" t="s">
        <v>166</v>
      </c>
      <c r="AU336" s="186" t="s">
        <v>87</v>
      </c>
      <c r="AV336" s="15" t="s">
        <v>160</v>
      </c>
      <c r="AW336" s="15" t="s">
        <v>34</v>
      </c>
      <c r="AX336" s="15" t="s">
        <v>85</v>
      </c>
      <c r="AY336" s="186" t="s">
        <v>153</v>
      </c>
    </row>
    <row r="337" spans="1:65" s="2" customFormat="1" ht="24.2" customHeight="1">
      <c r="A337" s="33"/>
      <c r="B337" s="150"/>
      <c r="C337" s="151" t="s">
        <v>424</v>
      </c>
      <c r="D337" s="151" t="s">
        <v>155</v>
      </c>
      <c r="E337" s="152" t="s">
        <v>425</v>
      </c>
      <c r="F337" s="153" t="s">
        <v>426</v>
      </c>
      <c r="G337" s="154" t="s">
        <v>158</v>
      </c>
      <c r="H337" s="155">
        <v>763.5</v>
      </c>
      <c r="I337" s="156"/>
      <c r="J337" s="157">
        <f>ROUND(I337*H337,2)</f>
        <v>0</v>
      </c>
      <c r="K337" s="153" t="s">
        <v>159</v>
      </c>
      <c r="L337" s="34"/>
      <c r="M337" s="158" t="s">
        <v>1</v>
      </c>
      <c r="N337" s="159" t="s">
        <v>43</v>
      </c>
      <c r="O337" s="59"/>
      <c r="P337" s="160">
        <f>O337*H337</f>
        <v>0</v>
      </c>
      <c r="Q337" s="160">
        <v>0</v>
      </c>
      <c r="R337" s="160">
        <f>Q337*H337</f>
        <v>0</v>
      </c>
      <c r="S337" s="160">
        <v>0</v>
      </c>
      <c r="T337" s="161">
        <f>S337*H337</f>
        <v>0</v>
      </c>
      <c r="U337" s="33"/>
      <c r="V337" s="33"/>
      <c r="W337" s="33"/>
      <c r="X337" s="33"/>
      <c r="Y337" s="33"/>
      <c r="Z337" s="33"/>
      <c r="AA337" s="33"/>
      <c r="AB337" s="33"/>
      <c r="AC337" s="33"/>
      <c r="AD337" s="33"/>
      <c r="AE337" s="33"/>
      <c r="AR337" s="162" t="s">
        <v>160</v>
      </c>
      <c r="AT337" s="162" t="s">
        <v>155</v>
      </c>
      <c r="AU337" s="162" t="s">
        <v>87</v>
      </c>
      <c r="AY337" s="18" t="s">
        <v>153</v>
      </c>
      <c r="BE337" s="163">
        <f>IF(N337="základní",J337,0)</f>
        <v>0</v>
      </c>
      <c r="BF337" s="163">
        <f>IF(N337="snížená",J337,0)</f>
        <v>0</v>
      </c>
      <c r="BG337" s="163">
        <f>IF(N337="zákl. přenesená",J337,0)</f>
        <v>0</v>
      </c>
      <c r="BH337" s="163">
        <f>IF(N337="sníž. přenesená",J337,0)</f>
        <v>0</v>
      </c>
      <c r="BI337" s="163">
        <f>IF(N337="nulová",J337,0)</f>
        <v>0</v>
      </c>
      <c r="BJ337" s="18" t="s">
        <v>85</v>
      </c>
      <c r="BK337" s="163">
        <f>ROUND(I337*H337,2)</f>
        <v>0</v>
      </c>
      <c r="BL337" s="18" t="s">
        <v>160</v>
      </c>
      <c r="BM337" s="162" t="s">
        <v>427</v>
      </c>
    </row>
    <row r="338" spans="1:65" s="2" customFormat="1" ht="19.5">
      <c r="A338" s="33"/>
      <c r="B338" s="34"/>
      <c r="C338" s="33"/>
      <c r="D338" s="164" t="s">
        <v>162</v>
      </c>
      <c r="E338" s="33"/>
      <c r="F338" s="165" t="s">
        <v>428</v>
      </c>
      <c r="G338" s="33"/>
      <c r="H338" s="33"/>
      <c r="I338" s="166"/>
      <c r="J338" s="33"/>
      <c r="K338" s="33"/>
      <c r="L338" s="34"/>
      <c r="M338" s="167"/>
      <c r="N338" s="168"/>
      <c r="O338" s="59"/>
      <c r="P338" s="59"/>
      <c r="Q338" s="59"/>
      <c r="R338" s="59"/>
      <c r="S338" s="59"/>
      <c r="T338" s="60"/>
      <c r="U338" s="33"/>
      <c r="V338" s="33"/>
      <c r="W338" s="33"/>
      <c r="X338" s="33"/>
      <c r="Y338" s="33"/>
      <c r="Z338" s="33"/>
      <c r="AA338" s="33"/>
      <c r="AB338" s="33"/>
      <c r="AC338" s="33"/>
      <c r="AD338" s="33"/>
      <c r="AE338" s="33"/>
      <c r="AT338" s="18" t="s">
        <v>162</v>
      </c>
      <c r="AU338" s="18" t="s">
        <v>87</v>
      </c>
    </row>
    <row r="339" spans="1:65" s="13" customFormat="1" ht="33.75">
      <c r="B339" s="170"/>
      <c r="D339" s="164" t="s">
        <v>166</v>
      </c>
      <c r="E339" s="171" t="s">
        <v>1</v>
      </c>
      <c r="F339" s="172" t="s">
        <v>223</v>
      </c>
      <c r="H339" s="171" t="s">
        <v>1</v>
      </c>
      <c r="I339" s="173"/>
      <c r="L339" s="170"/>
      <c r="M339" s="174"/>
      <c r="N339" s="175"/>
      <c r="O339" s="175"/>
      <c r="P339" s="175"/>
      <c r="Q339" s="175"/>
      <c r="R339" s="175"/>
      <c r="S339" s="175"/>
      <c r="T339" s="176"/>
      <c r="AT339" s="171" t="s">
        <v>166</v>
      </c>
      <c r="AU339" s="171" t="s">
        <v>87</v>
      </c>
      <c r="AV339" s="13" t="s">
        <v>85</v>
      </c>
      <c r="AW339" s="13" t="s">
        <v>34</v>
      </c>
      <c r="AX339" s="13" t="s">
        <v>78</v>
      </c>
      <c r="AY339" s="171" t="s">
        <v>153</v>
      </c>
    </row>
    <row r="340" spans="1:65" s="14" customFormat="1" ht="22.5">
      <c r="B340" s="177"/>
      <c r="D340" s="164" t="s">
        <v>166</v>
      </c>
      <c r="E340" s="178" t="s">
        <v>1</v>
      </c>
      <c r="F340" s="179" t="s">
        <v>429</v>
      </c>
      <c r="H340" s="180">
        <v>763.5</v>
      </c>
      <c r="I340" s="181"/>
      <c r="L340" s="177"/>
      <c r="M340" s="182"/>
      <c r="N340" s="183"/>
      <c r="O340" s="183"/>
      <c r="P340" s="183"/>
      <c r="Q340" s="183"/>
      <c r="R340" s="183"/>
      <c r="S340" s="183"/>
      <c r="T340" s="184"/>
      <c r="AT340" s="178" t="s">
        <v>166</v>
      </c>
      <c r="AU340" s="178" t="s">
        <v>87</v>
      </c>
      <c r="AV340" s="14" t="s">
        <v>87</v>
      </c>
      <c r="AW340" s="14" t="s">
        <v>34</v>
      </c>
      <c r="AX340" s="14" t="s">
        <v>85</v>
      </c>
      <c r="AY340" s="178" t="s">
        <v>153</v>
      </c>
    </row>
    <row r="341" spans="1:65" s="2" customFormat="1" ht="21.75" customHeight="1">
      <c r="A341" s="33"/>
      <c r="B341" s="150"/>
      <c r="C341" s="151" t="s">
        <v>430</v>
      </c>
      <c r="D341" s="151" t="s">
        <v>155</v>
      </c>
      <c r="E341" s="152" t="s">
        <v>431</v>
      </c>
      <c r="F341" s="153" t="s">
        <v>432</v>
      </c>
      <c r="G341" s="154" t="s">
        <v>158</v>
      </c>
      <c r="H341" s="155">
        <v>763.5</v>
      </c>
      <c r="I341" s="156"/>
      <c r="J341" s="157">
        <f>ROUND(I341*H341,2)</f>
        <v>0</v>
      </c>
      <c r="K341" s="153" t="s">
        <v>159</v>
      </c>
      <c r="L341" s="34"/>
      <c r="M341" s="158" t="s">
        <v>1</v>
      </c>
      <c r="N341" s="159" t="s">
        <v>43</v>
      </c>
      <c r="O341" s="59"/>
      <c r="P341" s="160">
        <f>O341*H341</f>
        <v>0</v>
      </c>
      <c r="Q341" s="160">
        <v>0</v>
      </c>
      <c r="R341" s="160">
        <f>Q341*H341</f>
        <v>0</v>
      </c>
      <c r="S341" s="160">
        <v>0</v>
      </c>
      <c r="T341" s="161">
        <f>S341*H341</f>
        <v>0</v>
      </c>
      <c r="U341" s="33"/>
      <c r="V341" s="33"/>
      <c r="W341" s="33"/>
      <c r="X341" s="33"/>
      <c r="Y341" s="33"/>
      <c r="Z341" s="33"/>
      <c r="AA341" s="33"/>
      <c r="AB341" s="33"/>
      <c r="AC341" s="33"/>
      <c r="AD341" s="33"/>
      <c r="AE341" s="33"/>
      <c r="AR341" s="162" t="s">
        <v>160</v>
      </c>
      <c r="AT341" s="162" t="s">
        <v>155</v>
      </c>
      <c r="AU341" s="162" t="s">
        <v>87</v>
      </c>
      <c r="AY341" s="18" t="s">
        <v>153</v>
      </c>
      <c r="BE341" s="163">
        <f>IF(N341="základní",J341,0)</f>
        <v>0</v>
      </c>
      <c r="BF341" s="163">
        <f>IF(N341="snížená",J341,0)</f>
        <v>0</v>
      </c>
      <c r="BG341" s="163">
        <f>IF(N341="zákl. přenesená",J341,0)</f>
        <v>0</v>
      </c>
      <c r="BH341" s="163">
        <f>IF(N341="sníž. přenesená",J341,0)</f>
        <v>0</v>
      </c>
      <c r="BI341" s="163">
        <f>IF(N341="nulová",J341,0)</f>
        <v>0</v>
      </c>
      <c r="BJ341" s="18" t="s">
        <v>85</v>
      </c>
      <c r="BK341" s="163">
        <f>ROUND(I341*H341,2)</f>
        <v>0</v>
      </c>
      <c r="BL341" s="18" t="s">
        <v>160</v>
      </c>
      <c r="BM341" s="162" t="s">
        <v>433</v>
      </c>
    </row>
    <row r="342" spans="1:65" s="2" customFormat="1" ht="19.5">
      <c r="A342" s="33"/>
      <c r="B342" s="34"/>
      <c r="C342" s="33"/>
      <c r="D342" s="164" t="s">
        <v>162</v>
      </c>
      <c r="E342" s="33"/>
      <c r="F342" s="165" t="s">
        <v>434</v>
      </c>
      <c r="G342" s="33"/>
      <c r="H342" s="33"/>
      <c r="I342" s="166"/>
      <c r="J342" s="33"/>
      <c r="K342" s="33"/>
      <c r="L342" s="34"/>
      <c r="M342" s="167"/>
      <c r="N342" s="168"/>
      <c r="O342" s="59"/>
      <c r="P342" s="59"/>
      <c r="Q342" s="59"/>
      <c r="R342" s="59"/>
      <c r="S342" s="59"/>
      <c r="T342" s="60"/>
      <c r="U342" s="33"/>
      <c r="V342" s="33"/>
      <c r="W342" s="33"/>
      <c r="X342" s="33"/>
      <c r="Y342" s="33"/>
      <c r="Z342" s="33"/>
      <c r="AA342" s="33"/>
      <c r="AB342" s="33"/>
      <c r="AC342" s="33"/>
      <c r="AD342" s="33"/>
      <c r="AE342" s="33"/>
      <c r="AT342" s="18" t="s">
        <v>162</v>
      </c>
      <c r="AU342" s="18" t="s">
        <v>87</v>
      </c>
    </row>
    <row r="343" spans="1:65" s="13" customFormat="1" ht="33.75">
      <c r="B343" s="170"/>
      <c r="D343" s="164" t="s">
        <v>166</v>
      </c>
      <c r="E343" s="171" t="s">
        <v>1</v>
      </c>
      <c r="F343" s="172" t="s">
        <v>223</v>
      </c>
      <c r="H343" s="171" t="s">
        <v>1</v>
      </c>
      <c r="I343" s="173"/>
      <c r="L343" s="170"/>
      <c r="M343" s="174"/>
      <c r="N343" s="175"/>
      <c r="O343" s="175"/>
      <c r="P343" s="175"/>
      <c r="Q343" s="175"/>
      <c r="R343" s="175"/>
      <c r="S343" s="175"/>
      <c r="T343" s="176"/>
      <c r="AT343" s="171" t="s">
        <v>166</v>
      </c>
      <c r="AU343" s="171" t="s">
        <v>87</v>
      </c>
      <c r="AV343" s="13" t="s">
        <v>85</v>
      </c>
      <c r="AW343" s="13" t="s">
        <v>34</v>
      </c>
      <c r="AX343" s="13" t="s">
        <v>78</v>
      </c>
      <c r="AY343" s="171" t="s">
        <v>153</v>
      </c>
    </row>
    <row r="344" spans="1:65" s="14" customFormat="1" ht="22.5">
      <c r="B344" s="177"/>
      <c r="D344" s="164" t="s">
        <v>166</v>
      </c>
      <c r="E344" s="178" t="s">
        <v>1</v>
      </c>
      <c r="F344" s="179" t="s">
        <v>429</v>
      </c>
      <c r="H344" s="180">
        <v>763.5</v>
      </c>
      <c r="I344" s="181"/>
      <c r="L344" s="177"/>
      <c r="M344" s="182"/>
      <c r="N344" s="183"/>
      <c r="O344" s="183"/>
      <c r="P344" s="183"/>
      <c r="Q344" s="183"/>
      <c r="R344" s="183"/>
      <c r="S344" s="183"/>
      <c r="T344" s="184"/>
      <c r="AT344" s="178" t="s">
        <v>166</v>
      </c>
      <c r="AU344" s="178" t="s">
        <v>87</v>
      </c>
      <c r="AV344" s="14" t="s">
        <v>87</v>
      </c>
      <c r="AW344" s="14" t="s">
        <v>34</v>
      </c>
      <c r="AX344" s="14" t="s">
        <v>85</v>
      </c>
      <c r="AY344" s="178" t="s">
        <v>153</v>
      </c>
    </row>
    <row r="345" spans="1:65" s="2" customFormat="1" ht="24.2" customHeight="1">
      <c r="A345" s="33"/>
      <c r="B345" s="150"/>
      <c r="C345" s="151" t="s">
        <v>435</v>
      </c>
      <c r="D345" s="151" t="s">
        <v>155</v>
      </c>
      <c r="E345" s="152" t="s">
        <v>436</v>
      </c>
      <c r="F345" s="153" t="s">
        <v>437</v>
      </c>
      <c r="G345" s="154" t="s">
        <v>158</v>
      </c>
      <c r="H345" s="155">
        <v>763.5</v>
      </c>
      <c r="I345" s="156"/>
      <c r="J345" s="157">
        <f>ROUND(I345*H345,2)</f>
        <v>0</v>
      </c>
      <c r="K345" s="153" t="s">
        <v>159</v>
      </c>
      <c r="L345" s="34"/>
      <c r="M345" s="158" t="s">
        <v>1</v>
      </c>
      <c r="N345" s="159" t="s">
        <v>43</v>
      </c>
      <c r="O345" s="59"/>
      <c r="P345" s="160">
        <f>O345*H345</f>
        <v>0</v>
      </c>
      <c r="Q345" s="160">
        <v>0</v>
      </c>
      <c r="R345" s="160">
        <f>Q345*H345</f>
        <v>0</v>
      </c>
      <c r="S345" s="160">
        <v>0</v>
      </c>
      <c r="T345" s="161">
        <f>S345*H345</f>
        <v>0</v>
      </c>
      <c r="U345" s="33"/>
      <c r="V345" s="33"/>
      <c r="W345" s="33"/>
      <c r="X345" s="33"/>
      <c r="Y345" s="33"/>
      <c r="Z345" s="33"/>
      <c r="AA345" s="33"/>
      <c r="AB345" s="33"/>
      <c r="AC345" s="33"/>
      <c r="AD345" s="33"/>
      <c r="AE345" s="33"/>
      <c r="AR345" s="162" t="s">
        <v>160</v>
      </c>
      <c r="AT345" s="162" t="s">
        <v>155</v>
      </c>
      <c r="AU345" s="162" t="s">
        <v>87</v>
      </c>
      <c r="AY345" s="18" t="s">
        <v>153</v>
      </c>
      <c r="BE345" s="163">
        <f>IF(N345="základní",J345,0)</f>
        <v>0</v>
      </c>
      <c r="BF345" s="163">
        <f>IF(N345="snížená",J345,0)</f>
        <v>0</v>
      </c>
      <c r="BG345" s="163">
        <f>IF(N345="zákl. přenesená",J345,0)</f>
        <v>0</v>
      </c>
      <c r="BH345" s="163">
        <f>IF(N345="sníž. přenesená",J345,0)</f>
        <v>0</v>
      </c>
      <c r="BI345" s="163">
        <f>IF(N345="nulová",J345,0)</f>
        <v>0</v>
      </c>
      <c r="BJ345" s="18" t="s">
        <v>85</v>
      </c>
      <c r="BK345" s="163">
        <f>ROUND(I345*H345,2)</f>
        <v>0</v>
      </c>
      <c r="BL345" s="18" t="s">
        <v>160</v>
      </c>
      <c r="BM345" s="162" t="s">
        <v>438</v>
      </c>
    </row>
    <row r="346" spans="1:65" s="2" customFormat="1" ht="29.25">
      <c r="A346" s="33"/>
      <c r="B346" s="34"/>
      <c r="C346" s="33"/>
      <c r="D346" s="164" t="s">
        <v>162</v>
      </c>
      <c r="E346" s="33"/>
      <c r="F346" s="165" t="s">
        <v>439</v>
      </c>
      <c r="G346" s="33"/>
      <c r="H346" s="33"/>
      <c r="I346" s="166"/>
      <c r="J346" s="33"/>
      <c r="K346" s="33"/>
      <c r="L346" s="34"/>
      <c r="M346" s="167"/>
      <c r="N346" s="168"/>
      <c r="O346" s="59"/>
      <c r="P346" s="59"/>
      <c r="Q346" s="59"/>
      <c r="R346" s="59"/>
      <c r="S346" s="59"/>
      <c r="T346" s="60"/>
      <c r="U346" s="33"/>
      <c r="V346" s="33"/>
      <c r="W346" s="33"/>
      <c r="X346" s="33"/>
      <c r="Y346" s="33"/>
      <c r="Z346" s="33"/>
      <c r="AA346" s="33"/>
      <c r="AB346" s="33"/>
      <c r="AC346" s="33"/>
      <c r="AD346" s="33"/>
      <c r="AE346" s="33"/>
      <c r="AT346" s="18" t="s">
        <v>162</v>
      </c>
      <c r="AU346" s="18" t="s">
        <v>87</v>
      </c>
    </row>
    <row r="347" spans="1:65" s="13" customFormat="1" ht="33.75">
      <c r="B347" s="170"/>
      <c r="D347" s="164" t="s">
        <v>166</v>
      </c>
      <c r="E347" s="171" t="s">
        <v>1</v>
      </c>
      <c r="F347" s="172" t="s">
        <v>223</v>
      </c>
      <c r="H347" s="171" t="s">
        <v>1</v>
      </c>
      <c r="I347" s="173"/>
      <c r="L347" s="170"/>
      <c r="M347" s="174"/>
      <c r="N347" s="175"/>
      <c r="O347" s="175"/>
      <c r="P347" s="175"/>
      <c r="Q347" s="175"/>
      <c r="R347" s="175"/>
      <c r="S347" s="175"/>
      <c r="T347" s="176"/>
      <c r="AT347" s="171" t="s">
        <v>166</v>
      </c>
      <c r="AU347" s="171" t="s">
        <v>87</v>
      </c>
      <c r="AV347" s="13" t="s">
        <v>85</v>
      </c>
      <c r="AW347" s="13" t="s">
        <v>34</v>
      </c>
      <c r="AX347" s="13" t="s">
        <v>78</v>
      </c>
      <c r="AY347" s="171" t="s">
        <v>153</v>
      </c>
    </row>
    <row r="348" spans="1:65" s="14" customFormat="1" ht="22.5">
      <c r="B348" s="177"/>
      <c r="D348" s="164" t="s">
        <v>166</v>
      </c>
      <c r="E348" s="178" t="s">
        <v>1</v>
      </c>
      <c r="F348" s="179" t="s">
        <v>429</v>
      </c>
      <c r="H348" s="180">
        <v>763.5</v>
      </c>
      <c r="I348" s="181"/>
      <c r="L348" s="177"/>
      <c r="M348" s="182"/>
      <c r="N348" s="183"/>
      <c r="O348" s="183"/>
      <c r="P348" s="183"/>
      <c r="Q348" s="183"/>
      <c r="R348" s="183"/>
      <c r="S348" s="183"/>
      <c r="T348" s="184"/>
      <c r="AT348" s="178" t="s">
        <v>166</v>
      </c>
      <c r="AU348" s="178" t="s">
        <v>87</v>
      </c>
      <c r="AV348" s="14" t="s">
        <v>87</v>
      </c>
      <c r="AW348" s="14" t="s">
        <v>34</v>
      </c>
      <c r="AX348" s="14" t="s">
        <v>85</v>
      </c>
      <c r="AY348" s="178" t="s">
        <v>153</v>
      </c>
    </row>
    <row r="349" spans="1:65" s="2" customFormat="1" ht="24.2" customHeight="1">
      <c r="A349" s="33"/>
      <c r="B349" s="150"/>
      <c r="C349" s="151" t="s">
        <v>440</v>
      </c>
      <c r="D349" s="151" t="s">
        <v>155</v>
      </c>
      <c r="E349" s="152" t="s">
        <v>441</v>
      </c>
      <c r="F349" s="153" t="s">
        <v>442</v>
      </c>
      <c r="G349" s="154" t="s">
        <v>158</v>
      </c>
      <c r="H349" s="155">
        <v>763.5</v>
      </c>
      <c r="I349" s="156"/>
      <c r="J349" s="157">
        <f>ROUND(I349*H349,2)</f>
        <v>0</v>
      </c>
      <c r="K349" s="153" t="s">
        <v>159</v>
      </c>
      <c r="L349" s="34"/>
      <c r="M349" s="158" t="s">
        <v>1</v>
      </c>
      <c r="N349" s="159" t="s">
        <v>43</v>
      </c>
      <c r="O349" s="59"/>
      <c r="P349" s="160">
        <f>O349*H349</f>
        <v>0</v>
      </c>
      <c r="Q349" s="160">
        <v>0</v>
      </c>
      <c r="R349" s="160">
        <f>Q349*H349</f>
        <v>0</v>
      </c>
      <c r="S349" s="160">
        <v>0</v>
      </c>
      <c r="T349" s="161">
        <f>S349*H349</f>
        <v>0</v>
      </c>
      <c r="U349" s="33"/>
      <c r="V349" s="33"/>
      <c r="W349" s="33"/>
      <c r="X349" s="33"/>
      <c r="Y349" s="33"/>
      <c r="Z349" s="33"/>
      <c r="AA349" s="33"/>
      <c r="AB349" s="33"/>
      <c r="AC349" s="33"/>
      <c r="AD349" s="33"/>
      <c r="AE349" s="33"/>
      <c r="AR349" s="162" t="s">
        <v>160</v>
      </c>
      <c r="AT349" s="162" t="s">
        <v>155</v>
      </c>
      <c r="AU349" s="162" t="s">
        <v>87</v>
      </c>
      <c r="AY349" s="18" t="s">
        <v>153</v>
      </c>
      <c r="BE349" s="163">
        <f>IF(N349="základní",J349,0)</f>
        <v>0</v>
      </c>
      <c r="BF349" s="163">
        <f>IF(N349="snížená",J349,0)</f>
        <v>0</v>
      </c>
      <c r="BG349" s="163">
        <f>IF(N349="zákl. přenesená",J349,0)</f>
        <v>0</v>
      </c>
      <c r="BH349" s="163">
        <f>IF(N349="sníž. přenesená",J349,0)</f>
        <v>0</v>
      </c>
      <c r="BI349" s="163">
        <f>IF(N349="nulová",J349,0)</f>
        <v>0</v>
      </c>
      <c r="BJ349" s="18" t="s">
        <v>85</v>
      </c>
      <c r="BK349" s="163">
        <f>ROUND(I349*H349,2)</f>
        <v>0</v>
      </c>
      <c r="BL349" s="18" t="s">
        <v>160</v>
      </c>
      <c r="BM349" s="162" t="s">
        <v>443</v>
      </c>
    </row>
    <row r="350" spans="1:65" s="2" customFormat="1" ht="29.25">
      <c r="A350" s="33"/>
      <c r="B350" s="34"/>
      <c r="C350" s="33"/>
      <c r="D350" s="164" t="s">
        <v>162</v>
      </c>
      <c r="E350" s="33"/>
      <c r="F350" s="165" t="s">
        <v>444</v>
      </c>
      <c r="G350" s="33"/>
      <c r="H350" s="33"/>
      <c r="I350" s="166"/>
      <c r="J350" s="33"/>
      <c r="K350" s="33"/>
      <c r="L350" s="34"/>
      <c r="M350" s="167"/>
      <c r="N350" s="168"/>
      <c r="O350" s="59"/>
      <c r="P350" s="59"/>
      <c r="Q350" s="59"/>
      <c r="R350" s="59"/>
      <c r="S350" s="59"/>
      <c r="T350" s="60"/>
      <c r="U350" s="33"/>
      <c r="V350" s="33"/>
      <c r="W350" s="33"/>
      <c r="X350" s="33"/>
      <c r="Y350" s="33"/>
      <c r="Z350" s="33"/>
      <c r="AA350" s="33"/>
      <c r="AB350" s="33"/>
      <c r="AC350" s="33"/>
      <c r="AD350" s="33"/>
      <c r="AE350" s="33"/>
      <c r="AT350" s="18" t="s">
        <v>162</v>
      </c>
      <c r="AU350" s="18" t="s">
        <v>87</v>
      </c>
    </row>
    <row r="351" spans="1:65" s="2" customFormat="1" ht="48.75">
      <c r="A351" s="33"/>
      <c r="B351" s="34"/>
      <c r="C351" s="33"/>
      <c r="D351" s="164" t="s">
        <v>164</v>
      </c>
      <c r="E351" s="33"/>
      <c r="F351" s="169" t="s">
        <v>445</v>
      </c>
      <c r="G351" s="33"/>
      <c r="H351" s="33"/>
      <c r="I351" s="166"/>
      <c r="J351" s="33"/>
      <c r="K351" s="33"/>
      <c r="L351" s="34"/>
      <c r="M351" s="167"/>
      <c r="N351" s="168"/>
      <c r="O351" s="59"/>
      <c r="P351" s="59"/>
      <c r="Q351" s="59"/>
      <c r="R351" s="59"/>
      <c r="S351" s="59"/>
      <c r="T351" s="60"/>
      <c r="U351" s="33"/>
      <c r="V351" s="33"/>
      <c r="W351" s="33"/>
      <c r="X351" s="33"/>
      <c r="Y351" s="33"/>
      <c r="Z351" s="33"/>
      <c r="AA351" s="33"/>
      <c r="AB351" s="33"/>
      <c r="AC351" s="33"/>
      <c r="AD351" s="33"/>
      <c r="AE351" s="33"/>
      <c r="AT351" s="18" t="s">
        <v>164</v>
      </c>
      <c r="AU351" s="18" t="s">
        <v>87</v>
      </c>
    </row>
    <row r="352" spans="1:65" s="13" customFormat="1" ht="33.75">
      <c r="B352" s="170"/>
      <c r="D352" s="164" t="s">
        <v>166</v>
      </c>
      <c r="E352" s="171" t="s">
        <v>1</v>
      </c>
      <c r="F352" s="172" t="s">
        <v>223</v>
      </c>
      <c r="H352" s="171" t="s">
        <v>1</v>
      </c>
      <c r="I352" s="173"/>
      <c r="L352" s="170"/>
      <c r="M352" s="174"/>
      <c r="N352" s="175"/>
      <c r="O352" s="175"/>
      <c r="P352" s="175"/>
      <c r="Q352" s="175"/>
      <c r="R352" s="175"/>
      <c r="S352" s="175"/>
      <c r="T352" s="176"/>
      <c r="AT352" s="171" t="s">
        <v>166</v>
      </c>
      <c r="AU352" s="171" t="s">
        <v>87</v>
      </c>
      <c r="AV352" s="13" t="s">
        <v>85</v>
      </c>
      <c r="AW352" s="13" t="s">
        <v>34</v>
      </c>
      <c r="AX352" s="13" t="s">
        <v>78</v>
      </c>
      <c r="AY352" s="171" t="s">
        <v>153</v>
      </c>
    </row>
    <row r="353" spans="1:65" s="14" customFormat="1" ht="22.5">
      <c r="B353" s="177"/>
      <c r="D353" s="164" t="s">
        <v>166</v>
      </c>
      <c r="E353" s="178" t="s">
        <v>1</v>
      </c>
      <c r="F353" s="179" t="s">
        <v>429</v>
      </c>
      <c r="H353" s="180">
        <v>763.5</v>
      </c>
      <c r="I353" s="181"/>
      <c r="L353" s="177"/>
      <c r="M353" s="182"/>
      <c r="N353" s="183"/>
      <c r="O353" s="183"/>
      <c r="P353" s="183"/>
      <c r="Q353" s="183"/>
      <c r="R353" s="183"/>
      <c r="S353" s="183"/>
      <c r="T353" s="184"/>
      <c r="AT353" s="178" t="s">
        <v>166</v>
      </c>
      <c r="AU353" s="178" t="s">
        <v>87</v>
      </c>
      <c r="AV353" s="14" t="s">
        <v>87</v>
      </c>
      <c r="AW353" s="14" t="s">
        <v>34</v>
      </c>
      <c r="AX353" s="14" t="s">
        <v>85</v>
      </c>
      <c r="AY353" s="178" t="s">
        <v>153</v>
      </c>
    </row>
    <row r="354" spans="1:65" s="2" customFormat="1" ht="24.2" customHeight="1">
      <c r="A354" s="33"/>
      <c r="B354" s="150"/>
      <c r="C354" s="151" t="s">
        <v>446</v>
      </c>
      <c r="D354" s="151" t="s">
        <v>155</v>
      </c>
      <c r="E354" s="152" t="s">
        <v>447</v>
      </c>
      <c r="F354" s="153" t="s">
        <v>448</v>
      </c>
      <c r="G354" s="154" t="s">
        <v>158</v>
      </c>
      <c r="H354" s="155">
        <v>27</v>
      </c>
      <c r="I354" s="156"/>
      <c r="J354" s="157">
        <f>ROUND(I354*H354,2)</f>
        <v>0</v>
      </c>
      <c r="K354" s="153" t="s">
        <v>159</v>
      </c>
      <c r="L354" s="34"/>
      <c r="M354" s="158" t="s">
        <v>1</v>
      </c>
      <c r="N354" s="159" t="s">
        <v>43</v>
      </c>
      <c r="O354" s="59"/>
      <c r="P354" s="160">
        <f>O354*H354</f>
        <v>0</v>
      </c>
      <c r="Q354" s="160">
        <v>8.3500000000000005E-2</v>
      </c>
      <c r="R354" s="160">
        <f>Q354*H354</f>
        <v>2.2545000000000002</v>
      </c>
      <c r="S354" s="160">
        <v>0</v>
      </c>
      <c r="T354" s="161">
        <f>S354*H354</f>
        <v>0</v>
      </c>
      <c r="U354" s="33"/>
      <c r="V354" s="33"/>
      <c r="W354" s="33"/>
      <c r="X354" s="33"/>
      <c r="Y354" s="33"/>
      <c r="Z354" s="33"/>
      <c r="AA354" s="33"/>
      <c r="AB354" s="33"/>
      <c r="AC354" s="33"/>
      <c r="AD354" s="33"/>
      <c r="AE354" s="33"/>
      <c r="AR354" s="162" t="s">
        <v>160</v>
      </c>
      <c r="AT354" s="162" t="s">
        <v>155</v>
      </c>
      <c r="AU354" s="162" t="s">
        <v>87</v>
      </c>
      <c r="AY354" s="18" t="s">
        <v>153</v>
      </c>
      <c r="BE354" s="163">
        <f>IF(N354="základní",J354,0)</f>
        <v>0</v>
      </c>
      <c r="BF354" s="163">
        <f>IF(N354="snížená",J354,0)</f>
        <v>0</v>
      </c>
      <c r="BG354" s="163">
        <f>IF(N354="zákl. přenesená",J354,0)</f>
        <v>0</v>
      </c>
      <c r="BH354" s="163">
        <f>IF(N354="sníž. přenesená",J354,0)</f>
        <v>0</v>
      </c>
      <c r="BI354" s="163">
        <f>IF(N354="nulová",J354,0)</f>
        <v>0</v>
      </c>
      <c r="BJ354" s="18" t="s">
        <v>85</v>
      </c>
      <c r="BK354" s="163">
        <f>ROUND(I354*H354,2)</f>
        <v>0</v>
      </c>
      <c r="BL354" s="18" t="s">
        <v>160</v>
      </c>
      <c r="BM354" s="162" t="s">
        <v>449</v>
      </c>
    </row>
    <row r="355" spans="1:65" s="2" customFormat="1" ht="29.25">
      <c r="A355" s="33"/>
      <c r="B355" s="34"/>
      <c r="C355" s="33"/>
      <c r="D355" s="164" t="s">
        <v>162</v>
      </c>
      <c r="E355" s="33"/>
      <c r="F355" s="165" t="s">
        <v>450</v>
      </c>
      <c r="G355" s="33"/>
      <c r="H355" s="33"/>
      <c r="I355" s="166"/>
      <c r="J355" s="33"/>
      <c r="K355" s="33"/>
      <c r="L355" s="34"/>
      <c r="M355" s="167"/>
      <c r="N355" s="168"/>
      <c r="O355" s="59"/>
      <c r="P355" s="59"/>
      <c r="Q355" s="59"/>
      <c r="R355" s="59"/>
      <c r="S355" s="59"/>
      <c r="T355" s="60"/>
      <c r="U355" s="33"/>
      <c r="V355" s="33"/>
      <c r="W355" s="33"/>
      <c r="X355" s="33"/>
      <c r="Y355" s="33"/>
      <c r="Z355" s="33"/>
      <c r="AA355" s="33"/>
      <c r="AB355" s="33"/>
      <c r="AC355" s="33"/>
      <c r="AD355" s="33"/>
      <c r="AE355" s="33"/>
      <c r="AT355" s="18" t="s">
        <v>162</v>
      </c>
      <c r="AU355" s="18" t="s">
        <v>87</v>
      </c>
    </row>
    <row r="356" spans="1:65" s="2" customFormat="1" ht="58.5">
      <c r="A356" s="33"/>
      <c r="B356" s="34"/>
      <c r="C356" s="33"/>
      <c r="D356" s="164" t="s">
        <v>164</v>
      </c>
      <c r="E356" s="33"/>
      <c r="F356" s="169" t="s">
        <v>451</v>
      </c>
      <c r="G356" s="33"/>
      <c r="H356" s="33"/>
      <c r="I356" s="166"/>
      <c r="J356" s="33"/>
      <c r="K356" s="33"/>
      <c r="L356" s="34"/>
      <c r="M356" s="167"/>
      <c r="N356" s="168"/>
      <c r="O356" s="59"/>
      <c r="P356" s="59"/>
      <c r="Q356" s="59"/>
      <c r="R356" s="59"/>
      <c r="S356" s="59"/>
      <c r="T356" s="60"/>
      <c r="U356" s="33"/>
      <c r="V356" s="33"/>
      <c r="W356" s="33"/>
      <c r="X356" s="33"/>
      <c r="Y356" s="33"/>
      <c r="Z356" s="33"/>
      <c r="AA356" s="33"/>
      <c r="AB356" s="33"/>
      <c r="AC356" s="33"/>
      <c r="AD356" s="33"/>
      <c r="AE356" s="33"/>
      <c r="AT356" s="18" t="s">
        <v>164</v>
      </c>
      <c r="AU356" s="18" t="s">
        <v>87</v>
      </c>
    </row>
    <row r="357" spans="1:65" s="13" customFormat="1" ht="22.5">
      <c r="B357" s="170"/>
      <c r="D357" s="164" t="s">
        <v>166</v>
      </c>
      <c r="E357" s="171" t="s">
        <v>1</v>
      </c>
      <c r="F357" s="172" t="s">
        <v>452</v>
      </c>
      <c r="H357" s="171" t="s">
        <v>1</v>
      </c>
      <c r="I357" s="173"/>
      <c r="L357" s="170"/>
      <c r="M357" s="174"/>
      <c r="N357" s="175"/>
      <c r="O357" s="175"/>
      <c r="P357" s="175"/>
      <c r="Q357" s="175"/>
      <c r="R357" s="175"/>
      <c r="S357" s="175"/>
      <c r="T357" s="176"/>
      <c r="AT357" s="171" t="s">
        <v>166</v>
      </c>
      <c r="AU357" s="171" t="s">
        <v>87</v>
      </c>
      <c r="AV357" s="13" t="s">
        <v>85</v>
      </c>
      <c r="AW357" s="13" t="s">
        <v>34</v>
      </c>
      <c r="AX357" s="13" t="s">
        <v>78</v>
      </c>
      <c r="AY357" s="171" t="s">
        <v>153</v>
      </c>
    </row>
    <row r="358" spans="1:65" s="13" customFormat="1" ht="11.25">
      <c r="B358" s="170"/>
      <c r="D358" s="164" t="s">
        <v>166</v>
      </c>
      <c r="E358" s="171" t="s">
        <v>1</v>
      </c>
      <c r="F358" s="172" t="s">
        <v>453</v>
      </c>
      <c r="H358" s="171" t="s">
        <v>1</v>
      </c>
      <c r="I358" s="173"/>
      <c r="L358" s="170"/>
      <c r="M358" s="174"/>
      <c r="N358" s="175"/>
      <c r="O358" s="175"/>
      <c r="P358" s="175"/>
      <c r="Q358" s="175"/>
      <c r="R358" s="175"/>
      <c r="S358" s="175"/>
      <c r="T358" s="176"/>
      <c r="AT358" s="171" t="s">
        <v>166</v>
      </c>
      <c r="AU358" s="171" t="s">
        <v>87</v>
      </c>
      <c r="AV358" s="13" t="s">
        <v>85</v>
      </c>
      <c r="AW358" s="13" t="s">
        <v>34</v>
      </c>
      <c r="AX358" s="13" t="s">
        <v>78</v>
      </c>
      <c r="AY358" s="171" t="s">
        <v>153</v>
      </c>
    </row>
    <row r="359" spans="1:65" s="14" customFormat="1" ht="11.25">
      <c r="B359" s="177"/>
      <c r="D359" s="164" t="s">
        <v>166</v>
      </c>
      <c r="E359" s="178" t="s">
        <v>1</v>
      </c>
      <c r="F359" s="179" t="s">
        <v>454</v>
      </c>
      <c r="H359" s="180">
        <v>27</v>
      </c>
      <c r="I359" s="181"/>
      <c r="L359" s="177"/>
      <c r="M359" s="182"/>
      <c r="N359" s="183"/>
      <c r="O359" s="183"/>
      <c r="P359" s="183"/>
      <c r="Q359" s="183"/>
      <c r="R359" s="183"/>
      <c r="S359" s="183"/>
      <c r="T359" s="184"/>
      <c r="AT359" s="178" t="s">
        <v>166</v>
      </c>
      <c r="AU359" s="178" t="s">
        <v>87</v>
      </c>
      <c r="AV359" s="14" t="s">
        <v>87</v>
      </c>
      <c r="AW359" s="14" t="s">
        <v>34</v>
      </c>
      <c r="AX359" s="14" t="s">
        <v>85</v>
      </c>
      <c r="AY359" s="178" t="s">
        <v>153</v>
      </c>
    </row>
    <row r="360" spans="1:65" s="2" customFormat="1" ht="16.5" customHeight="1">
      <c r="A360" s="33"/>
      <c r="B360" s="150"/>
      <c r="C360" s="193" t="s">
        <v>455</v>
      </c>
      <c r="D360" s="193" t="s">
        <v>227</v>
      </c>
      <c r="E360" s="194" t="s">
        <v>456</v>
      </c>
      <c r="F360" s="195" t="s">
        <v>457</v>
      </c>
      <c r="G360" s="196" t="s">
        <v>171</v>
      </c>
      <c r="H360" s="197">
        <v>6.06</v>
      </c>
      <c r="I360" s="198"/>
      <c r="J360" s="199">
        <f>ROUND(I360*H360,2)</f>
        <v>0</v>
      </c>
      <c r="K360" s="195" t="s">
        <v>159</v>
      </c>
      <c r="L360" s="200"/>
      <c r="M360" s="201" t="s">
        <v>1</v>
      </c>
      <c r="N360" s="202" t="s">
        <v>43</v>
      </c>
      <c r="O360" s="59"/>
      <c r="P360" s="160">
        <f>O360*H360</f>
        <v>0</v>
      </c>
      <c r="Q360" s="160">
        <v>1.67</v>
      </c>
      <c r="R360" s="160">
        <f>Q360*H360</f>
        <v>10.120199999999999</v>
      </c>
      <c r="S360" s="160">
        <v>0</v>
      </c>
      <c r="T360" s="161">
        <f>S360*H360</f>
        <v>0</v>
      </c>
      <c r="U360" s="33"/>
      <c r="V360" s="33"/>
      <c r="W360" s="33"/>
      <c r="X360" s="33"/>
      <c r="Y360" s="33"/>
      <c r="Z360" s="33"/>
      <c r="AA360" s="33"/>
      <c r="AB360" s="33"/>
      <c r="AC360" s="33"/>
      <c r="AD360" s="33"/>
      <c r="AE360" s="33"/>
      <c r="AR360" s="162" t="s">
        <v>216</v>
      </c>
      <c r="AT360" s="162" t="s">
        <v>227</v>
      </c>
      <c r="AU360" s="162" t="s">
        <v>87</v>
      </c>
      <c r="AY360" s="18" t="s">
        <v>153</v>
      </c>
      <c r="BE360" s="163">
        <f>IF(N360="základní",J360,0)</f>
        <v>0</v>
      </c>
      <c r="BF360" s="163">
        <f>IF(N360="snížená",J360,0)</f>
        <v>0</v>
      </c>
      <c r="BG360" s="163">
        <f>IF(N360="zákl. přenesená",J360,0)</f>
        <v>0</v>
      </c>
      <c r="BH360" s="163">
        <f>IF(N360="sníž. přenesená",J360,0)</f>
        <v>0</v>
      </c>
      <c r="BI360" s="163">
        <f>IF(N360="nulová",J360,0)</f>
        <v>0</v>
      </c>
      <c r="BJ360" s="18" t="s">
        <v>85</v>
      </c>
      <c r="BK360" s="163">
        <f>ROUND(I360*H360,2)</f>
        <v>0</v>
      </c>
      <c r="BL360" s="18" t="s">
        <v>160</v>
      </c>
      <c r="BM360" s="162" t="s">
        <v>458</v>
      </c>
    </row>
    <row r="361" spans="1:65" s="2" customFormat="1" ht="11.25">
      <c r="A361" s="33"/>
      <c r="B361" s="34"/>
      <c r="C361" s="33"/>
      <c r="D361" s="164" t="s">
        <v>162</v>
      </c>
      <c r="E361" s="33"/>
      <c r="F361" s="165" t="s">
        <v>457</v>
      </c>
      <c r="G361" s="33"/>
      <c r="H361" s="33"/>
      <c r="I361" s="166"/>
      <c r="J361" s="33"/>
      <c r="K361" s="33"/>
      <c r="L361" s="34"/>
      <c r="M361" s="167"/>
      <c r="N361" s="168"/>
      <c r="O361" s="59"/>
      <c r="P361" s="59"/>
      <c r="Q361" s="59"/>
      <c r="R361" s="59"/>
      <c r="S361" s="59"/>
      <c r="T361" s="60"/>
      <c r="U361" s="33"/>
      <c r="V361" s="33"/>
      <c r="W361" s="33"/>
      <c r="X361" s="33"/>
      <c r="Y361" s="33"/>
      <c r="Z361" s="33"/>
      <c r="AA361" s="33"/>
      <c r="AB361" s="33"/>
      <c r="AC361" s="33"/>
      <c r="AD361" s="33"/>
      <c r="AE361" s="33"/>
      <c r="AT361" s="18" t="s">
        <v>162</v>
      </c>
      <c r="AU361" s="18" t="s">
        <v>87</v>
      </c>
    </row>
    <row r="362" spans="1:65" s="14" customFormat="1" ht="11.25">
      <c r="B362" s="177"/>
      <c r="D362" s="164" t="s">
        <v>166</v>
      </c>
      <c r="E362" s="178" t="s">
        <v>1</v>
      </c>
      <c r="F362" s="179" t="s">
        <v>459</v>
      </c>
      <c r="H362" s="180">
        <v>6.06</v>
      </c>
      <c r="I362" s="181"/>
      <c r="L362" s="177"/>
      <c r="M362" s="182"/>
      <c r="N362" s="183"/>
      <c r="O362" s="183"/>
      <c r="P362" s="183"/>
      <c r="Q362" s="183"/>
      <c r="R362" s="183"/>
      <c r="S362" s="183"/>
      <c r="T362" s="184"/>
      <c r="AT362" s="178" t="s">
        <v>166</v>
      </c>
      <c r="AU362" s="178" t="s">
        <v>87</v>
      </c>
      <c r="AV362" s="14" t="s">
        <v>87</v>
      </c>
      <c r="AW362" s="14" t="s">
        <v>34</v>
      </c>
      <c r="AX362" s="14" t="s">
        <v>85</v>
      </c>
      <c r="AY362" s="178" t="s">
        <v>153</v>
      </c>
    </row>
    <row r="363" spans="1:65" s="2" customFormat="1" ht="24.2" customHeight="1">
      <c r="A363" s="33"/>
      <c r="B363" s="150"/>
      <c r="C363" s="151" t="s">
        <v>460</v>
      </c>
      <c r="D363" s="151" t="s">
        <v>155</v>
      </c>
      <c r="E363" s="152" t="s">
        <v>461</v>
      </c>
      <c r="F363" s="153" t="s">
        <v>462</v>
      </c>
      <c r="G363" s="154" t="s">
        <v>158</v>
      </c>
      <c r="H363" s="155">
        <v>0.5</v>
      </c>
      <c r="I363" s="156"/>
      <c r="J363" s="157">
        <f>ROUND(I363*H363,2)</f>
        <v>0</v>
      </c>
      <c r="K363" s="153" t="s">
        <v>159</v>
      </c>
      <c r="L363" s="34"/>
      <c r="M363" s="158" t="s">
        <v>1</v>
      </c>
      <c r="N363" s="159" t="s">
        <v>43</v>
      </c>
      <c r="O363" s="59"/>
      <c r="P363" s="160">
        <f>O363*H363</f>
        <v>0</v>
      </c>
      <c r="Q363" s="160">
        <v>0.19536000000000001</v>
      </c>
      <c r="R363" s="160">
        <f>Q363*H363</f>
        <v>9.7680000000000003E-2</v>
      </c>
      <c r="S363" s="160">
        <v>0</v>
      </c>
      <c r="T363" s="161">
        <f>S363*H363</f>
        <v>0</v>
      </c>
      <c r="U363" s="33"/>
      <c r="V363" s="33"/>
      <c r="W363" s="33"/>
      <c r="X363" s="33"/>
      <c r="Y363" s="33"/>
      <c r="Z363" s="33"/>
      <c r="AA363" s="33"/>
      <c r="AB363" s="33"/>
      <c r="AC363" s="33"/>
      <c r="AD363" s="33"/>
      <c r="AE363" s="33"/>
      <c r="AR363" s="162" t="s">
        <v>160</v>
      </c>
      <c r="AT363" s="162" t="s">
        <v>155</v>
      </c>
      <c r="AU363" s="162" t="s">
        <v>87</v>
      </c>
      <c r="AY363" s="18" t="s">
        <v>153</v>
      </c>
      <c r="BE363" s="163">
        <f>IF(N363="základní",J363,0)</f>
        <v>0</v>
      </c>
      <c r="BF363" s="163">
        <f>IF(N363="snížená",J363,0)</f>
        <v>0</v>
      </c>
      <c r="BG363" s="163">
        <f>IF(N363="zákl. přenesená",J363,0)</f>
        <v>0</v>
      </c>
      <c r="BH363" s="163">
        <f>IF(N363="sníž. přenesená",J363,0)</f>
        <v>0</v>
      </c>
      <c r="BI363" s="163">
        <f>IF(N363="nulová",J363,0)</f>
        <v>0</v>
      </c>
      <c r="BJ363" s="18" t="s">
        <v>85</v>
      </c>
      <c r="BK363" s="163">
        <f>ROUND(I363*H363,2)</f>
        <v>0</v>
      </c>
      <c r="BL363" s="18" t="s">
        <v>160</v>
      </c>
      <c r="BM363" s="162" t="s">
        <v>463</v>
      </c>
    </row>
    <row r="364" spans="1:65" s="2" customFormat="1" ht="29.25">
      <c r="A364" s="33"/>
      <c r="B364" s="34"/>
      <c r="C364" s="33"/>
      <c r="D364" s="164" t="s">
        <v>162</v>
      </c>
      <c r="E364" s="33"/>
      <c r="F364" s="165" t="s">
        <v>464</v>
      </c>
      <c r="G364" s="33"/>
      <c r="H364" s="33"/>
      <c r="I364" s="166"/>
      <c r="J364" s="33"/>
      <c r="K364" s="33"/>
      <c r="L364" s="34"/>
      <c r="M364" s="167"/>
      <c r="N364" s="168"/>
      <c r="O364" s="59"/>
      <c r="P364" s="59"/>
      <c r="Q364" s="59"/>
      <c r="R364" s="59"/>
      <c r="S364" s="59"/>
      <c r="T364" s="60"/>
      <c r="U364" s="33"/>
      <c r="V364" s="33"/>
      <c r="W364" s="33"/>
      <c r="X364" s="33"/>
      <c r="Y364" s="33"/>
      <c r="Z364" s="33"/>
      <c r="AA364" s="33"/>
      <c r="AB364" s="33"/>
      <c r="AC364" s="33"/>
      <c r="AD364" s="33"/>
      <c r="AE364" s="33"/>
      <c r="AT364" s="18" t="s">
        <v>162</v>
      </c>
      <c r="AU364" s="18" t="s">
        <v>87</v>
      </c>
    </row>
    <row r="365" spans="1:65" s="2" customFormat="1" ht="156">
      <c r="A365" s="33"/>
      <c r="B365" s="34"/>
      <c r="C365" s="33"/>
      <c r="D365" s="164" t="s">
        <v>164</v>
      </c>
      <c r="E365" s="33"/>
      <c r="F365" s="169" t="s">
        <v>465</v>
      </c>
      <c r="G365" s="33"/>
      <c r="H365" s="33"/>
      <c r="I365" s="166"/>
      <c r="J365" s="33"/>
      <c r="K365" s="33"/>
      <c r="L365" s="34"/>
      <c r="M365" s="167"/>
      <c r="N365" s="168"/>
      <c r="O365" s="59"/>
      <c r="P365" s="59"/>
      <c r="Q365" s="59"/>
      <c r="R365" s="59"/>
      <c r="S365" s="59"/>
      <c r="T365" s="60"/>
      <c r="U365" s="33"/>
      <c r="V365" s="33"/>
      <c r="W365" s="33"/>
      <c r="X365" s="33"/>
      <c r="Y365" s="33"/>
      <c r="Z365" s="33"/>
      <c r="AA365" s="33"/>
      <c r="AB365" s="33"/>
      <c r="AC365" s="33"/>
      <c r="AD365" s="33"/>
      <c r="AE365" s="33"/>
      <c r="AT365" s="18" t="s">
        <v>164</v>
      </c>
      <c r="AU365" s="18" t="s">
        <v>87</v>
      </c>
    </row>
    <row r="366" spans="1:65" s="13" customFormat="1" ht="33.75">
      <c r="B366" s="170"/>
      <c r="D366" s="164" t="s">
        <v>166</v>
      </c>
      <c r="E366" s="171" t="s">
        <v>1</v>
      </c>
      <c r="F366" s="172" t="s">
        <v>223</v>
      </c>
      <c r="H366" s="171" t="s">
        <v>1</v>
      </c>
      <c r="I366" s="173"/>
      <c r="L366" s="170"/>
      <c r="M366" s="174"/>
      <c r="N366" s="175"/>
      <c r="O366" s="175"/>
      <c r="P366" s="175"/>
      <c r="Q366" s="175"/>
      <c r="R366" s="175"/>
      <c r="S366" s="175"/>
      <c r="T366" s="176"/>
      <c r="AT366" s="171" t="s">
        <v>166</v>
      </c>
      <c r="AU366" s="171" t="s">
        <v>87</v>
      </c>
      <c r="AV366" s="13" t="s">
        <v>85</v>
      </c>
      <c r="AW366" s="13" t="s">
        <v>34</v>
      </c>
      <c r="AX366" s="13" t="s">
        <v>78</v>
      </c>
      <c r="AY366" s="171" t="s">
        <v>153</v>
      </c>
    </row>
    <row r="367" spans="1:65" s="13" customFormat="1" ht="11.25">
      <c r="B367" s="170"/>
      <c r="D367" s="164" t="s">
        <v>166</v>
      </c>
      <c r="E367" s="171" t="s">
        <v>1</v>
      </c>
      <c r="F367" s="172" t="s">
        <v>466</v>
      </c>
      <c r="H367" s="171" t="s">
        <v>1</v>
      </c>
      <c r="I367" s="173"/>
      <c r="L367" s="170"/>
      <c r="M367" s="174"/>
      <c r="N367" s="175"/>
      <c r="O367" s="175"/>
      <c r="P367" s="175"/>
      <c r="Q367" s="175"/>
      <c r="R367" s="175"/>
      <c r="S367" s="175"/>
      <c r="T367" s="176"/>
      <c r="AT367" s="171" t="s">
        <v>166</v>
      </c>
      <c r="AU367" s="171" t="s">
        <v>87</v>
      </c>
      <c r="AV367" s="13" t="s">
        <v>85</v>
      </c>
      <c r="AW367" s="13" t="s">
        <v>34</v>
      </c>
      <c r="AX367" s="13" t="s">
        <v>78</v>
      </c>
      <c r="AY367" s="171" t="s">
        <v>153</v>
      </c>
    </row>
    <row r="368" spans="1:65" s="14" customFormat="1" ht="11.25">
      <c r="B368" s="177"/>
      <c r="D368" s="164" t="s">
        <v>166</v>
      </c>
      <c r="E368" s="178" t="s">
        <v>1</v>
      </c>
      <c r="F368" s="179" t="s">
        <v>402</v>
      </c>
      <c r="H368" s="180">
        <v>0.5</v>
      </c>
      <c r="I368" s="181"/>
      <c r="L368" s="177"/>
      <c r="M368" s="182"/>
      <c r="N368" s="183"/>
      <c r="O368" s="183"/>
      <c r="P368" s="183"/>
      <c r="Q368" s="183"/>
      <c r="R368" s="183"/>
      <c r="S368" s="183"/>
      <c r="T368" s="184"/>
      <c r="AT368" s="178" t="s">
        <v>166</v>
      </c>
      <c r="AU368" s="178" t="s">
        <v>87</v>
      </c>
      <c r="AV368" s="14" t="s">
        <v>87</v>
      </c>
      <c r="AW368" s="14" t="s">
        <v>34</v>
      </c>
      <c r="AX368" s="14" t="s">
        <v>85</v>
      </c>
      <c r="AY368" s="178" t="s">
        <v>153</v>
      </c>
    </row>
    <row r="369" spans="1:65" s="2" customFormat="1" ht="16.5" customHeight="1">
      <c r="A369" s="33"/>
      <c r="B369" s="150"/>
      <c r="C369" s="193" t="s">
        <v>467</v>
      </c>
      <c r="D369" s="193" t="s">
        <v>227</v>
      </c>
      <c r="E369" s="194" t="s">
        <v>468</v>
      </c>
      <c r="F369" s="195" t="s">
        <v>469</v>
      </c>
      <c r="G369" s="196" t="s">
        <v>158</v>
      </c>
      <c r="H369" s="197">
        <v>0.505</v>
      </c>
      <c r="I369" s="198"/>
      <c r="J369" s="199">
        <f>ROUND(I369*H369,2)</f>
        <v>0</v>
      </c>
      <c r="K369" s="195" t="s">
        <v>159</v>
      </c>
      <c r="L369" s="200"/>
      <c r="M369" s="201" t="s">
        <v>1</v>
      </c>
      <c r="N369" s="202" t="s">
        <v>43</v>
      </c>
      <c r="O369" s="59"/>
      <c r="P369" s="160">
        <f>O369*H369</f>
        <v>0</v>
      </c>
      <c r="Q369" s="160">
        <v>0.41699999999999998</v>
      </c>
      <c r="R369" s="160">
        <f>Q369*H369</f>
        <v>0.21058499999999999</v>
      </c>
      <c r="S369" s="160">
        <v>0</v>
      </c>
      <c r="T369" s="161">
        <f>S369*H369</f>
        <v>0</v>
      </c>
      <c r="U369" s="33"/>
      <c r="V369" s="33"/>
      <c r="W369" s="33"/>
      <c r="X369" s="33"/>
      <c r="Y369" s="33"/>
      <c r="Z369" s="33"/>
      <c r="AA369" s="33"/>
      <c r="AB369" s="33"/>
      <c r="AC369" s="33"/>
      <c r="AD369" s="33"/>
      <c r="AE369" s="33"/>
      <c r="AR369" s="162" t="s">
        <v>216</v>
      </c>
      <c r="AT369" s="162" t="s">
        <v>227</v>
      </c>
      <c r="AU369" s="162" t="s">
        <v>87</v>
      </c>
      <c r="AY369" s="18" t="s">
        <v>153</v>
      </c>
      <c r="BE369" s="163">
        <f>IF(N369="základní",J369,0)</f>
        <v>0</v>
      </c>
      <c r="BF369" s="163">
        <f>IF(N369="snížená",J369,0)</f>
        <v>0</v>
      </c>
      <c r="BG369" s="163">
        <f>IF(N369="zákl. přenesená",J369,0)</f>
        <v>0</v>
      </c>
      <c r="BH369" s="163">
        <f>IF(N369="sníž. přenesená",J369,0)</f>
        <v>0</v>
      </c>
      <c r="BI369" s="163">
        <f>IF(N369="nulová",J369,0)</f>
        <v>0</v>
      </c>
      <c r="BJ369" s="18" t="s">
        <v>85</v>
      </c>
      <c r="BK369" s="163">
        <f>ROUND(I369*H369,2)</f>
        <v>0</v>
      </c>
      <c r="BL369" s="18" t="s">
        <v>160</v>
      </c>
      <c r="BM369" s="162" t="s">
        <v>470</v>
      </c>
    </row>
    <row r="370" spans="1:65" s="2" customFormat="1" ht="11.25">
      <c r="A370" s="33"/>
      <c r="B370" s="34"/>
      <c r="C370" s="33"/>
      <c r="D370" s="164" t="s">
        <v>162</v>
      </c>
      <c r="E370" s="33"/>
      <c r="F370" s="165" t="s">
        <v>469</v>
      </c>
      <c r="G370" s="33"/>
      <c r="H370" s="33"/>
      <c r="I370" s="166"/>
      <c r="J370" s="33"/>
      <c r="K370" s="33"/>
      <c r="L370" s="34"/>
      <c r="M370" s="167"/>
      <c r="N370" s="168"/>
      <c r="O370" s="59"/>
      <c r="P370" s="59"/>
      <c r="Q370" s="59"/>
      <c r="R370" s="59"/>
      <c r="S370" s="59"/>
      <c r="T370" s="60"/>
      <c r="U370" s="33"/>
      <c r="V370" s="33"/>
      <c r="W370" s="33"/>
      <c r="X370" s="33"/>
      <c r="Y370" s="33"/>
      <c r="Z370" s="33"/>
      <c r="AA370" s="33"/>
      <c r="AB370" s="33"/>
      <c r="AC370" s="33"/>
      <c r="AD370" s="33"/>
      <c r="AE370" s="33"/>
      <c r="AT370" s="18" t="s">
        <v>162</v>
      </c>
      <c r="AU370" s="18" t="s">
        <v>87</v>
      </c>
    </row>
    <row r="371" spans="1:65" s="13" customFormat="1" ht="11.25">
      <c r="B371" s="170"/>
      <c r="D371" s="164" t="s">
        <v>166</v>
      </c>
      <c r="E371" s="171" t="s">
        <v>1</v>
      </c>
      <c r="F371" s="172" t="s">
        <v>471</v>
      </c>
      <c r="H371" s="171" t="s">
        <v>1</v>
      </c>
      <c r="I371" s="173"/>
      <c r="L371" s="170"/>
      <c r="M371" s="174"/>
      <c r="N371" s="175"/>
      <c r="O371" s="175"/>
      <c r="P371" s="175"/>
      <c r="Q371" s="175"/>
      <c r="R371" s="175"/>
      <c r="S371" s="175"/>
      <c r="T371" s="176"/>
      <c r="AT371" s="171" t="s">
        <v>166</v>
      </c>
      <c r="AU371" s="171" t="s">
        <v>87</v>
      </c>
      <c r="AV371" s="13" t="s">
        <v>85</v>
      </c>
      <c r="AW371" s="13" t="s">
        <v>34</v>
      </c>
      <c r="AX371" s="13" t="s">
        <v>78</v>
      </c>
      <c r="AY371" s="171" t="s">
        <v>153</v>
      </c>
    </row>
    <row r="372" spans="1:65" s="14" customFormat="1" ht="11.25">
      <c r="B372" s="177"/>
      <c r="D372" s="164" t="s">
        <v>166</v>
      </c>
      <c r="E372" s="178" t="s">
        <v>1</v>
      </c>
      <c r="F372" s="179" t="s">
        <v>472</v>
      </c>
      <c r="H372" s="180">
        <v>0.505</v>
      </c>
      <c r="I372" s="181"/>
      <c r="L372" s="177"/>
      <c r="M372" s="182"/>
      <c r="N372" s="183"/>
      <c r="O372" s="183"/>
      <c r="P372" s="183"/>
      <c r="Q372" s="183"/>
      <c r="R372" s="183"/>
      <c r="S372" s="183"/>
      <c r="T372" s="184"/>
      <c r="AT372" s="178" t="s">
        <v>166</v>
      </c>
      <c r="AU372" s="178" t="s">
        <v>87</v>
      </c>
      <c r="AV372" s="14" t="s">
        <v>87</v>
      </c>
      <c r="AW372" s="14" t="s">
        <v>34</v>
      </c>
      <c r="AX372" s="14" t="s">
        <v>85</v>
      </c>
      <c r="AY372" s="178" t="s">
        <v>153</v>
      </c>
    </row>
    <row r="373" spans="1:65" s="2" customFormat="1" ht="24.2" customHeight="1">
      <c r="A373" s="33"/>
      <c r="B373" s="150"/>
      <c r="C373" s="151" t="s">
        <v>473</v>
      </c>
      <c r="D373" s="151" t="s">
        <v>155</v>
      </c>
      <c r="E373" s="152" t="s">
        <v>474</v>
      </c>
      <c r="F373" s="153" t="s">
        <v>475</v>
      </c>
      <c r="G373" s="154" t="s">
        <v>158</v>
      </c>
      <c r="H373" s="155">
        <v>118</v>
      </c>
      <c r="I373" s="156"/>
      <c r="J373" s="157">
        <f>ROUND(I373*H373,2)</f>
        <v>0</v>
      </c>
      <c r="K373" s="153" t="s">
        <v>159</v>
      </c>
      <c r="L373" s="34"/>
      <c r="M373" s="158" t="s">
        <v>1</v>
      </c>
      <c r="N373" s="159" t="s">
        <v>43</v>
      </c>
      <c r="O373" s="59"/>
      <c r="P373" s="160">
        <f>O373*H373</f>
        <v>0</v>
      </c>
      <c r="Q373" s="160">
        <v>8.4250000000000005E-2</v>
      </c>
      <c r="R373" s="160">
        <f>Q373*H373</f>
        <v>9.9415000000000013</v>
      </c>
      <c r="S373" s="160">
        <v>0</v>
      </c>
      <c r="T373" s="161">
        <f>S373*H373</f>
        <v>0</v>
      </c>
      <c r="U373" s="33"/>
      <c r="V373" s="33"/>
      <c r="W373" s="33"/>
      <c r="X373" s="33"/>
      <c r="Y373" s="33"/>
      <c r="Z373" s="33"/>
      <c r="AA373" s="33"/>
      <c r="AB373" s="33"/>
      <c r="AC373" s="33"/>
      <c r="AD373" s="33"/>
      <c r="AE373" s="33"/>
      <c r="AR373" s="162" t="s">
        <v>160</v>
      </c>
      <c r="AT373" s="162" t="s">
        <v>155</v>
      </c>
      <c r="AU373" s="162" t="s">
        <v>87</v>
      </c>
      <c r="AY373" s="18" t="s">
        <v>153</v>
      </c>
      <c r="BE373" s="163">
        <f>IF(N373="základní",J373,0)</f>
        <v>0</v>
      </c>
      <c r="BF373" s="163">
        <f>IF(N373="snížená",J373,0)</f>
        <v>0</v>
      </c>
      <c r="BG373" s="163">
        <f>IF(N373="zákl. přenesená",J373,0)</f>
        <v>0</v>
      </c>
      <c r="BH373" s="163">
        <f>IF(N373="sníž. přenesená",J373,0)</f>
        <v>0</v>
      </c>
      <c r="BI373" s="163">
        <f>IF(N373="nulová",J373,0)</f>
        <v>0</v>
      </c>
      <c r="BJ373" s="18" t="s">
        <v>85</v>
      </c>
      <c r="BK373" s="163">
        <f>ROUND(I373*H373,2)</f>
        <v>0</v>
      </c>
      <c r="BL373" s="18" t="s">
        <v>160</v>
      </c>
      <c r="BM373" s="162" t="s">
        <v>476</v>
      </c>
    </row>
    <row r="374" spans="1:65" s="2" customFormat="1" ht="48.75">
      <c r="A374" s="33"/>
      <c r="B374" s="34"/>
      <c r="C374" s="33"/>
      <c r="D374" s="164" t="s">
        <v>162</v>
      </c>
      <c r="E374" s="33"/>
      <c r="F374" s="165" t="s">
        <v>477</v>
      </c>
      <c r="G374" s="33"/>
      <c r="H374" s="33"/>
      <c r="I374" s="166"/>
      <c r="J374" s="33"/>
      <c r="K374" s="33"/>
      <c r="L374" s="34"/>
      <c r="M374" s="167"/>
      <c r="N374" s="168"/>
      <c r="O374" s="59"/>
      <c r="P374" s="59"/>
      <c r="Q374" s="59"/>
      <c r="R374" s="59"/>
      <c r="S374" s="59"/>
      <c r="T374" s="60"/>
      <c r="U374" s="33"/>
      <c r="V374" s="33"/>
      <c r="W374" s="33"/>
      <c r="X374" s="33"/>
      <c r="Y374" s="33"/>
      <c r="Z374" s="33"/>
      <c r="AA374" s="33"/>
      <c r="AB374" s="33"/>
      <c r="AC374" s="33"/>
      <c r="AD374" s="33"/>
      <c r="AE374" s="33"/>
      <c r="AT374" s="18" t="s">
        <v>162</v>
      </c>
      <c r="AU374" s="18" t="s">
        <v>87</v>
      </c>
    </row>
    <row r="375" spans="1:65" s="2" customFormat="1" ht="117">
      <c r="A375" s="33"/>
      <c r="B375" s="34"/>
      <c r="C375" s="33"/>
      <c r="D375" s="164" t="s">
        <v>164</v>
      </c>
      <c r="E375" s="33"/>
      <c r="F375" s="169" t="s">
        <v>478</v>
      </c>
      <c r="G375" s="33"/>
      <c r="H375" s="33"/>
      <c r="I375" s="166"/>
      <c r="J375" s="33"/>
      <c r="K375" s="33"/>
      <c r="L375" s="34"/>
      <c r="M375" s="167"/>
      <c r="N375" s="168"/>
      <c r="O375" s="59"/>
      <c r="P375" s="59"/>
      <c r="Q375" s="59"/>
      <c r="R375" s="59"/>
      <c r="S375" s="59"/>
      <c r="T375" s="60"/>
      <c r="U375" s="33"/>
      <c r="V375" s="33"/>
      <c r="W375" s="33"/>
      <c r="X375" s="33"/>
      <c r="Y375" s="33"/>
      <c r="Z375" s="33"/>
      <c r="AA375" s="33"/>
      <c r="AB375" s="33"/>
      <c r="AC375" s="33"/>
      <c r="AD375" s="33"/>
      <c r="AE375" s="33"/>
      <c r="AT375" s="18" t="s">
        <v>164</v>
      </c>
      <c r="AU375" s="18" t="s">
        <v>87</v>
      </c>
    </row>
    <row r="376" spans="1:65" s="13" customFormat="1" ht="33.75">
      <c r="B376" s="170"/>
      <c r="D376" s="164" t="s">
        <v>166</v>
      </c>
      <c r="E376" s="171" t="s">
        <v>1</v>
      </c>
      <c r="F376" s="172" t="s">
        <v>223</v>
      </c>
      <c r="H376" s="171" t="s">
        <v>1</v>
      </c>
      <c r="I376" s="173"/>
      <c r="L376" s="170"/>
      <c r="M376" s="174"/>
      <c r="N376" s="175"/>
      <c r="O376" s="175"/>
      <c r="P376" s="175"/>
      <c r="Q376" s="175"/>
      <c r="R376" s="175"/>
      <c r="S376" s="175"/>
      <c r="T376" s="176"/>
      <c r="AT376" s="171" t="s">
        <v>166</v>
      </c>
      <c r="AU376" s="171" t="s">
        <v>87</v>
      </c>
      <c r="AV376" s="13" t="s">
        <v>85</v>
      </c>
      <c r="AW376" s="13" t="s">
        <v>34</v>
      </c>
      <c r="AX376" s="13" t="s">
        <v>78</v>
      </c>
      <c r="AY376" s="171" t="s">
        <v>153</v>
      </c>
    </row>
    <row r="377" spans="1:65" s="13" customFormat="1" ht="11.25">
      <c r="B377" s="170"/>
      <c r="D377" s="164" t="s">
        <v>166</v>
      </c>
      <c r="E377" s="171" t="s">
        <v>1</v>
      </c>
      <c r="F377" s="172" t="s">
        <v>479</v>
      </c>
      <c r="H377" s="171" t="s">
        <v>1</v>
      </c>
      <c r="I377" s="173"/>
      <c r="L377" s="170"/>
      <c r="M377" s="174"/>
      <c r="N377" s="175"/>
      <c r="O377" s="175"/>
      <c r="P377" s="175"/>
      <c r="Q377" s="175"/>
      <c r="R377" s="175"/>
      <c r="S377" s="175"/>
      <c r="T377" s="176"/>
      <c r="AT377" s="171" t="s">
        <v>166</v>
      </c>
      <c r="AU377" s="171" t="s">
        <v>87</v>
      </c>
      <c r="AV377" s="13" t="s">
        <v>85</v>
      </c>
      <c r="AW377" s="13" t="s">
        <v>34</v>
      </c>
      <c r="AX377" s="13" t="s">
        <v>78</v>
      </c>
      <c r="AY377" s="171" t="s">
        <v>153</v>
      </c>
    </row>
    <row r="378" spans="1:65" s="14" customFormat="1" ht="22.5">
      <c r="B378" s="177"/>
      <c r="D378" s="164" t="s">
        <v>166</v>
      </c>
      <c r="E378" s="178" t="s">
        <v>1</v>
      </c>
      <c r="F378" s="179" t="s">
        <v>480</v>
      </c>
      <c r="H378" s="180">
        <v>44</v>
      </c>
      <c r="I378" s="181"/>
      <c r="L378" s="177"/>
      <c r="M378" s="182"/>
      <c r="N378" s="183"/>
      <c r="O378" s="183"/>
      <c r="P378" s="183"/>
      <c r="Q378" s="183"/>
      <c r="R378" s="183"/>
      <c r="S378" s="183"/>
      <c r="T378" s="184"/>
      <c r="AT378" s="178" t="s">
        <v>166</v>
      </c>
      <c r="AU378" s="178" t="s">
        <v>87</v>
      </c>
      <c r="AV378" s="14" t="s">
        <v>87</v>
      </c>
      <c r="AW378" s="14" t="s">
        <v>34</v>
      </c>
      <c r="AX378" s="14" t="s">
        <v>78</v>
      </c>
      <c r="AY378" s="178" t="s">
        <v>153</v>
      </c>
    </row>
    <row r="379" spans="1:65" s="14" customFormat="1" ht="22.5">
      <c r="B379" s="177"/>
      <c r="D379" s="164" t="s">
        <v>166</v>
      </c>
      <c r="E379" s="178" t="s">
        <v>1</v>
      </c>
      <c r="F379" s="179" t="s">
        <v>481</v>
      </c>
      <c r="H379" s="180">
        <v>26</v>
      </c>
      <c r="I379" s="181"/>
      <c r="L379" s="177"/>
      <c r="M379" s="182"/>
      <c r="N379" s="183"/>
      <c r="O379" s="183"/>
      <c r="P379" s="183"/>
      <c r="Q379" s="183"/>
      <c r="R379" s="183"/>
      <c r="S379" s="183"/>
      <c r="T379" s="184"/>
      <c r="AT379" s="178" t="s">
        <v>166</v>
      </c>
      <c r="AU379" s="178" t="s">
        <v>87</v>
      </c>
      <c r="AV379" s="14" t="s">
        <v>87</v>
      </c>
      <c r="AW379" s="14" t="s">
        <v>34</v>
      </c>
      <c r="AX379" s="14" t="s">
        <v>78</v>
      </c>
      <c r="AY379" s="178" t="s">
        <v>153</v>
      </c>
    </row>
    <row r="380" spans="1:65" s="14" customFormat="1" ht="22.5">
      <c r="B380" s="177"/>
      <c r="D380" s="164" t="s">
        <v>166</v>
      </c>
      <c r="E380" s="178" t="s">
        <v>1</v>
      </c>
      <c r="F380" s="179" t="s">
        <v>482</v>
      </c>
      <c r="H380" s="180">
        <v>46</v>
      </c>
      <c r="I380" s="181"/>
      <c r="L380" s="177"/>
      <c r="M380" s="182"/>
      <c r="N380" s="183"/>
      <c r="O380" s="183"/>
      <c r="P380" s="183"/>
      <c r="Q380" s="183"/>
      <c r="R380" s="183"/>
      <c r="S380" s="183"/>
      <c r="T380" s="184"/>
      <c r="AT380" s="178" t="s">
        <v>166</v>
      </c>
      <c r="AU380" s="178" t="s">
        <v>87</v>
      </c>
      <c r="AV380" s="14" t="s">
        <v>87</v>
      </c>
      <c r="AW380" s="14" t="s">
        <v>34</v>
      </c>
      <c r="AX380" s="14" t="s">
        <v>78</v>
      </c>
      <c r="AY380" s="178" t="s">
        <v>153</v>
      </c>
    </row>
    <row r="381" spans="1:65" s="14" customFormat="1" ht="22.5">
      <c r="B381" s="177"/>
      <c r="D381" s="164" t="s">
        <v>166</v>
      </c>
      <c r="E381" s="178" t="s">
        <v>1</v>
      </c>
      <c r="F381" s="179" t="s">
        <v>483</v>
      </c>
      <c r="H381" s="180">
        <v>2</v>
      </c>
      <c r="I381" s="181"/>
      <c r="L381" s="177"/>
      <c r="M381" s="182"/>
      <c r="N381" s="183"/>
      <c r="O381" s="183"/>
      <c r="P381" s="183"/>
      <c r="Q381" s="183"/>
      <c r="R381" s="183"/>
      <c r="S381" s="183"/>
      <c r="T381" s="184"/>
      <c r="AT381" s="178" t="s">
        <v>166</v>
      </c>
      <c r="AU381" s="178" t="s">
        <v>87</v>
      </c>
      <c r="AV381" s="14" t="s">
        <v>87</v>
      </c>
      <c r="AW381" s="14" t="s">
        <v>34</v>
      </c>
      <c r="AX381" s="14" t="s">
        <v>78</v>
      </c>
      <c r="AY381" s="178" t="s">
        <v>153</v>
      </c>
    </row>
    <row r="382" spans="1:65" s="15" customFormat="1" ht="11.25">
      <c r="B382" s="185"/>
      <c r="D382" s="164" t="s">
        <v>166</v>
      </c>
      <c r="E382" s="186" t="s">
        <v>1</v>
      </c>
      <c r="F382" s="187" t="s">
        <v>184</v>
      </c>
      <c r="H382" s="188">
        <v>118</v>
      </c>
      <c r="I382" s="189"/>
      <c r="L382" s="185"/>
      <c r="M382" s="190"/>
      <c r="N382" s="191"/>
      <c r="O382" s="191"/>
      <c r="P382" s="191"/>
      <c r="Q382" s="191"/>
      <c r="R382" s="191"/>
      <c r="S382" s="191"/>
      <c r="T382" s="192"/>
      <c r="AT382" s="186" t="s">
        <v>166</v>
      </c>
      <c r="AU382" s="186" t="s">
        <v>87</v>
      </c>
      <c r="AV382" s="15" t="s">
        <v>160</v>
      </c>
      <c r="AW382" s="15" t="s">
        <v>34</v>
      </c>
      <c r="AX382" s="15" t="s">
        <v>85</v>
      </c>
      <c r="AY382" s="186" t="s">
        <v>153</v>
      </c>
    </row>
    <row r="383" spans="1:65" s="2" customFormat="1" ht="21.75" customHeight="1">
      <c r="A383" s="33"/>
      <c r="B383" s="150"/>
      <c r="C383" s="193" t="s">
        <v>484</v>
      </c>
      <c r="D383" s="193" t="s">
        <v>227</v>
      </c>
      <c r="E383" s="194" t="s">
        <v>485</v>
      </c>
      <c r="F383" s="195" t="s">
        <v>486</v>
      </c>
      <c r="G383" s="196" t="s">
        <v>158</v>
      </c>
      <c r="H383" s="197">
        <v>44.88</v>
      </c>
      <c r="I383" s="198"/>
      <c r="J383" s="199">
        <f>ROUND(I383*H383,2)</f>
        <v>0</v>
      </c>
      <c r="K383" s="195" t="s">
        <v>159</v>
      </c>
      <c r="L383" s="200"/>
      <c r="M383" s="201" t="s">
        <v>1</v>
      </c>
      <c r="N383" s="202" t="s">
        <v>43</v>
      </c>
      <c r="O383" s="59"/>
      <c r="P383" s="160">
        <f>O383*H383</f>
        <v>0</v>
      </c>
      <c r="Q383" s="160">
        <v>0.13100000000000001</v>
      </c>
      <c r="R383" s="160">
        <f>Q383*H383</f>
        <v>5.8792800000000005</v>
      </c>
      <c r="S383" s="160">
        <v>0</v>
      </c>
      <c r="T383" s="161">
        <f>S383*H383</f>
        <v>0</v>
      </c>
      <c r="U383" s="33"/>
      <c r="V383" s="33"/>
      <c r="W383" s="33"/>
      <c r="X383" s="33"/>
      <c r="Y383" s="33"/>
      <c r="Z383" s="33"/>
      <c r="AA383" s="33"/>
      <c r="AB383" s="33"/>
      <c r="AC383" s="33"/>
      <c r="AD383" s="33"/>
      <c r="AE383" s="33"/>
      <c r="AR383" s="162" t="s">
        <v>216</v>
      </c>
      <c r="AT383" s="162" t="s">
        <v>227</v>
      </c>
      <c r="AU383" s="162" t="s">
        <v>87</v>
      </c>
      <c r="AY383" s="18" t="s">
        <v>153</v>
      </c>
      <c r="BE383" s="163">
        <f>IF(N383="základní",J383,0)</f>
        <v>0</v>
      </c>
      <c r="BF383" s="163">
        <f>IF(N383="snížená",J383,0)</f>
        <v>0</v>
      </c>
      <c r="BG383" s="163">
        <f>IF(N383="zákl. přenesená",J383,0)</f>
        <v>0</v>
      </c>
      <c r="BH383" s="163">
        <f>IF(N383="sníž. přenesená",J383,0)</f>
        <v>0</v>
      </c>
      <c r="BI383" s="163">
        <f>IF(N383="nulová",J383,0)</f>
        <v>0</v>
      </c>
      <c r="BJ383" s="18" t="s">
        <v>85</v>
      </c>
      <c r="BK383" s="163">
        <f>ROUND(I383*H383,2)</f>
        <v>0</v>
      </c>
      <c r="BL383" s="18" t="s">
        <v>160</v>
      </c>
      <c r="BM383" s="162" t="s">
        <v>487</v>
      </c>
    </row>
    <row r="384" spans="1:65" s="2" customFormat="1" ht="11.25">
      <c r="A384" s="33"/>
      <c r="B384" s="34"/>
      <c r="C384" s="33"/>
      <c r="D384" s="164" t="s">
        <v>162</v>
      </c>
      <c r="E384" s="33"/>
      <c r="F384" s="165" t="s">
        <v>486</v>
      </c>
      <c r="G384" s="33"/>
      <c r="H384" s="33"/>
      <c r="I384" s="166"/>
      <c r="J384" s="33"/>
      <c r="K384" s="33"/>
      <c r="L384" s="34"/>
      <c r="M384" s="167"/>
      <c r="N384" s="168"/>
      <c r="O384" s="59"/>
      <c r="P384" s="59"/>
      <c r="Q384" s="59"/>
      <c r="R384" s="59"/>
      <c r="S384" s="59"/>
      <c r="T384" s="60"/>
      <c r="U384" s="33"/>
      <c r="V384" s="33"/>
      <c r="W384" s="33"/>
      <c r="X384" s="33"/>
      <c r="Y384" s="33"/>
      <c r="Z384" s="33"/>
      <c r="AA384" s="33"/>
      <c r="AB384" s="33"/>
      <c r="AC384" s="33"/>
      <c r="AD384" s="33"/>
      <c r="AE384" s="33"/>
      <c r="AT384" s="18" t="s">
        <v>162</v>
      </c>
      <c r="AU384" s="18" t="s">
        <v>87</v>
      </c>
    </row>
    <row r="385" spans="1:65" s="13" customFormat="1" ht="11.25">
      <c r="B385" s="170"/>
      <c r="D385" s="164" t="s">
        <v>166</v>
      </c>
      <c r="E385" s="171" t="s">
        <v>1</v>
      </c>
      <c r="F385" s="172" t="s">
        <v>488</v>
      </c>
      <c r="H385" s="171" t="s">
        <v>1</v>
      </c>
      <c r="I385" s="173"/>
      <c r="L385" s="170"/>
      <c r="M385" s="174"/>
      <c r="N385" s="175"/>
      <c r="O385" s="175"/>
      <c r="P385" s="175"/>
      <c r="Q385" s="175"/>
      <c r="R385" s="175"/>
      <c r="S385" s="175"/>
      <c r="T385" s="176"/>
      <c r="AT385" s="171" t="s">
        <v>166</v>
      </c>
      <c r="AU385" s="171" t="s">
        <v>87</v>
      </c>
      <c r="AV385" s="13" t="s">
        <v>85</v>
      </c>
      <c r="AW385" s="13" t="s">
        <v>34</v>
      </c>
      <c r="AX385" s="13" t="s">
        <v>78</v>
      </c>
      <c r="AY385" s="171" t="s">
        <v>153</v>
      </c>
    </row>
    <row r="386" spans="1:65" s="14" customFormat="1" ht="11.25">
      <c r="B386" s="177"/>
      <c r="D386" s="164" t="s">
        <v>166</v>
      </c>
      <c r="E386" s="178" t="s">
        <v>1</v>
      </c>
      <c r="F386" s="179" t="s">
        <v>489</v>
      </c>
      <c r="H386" s="180">
        <v>44.88</v>
      </c>
      <c r="I386" s="181"/>
      <c r="L386" s="177"/>
      <c r="M386" s="182"/>
      <c r="N386" s="183"/>
      <c r="O386" s="183"/>
      <c r="P386" s="183"/>
      <c r="Q386" s="183"/>
      <c r="R386" s="183"/>
      <c r="S386" s="183"/>
      <c r="T386" s="184"/>
      <c r="AT386" s="178" t="s">
        <v>166</v>
      </c>
      <c r="AU386" s="178" t="s">
        <v>87</v>
      </c>
      <c r="AV386" s="14" t="s">
        <v>87</v>
      </c>
      <c r="AW386" s="14" t="s">
        <v>34</v>
      </c>
      <c r="AX386" s="14" t="s">
        <v>85</v>
      </c>
      <c r="AY386" s="178" t="s">
        <v>153</v>
      </c>
    </row>
    <row r="387" spans="1:65" s="2" customFormat="1" ht="24.2" customHeight="1">
      <c r="A387" s="33"/>
      <c r="B387" s="150"/>
      <c r="C387" s="193" t="s">
        <v>490</v>
      </c>
      <c r="D387" s="193" t="s">
        <v>227</v>
      </c>
      <c r="E387" s="194" t="s">
        <v>491</v>
      </c>
      <c r="F387" s="195" t="s">
        <v>492</v>
      </c>
      <c r="G387" s="196" t="s">
        <v>158</v>
      </c>
      <c r="H387" s="197">
        <v>26.78</v>
      </c>
      <c r="I387" s="198"/>
      <c r="J387" s="199">
        <f>ROUND(I387*H387,2)</f>
        <v>0</v>
      </c>
      <c r="K387" s="195" t="s">
        <v>159</v>
      </c>
      <c r="L387" s="200"/>
      <c r="M387" s="201" t="s">
        <v>1</v>
      </c>
      <c r="N387" s="202" t="s">
        <v>43</v>
      </c>
      <c r="O387" s="59"/>
      <c r="P387" s="160">
        <f>O387*H387</f>
        <v>0</v>
      </c>
      <c r="Q387" s="160">
        <v>0.13100000000000001</v>
      </c>
      <c r="R387" s="160">
        <f>Q387*H387</f>
        <v>3.5081800000000003</v>
      </c>
      <c r="S387" s="160">
        <v>0</v>
      </c>
      <c r="T387" s="161">
        <f>S387*H387</f>
        <v>0</v>
      </c>
      <c r="U387" s="33"/>
      <c r="V387" s="33"/>
      <c r="W387" s="33"/>
      <c r="X387" s="33"/>
      <c r="Y387" s="33"/>
      <c r="Z387" s="33"/>
      <c r="AA387" s="33"/>
      <c r="AB387" s="33"/>
      <c r="AC387" s="33"/>
      <c r="AD387" s="33"/>
      <c r="AE387" s="33"/>
      <c r="AR387" s="162" t="s">
        <v>216</v>
      </c>
      <c r="AT387" s="162" t="s">
        <v>227</v>
      </c>
      <c r="AU387" s="162" t="s">
        <v>87</v>
      </c>
      <c r="AY387" s="18" t="s">
        <v>153</v>
      </c>
      <c r="BE387" s="163">
        <f>IF(N387="základní",J387,0)</f>
        <v>0</v>
      </c>
      <c r="BF387" s="163">
        <f>IF(N387="snížená",J387,0)</f>
        <v>0</v>
      </c>
      <c r="BG387" s="163">
        <f>IF(N387="zákl. přenesená",J387,0)</f>
        <v>0</v>
      </c>
      <c r="BH387" s="163">
        <f>IF(N387="sníž. přenesená",J387,0)</f>
        <v>0</v>
      </c>
      <c r="BI387" s="163">
        <f>IF(N387="nulová",J387,0)</f>
        <v>0</v>
      </c>
      <c r="BJ387" s="18" t="s">
        <v>85</v>
      </c>
      <c r="BK387" s="163">
        <f>ROUND(I387*H387,2)</f>
        <v>0</v>
      </c>
      <c r="BL387" s="18" t="s">
        <v>160</v>
      </c>
      <c r="BM387" s="162" t="s">
        <v>493</v>
      </c>
    </row>
    <row r="388" spans="1:65" s="2" customFormat="1" ht="19.5">
      <c r="A388" s="33"/>
      <c r="B388" s="34"/>
      <c r="C388" s="33"/>
      <c r="D388" s="164" t="s">
        <v>162</v>
      </c>
      <c r="E388" s="33"/>
      <c r="F388" s="165" t="s">
        <v>492</v>
      </c>
      <c r="G388" s="33"/>
      <c r="H388" s="33"/>
      <c r="I388" s="166"/>
      <c r="J388" s="33"/>
      <c r="K388" s="33"/>
      <c r="L388" s="34"/>
      <c r="M388" s="167"/>
      <c r="N388" s="168"/>
      <c r="O388" s="59"/>
      <c r="P388" s="59"/>
      <c r="Q388" s="59"/>
      <c r="R388" s="59"/>
      <c r="S388" s="59"/>
      <c r="T388" s="60"/>
      <c r="U388" s="33"/>
      <c r="V388" s="33"/>
      <c r="W388" s="33"/>
      <c r="X388" s="33"/>
      <c r="Y388" s="33"/>
      <c r="Z388" s="33"/>
      <c r="AA388" s="33"/>
      <c r="AB388" s="33"/>
      <c r="AC388" s="33"/>
      <c r="AD388" s="33"/>
      <c r="AE388" s="33"/>
      <c r="AT388" s="18" t="s">
        <v>162</v>
      </c>
      <c r="AU388" s="18" t="s">
        <v>87</v>
      </c>
    </row>
    <row r="389" spans="1:65" s="13" customFormat="1" ht="11.25">
      <c r="B389" s="170"/>
      <c r="D389" s="164" t="s">
        <v>166</v>
      </c>
      <c r="E389" s="171" t="s">
        <v>1</v>
      </c>
      <c r="F389" s="172" t="s">
        <v>494</v>
      </c>
      <c r="H389" s="171" t="s">
        <v>1</v>
      </c>
      <c r="I389" s="173"/>
      <c r="L389" s="170"/>
      <c r="M389" s="174"/>
      <c r="N389" s="175"/>
      <c r="O389" s="175"/>
      <c r="P389" s="175"/>
      <c r="Q389" s="175"/>
      <c r="R389" s="175"/>
      <c r="S389" s="175"/>
      <c r="T389" s="176"/>
      <c r="AT389" s="171" t="s">
        <v>166</v>
      </c>
      <c r="AU389" s="171" t="s">
        <v>87</v>
      </c>
      <c r="AV389" s="13" t="s">
        <v>85</v>
      </c>
      <c r="AW389" s="13" t="s">
        <v>34</v>
      </c>
      <c r="AX389" s="13" t="s">
        <v>78</v>
      </c>
      <c r="AY389" s="171" t="s">
        <v>153</v>
      </c>
    </row>
    <row r="390" spans="1:65" s="14" customFormat="1" ht="11.25">
      <c r="B390" s="177"/>
      <c r="D390" s="164" t="s">
        <v>166</v>
      </c>
      <c r="E390" s="178" t="s">
        <v>1</v>
      </c>
      <c r="F390" s="179" t="s">
        <v>495</v>
      </c>
      <c r="H390" s="180">
        <v>26.78</v>
      </c>
      <c r="I390" s="181"/>
      <c r="L390" s="177"/>
      <c r="M390" s="182"/>
      <c r="N390" s="183"/>
      <c r="O390" s="183"/>
      <c r="P390" s="183"/>
      <c r="Q390" s="183"/>
      <c r="R390" s="183"/>
      <c r="S390" s="183"/>
      <c r="T390" s="184"/>
      <c r="AT390" s="178" t="s">
        <v>166</v>
      </c>
      <c r="AU390" s="178" t="s">
        <v>87</v>
      </c>
      <c r="AV390" s="14" t="s">
        <v>87</v>
      </c>
      <c r="AW390" s="14" t="s">
        <v>34</v>
      </c>
      <c r="AX390" s="14" t="s">
        <v>85</v>
      </c>
      <c r="AY390" s="178" t="s">
        <v>153</v>
      </c>
    </row>
    <row r="391" spans="1:65" s="2" customFormat="1" ht="21.75" customHeight="1">
      <c r="A391" s="33"/>
      <c r="B391" s="150"/>
      <c r="C391" s="193" t="s">
        <v>496</v>
      </c>
      <c r="D391" s="193" t="s">
        <v>227</v>
      </c>
      <c r="E391" s="194" t="s">
        <v>497</v>
      </c>
      <c r="F391" s="195" t="s">
        <v>498</v>
      </c>
      <c r="G391" s="196" t="s">
        <v>158</v>
      </c>
      <c r="H391" s="197">
        <v>46.92</v>
      </c>
      <c r="I391" s="198"/>
      <c r="J391" s="199">
        <f>ROUND(I391*H391,2)</f>
        <v>0</v>
      </c>
      <c r="K391" s="195" t="s">
        <v>159</v>
      </c>
      <c r="L391" s="200"/>
      <c r="M391" s="201" t="s">
        <v>1</v>
      </c>
      <c r="N391" s="202" t="s">
        <v>43</v>
      </c>
      <c r="O391" s="59"/>
      <c r="P391" s="160">
        <f>O391*H391</f>
        <v>0</v>
      </c>
      <c r="Q391" s="160">
        <v>0.13100000000000001</v>
      </c>
      <c r="R391" s="160">
        <f>Q391*H391</f>
        <v>6.1465200000000006</v>
      </c>
      <c r="S391" s="160">
        <v>0</v>
      </c>
      <c r="T391" s="161">
        <f>S391*H391</f>
        <v>0</v>
      </c>
      <c r="U391" s="33"/>
      <c r="V391" s="33"/>
      <c r="W391" s="33"/>
      <c r="X391" s="33"/>
      <c r="Y391" s="33"/>
      <c r="Z391" s="33"/>
      <c r="AA391" s="33"/>
      <c r="AB391" s="33"/>
      <c r="AC391" s="33"/>
      <c r="AD391" s="33"/>
      <c r="AE391" s="33"/>
      <c r="AR391" s="162" t="s">
        <v>216</v>
      </c>
      <c r="AT391" s="162" t="s">
        <v>227</v>
      </c>
      <c r="AU391" s="162" t="s">
        <v>87</v>
      </c>
      <c r="AY391" s="18" t="s">
        <v>153</v>
      </c>
      <c r="BE391" s="163">
        <f>IF(N391="základní",J391,0)</f>
        <v>0</v>
      </c>
      <c r="BF391" s="163">
        <f>IF(N391="snížená",J391,0)</f>
        <v>0</v>
      </c>
      <c r="BG391" s="163">
        <f>IF(N391="zákl. přenesená",J391,0)</f>
        <v>0</v>
      </c>
      <c r="BH391" s="163">
        <f>IF(N391="sníž. přenesená",J391,0)</f>
        <v>0</v>
      </c>
      <c r="BI391" s="163">
        <f>IF(N391="nulová",J391,0)</f>
        <v>0</v>
      </c>
      <c r="BJ391" s="18" t="s">
        <v>85</v>
      </c>
      <c r="BK391" s="163">
        <f>ROUND(I391*H391,2)</f>
        <v>0</v>
      </c>
      <c r="BL391" s="18" t="s">
        <v>160</v>
      </c>
      <c r="BM391" s="162" t="s">
        <v>499</v>
      </c>
    </row>
    <row r="392" spans="1:65" s="2" customFormat="1" ht="11.25">
      <c r="A392" s="33"/>
      <c r="B392" s="34"/>
      <c r="C392" s="33"/>
      <c r="D392" s="164" t="s">
        <v>162</v>
      </c>
      <c r="E392" s="33"/>
      <c r="F392" s="165" t="s">
        <v>498</v>
      </c>
      <c r="G392" s="33"/>
      <c r="H392" s="33"/>
      <c r="I392" s="166"/>
      <c r="J392" s="33"/>
      <c r="K392" s="33"/>
      <c r="L392" s="34"/>
      <c r="M392" s="167"/>
      <c r="N392" s="168"/>
      <c r="O392" s="59"/>
      <c r="P392" s="59"/>
      <c r="Q392" s="59"/>
      <c r="R392" s="59"/>
      <c r="S392" s="59"/>
      <c r="T392" s="60"/>
      <c r="U392" s="33"/>
      <c r="V392" s="33"/>
      <c r="W392" s="33"/>
      <c r="X392" s="33"/>
      <c r="Y392" s="33"/>
      <c r="Z392" s="33"/>
      <c r="AA392" s="33"/>
      <c r="AB392" s="33"/>
      <c r="AC392" s="33"/>
      <c r="AD392" s="33"/>
      <c r="AE392" s="33"/>
      <c r="AT392" s="18" t="s">
        <v>162</v>
      </c>
      <c r="AU392" s="18" t="s">
        <v>87</v>
      </c>
    </row>
    <row r="393" spans="1:65" s="13" customFormat="1" ht="11.25">
      <c r="B393" s="170"/>
      <c r="D393" s="164" t="s">
        <v>166</v>
      </c>
      <c r="E393" s="171" t="s">
        <v>1</v>
      </c>
      <c r="F393" s="172" t="s">
        <v>488</v>
      </c>
      <c r="H393" s="171" t="s">
        <v>1</v>
      </c>
      <c r="I393" s="173"/>
      <c r="L393" s="170"/>
      <c r="M393" s="174"/>
      <c r="N393" s="175"/>
      <c r="O393" s="175"/>
      <c r="P393" s="175"/>
      <c r="Q393" s="175"/>
      <c r="R393" s="175"/>
      <c r="S393" s="175"/>
      <c r="T393" s="176"/>
      <c r="AT393" s="171" t="s">
        <v>166</v>
      </c>
      <c r="AU393" s="171" t="s">
        <v>87</v>
      </c>
      <c r="AV393" s="13" t="s">
        <v>85</v>
      </c>
      <c r="AW393" s="13" t="s">
        <v>34</v>
      </c>
      <c r="AX393" s="13" t="s">
        <v>78</v>
      </c>
      <c r="AY393" s="171" t="s">
        <v>153</v>
      </c>
    </row>
    <row r="394" spans="1:65" s="13" customFormat="1" ht="11.25">
      <c r="B394" s="170"/>
      <c r="D394" s="164" t="s">
        <v>166</v>
      </c>
      <c r="E394" s="171" t="s">
        <v>1</v>
      </c>
      <c r="F394" s="172" t="s">
        <v>500</v>
      </c>
      <c r="H394" s="171" t="s">
        <v>1</v>
      </c>
      <c r="I394" s="173"/>
      <c r="L394" s="170"/>
      <c r="M394" s="174"/>
      <c r="N394" s="175"/>
      <c r="O394" s="175"/>
      <c r="P394" s="175"/>
      <c r="Q394" s="175"/>
      <c r="R394" s="175"/>
      <c r="S394" s="175"/>
      <c r="T394" s="176"/>
      <c r="AT394" s="171" t="s">
        <v>166</v>
      </c>
      <c r="AU394" s="171" t="s">
        <v>87</v>
      </c>
      <c r="AV394" s="13" t="s">
        <v>85</v>
      </c>
      <c r="AW394" s="13" t="s">
        <v>34</v>
      </c>
      <c r="AX394" s="13" t="s">
        <v>78</v>
      </c>
      <c r="AY394" s="171" t="s">
        <v>153</v>
      </c>
    </row>
    <row r="395" spans="1:65" s="14" customFormat="1" ht="11.25">
      <c r="B395" s="177"/>
      <c r="D395" s="164" t="s">
        <v>166</v>
      </c>
      <c r="E395" s="178" t="s">
        <v>1</v>
      </c>
      <c r="F395" s="179" t="s">
        <v>501</v>
      </c>
      <c r="H395" s="180">
        <v>46.92</v>
      </c>
      <c r="I395" s="181"/>
      <c r="L395" s="177"/>
      <c r="M395" s="182"/>
      <c r="N395" s="183"/>
      <c r="O395" s="183"/>
      <c r="P395" s="183"/>
      <c r="Q395" s="183"/>
      <c r="R395" s="183"/>
      <c r="S395" s="183"/>
      <c r="T395" s="184"/>
      <c r="AT395" s="178" t="s">
        <v>166</v>
      </c>
      <c r="AU395" s="178" t="s">
        <v>87</v>
      </c>
      <c r="AV395" s="14" t="s">
        <v>87</v>
      </c>
      <c r="AW395" s="14" t="s">
        <v>34</v>
      </c>
      <c r="AX395" s="14" t="s">
        <v>85</v>
      </c>
      <c r="AY395" s="178" t="s">
        <v>153</v>
      </c>
    </row>
    <row r="396" spans="1:65" s="2" customFormat="1" ht="21.75" customHeight="1">
      <c r="A396" s="33"/>
      <c r="B396" s="150"/>
      <c r="C396" s="193" t="s">
        <v>502</v>
      </c>
      <c r="D396" s="193" t="s">
        <v>227</v>
      </c>
      <c r="E396" s="194" t="s">
        <v>503</v>
      </c>
      <c r="F396" s="195" t="s">
        <v>504</v>
      </c>
      <c r="G396" s="196" t="s">
        <v>158</v>
      </c>
      <c r="H396" s="197">
        <v>2.06</v>
      </c>
      <c r="I396" s="198"/>
      <c r="J396" s="199">
        <f>ROUND(I396*H396,2)</f>
        <v>0</v>
      </c>
      <c r="K396" s="195" t="s">
        <v>159</v>
      </c>
      <c r="L396" s="200"/>
      <c r="M396" s="201" t="s">
        <v>1</v>
      </c>
      <c r="N396" s="202" t="s">
        <v>43</v>
      </c>
      <c r="O396" s="59"/>
      <c r="P396" s="160">
        <f>O396*H396</f>
        <v>0</v>
      </c>
      <c r="Q396" s="160">
        <v>0.13100000000000001</v>
      </c>
      <c r="R396" s="160">
        <f>Q396*H396</f>
        <v>0.26986000000000004</v>
      </c>
      <c r="S396" s="160">
        <v>0</v>
      </c>
      <c r="T396" s="161">
        <f>S396*H396</f>
        <v>0</v>
      </c>
      <c r="U396" s="33"/>
      <c r="V396" s="33"/>
      <c r="W396" s="33"/>
      <c r="X396" s="33"/>
      <c r="Y396" s="33"/>
      <c r="Z396" s="33"/>
      <c r="AA396" s="33"/>
      <c r="AB396" s="33"/>
      <c r="AC396" s="33"/>
      <c r="AD396" s="33"/>
      <c r="AE396" s="33"/>
      <c r="AR396" s="162" t="s">
        <v>216</v>
      </c>
      <c r="AT396" s="162" t="s">
        <v>227</v>
      </c>
      <c r="AU396" s="162" t="s">
        <v>87</v>
      </c>
      <c r="AY396" s="18" t="s">
        <v>153</v>
      </c>
      <c r="BE396" s="163">
        <f>IF(N396="základní",J396,0)</f>
        <v>0</v>
      </c>
      <c r="BF396" s="163">
        <f>IF(N396="snížená",J396,0)</f>
        <v>0</v>
      </c>
      <c r="BG396" s="163">
        <f>IF(N396="zákl. přenesená",J396,0)</f>
        <v>0</v>
      </c>
      <c r="BH396" s="163">
        <f>IF(N396="sníž. přenesená",J396,0)</f>
        <v>0</v>
      </c>
      <c r="BI396" s="163">
        <f>IF(N396="nulová",J396,0)</f>
        <v>0</v>
      </c>
      <c r="BJ396" s="18" t="s">
        <v>85</v>
      </c>
      <c r="BK396" s="163">
        <f>ROUND(I396*H396,2)</f>
        <v>0</v>
      </c>
      <c r="BL396" s="18" t="s">
        <v>160</v>
      </c>
      <c r="BM396" s="162" t="s">
        <v>505</v>
      </c>
    </row>
    <row r="397" spans="1:65" s="2" customFormat="1" ht="11.25">
      <c r="A397" s="33"/>
      <c r="B397" s="34"/>
      <c r="C397" s="33"/>
      <c r="D397" s="164" t="s">
        <v>162</v>
      </c>
      <c r="E397" s="33"/>
      <c r="F397" s="165" t="s">
        <v>504</v>
      </c>
      <c r="G397" s="33"/>
      <c r="H397" s="33"/>
      <c r="I397" s="166"/>
      <c r="J397" s="33"/>
      <c r="K397" s="33"/>
      <c r="L397" s="34"/>
      <c r="M397" s="167"/>
      <c r="N397" s="168"/>
      <c r="O397" s="59"/>
      <c r="P397" s="59"/>
      <c r="Q397" s="59"/>
      <c r="R397" s="59"/>
      <c r="S397" s="59"/>
      <c r="T397" s="60"/>
      <c r="U397" s="33"/>
      <c r="V397" s="33"/>
      <c r="W397" s="33"/>
      <c r="X397" s="33"/>
      <c r="Y397" s="33"/>
      <c r="Z397" s="33"/>
      <c r="AA397" s="33"/>
      <c r="AB397" s="33"/>
      <c r="AC397" s="33"/>
      <c r="AD397" s="33"/>
      <c r="AE397" s="33"/>
      <c r="AT397" s="18" t="s">
        <v>162</v>
      </c>
      <c r="AU397" s="18" t="s">
        <v>87</v>
      </c>
    </row>
    <row r="398" spans="1:65" s="13" customFormat="1" ht="11.25">
      <c r="B398" s="170"/>
      <c r="D398" s="164" t="s">
        <v>166</v>
      </c>
      <c r="E398" s="171" t="s">
        <v>1</v>
      </c>
      <c r="F398" s="172" t="s">
        <v>494</v>
      </c>
      <c r="H398" s="171" t="s">
        <v>1</v>
      </c>
      <c r="I398" s="173"/>
      <c r="L398" s="170"/>
      <c r="M398" s="174"/>
      <c r="N398" s="175"/>
      <c r="O398" s="175"/>
      <c r="P398" s="175"/>
      <c r="Q398" s="175"/>
      <c r="R398" s="175"/>
      <c r="S398" s="175"/>
      <c r="T398" s="176"/>
      <c r="AT398" s="171" t="s">
        <v>166</v>
      </c>
      <c r="AU398" s="171" t="s">
        <v>87</v>
      </c>
      <c r="AV398" s="13" t="s">
        <v>85</v>
      </c>
      <c r="AW398" s="13" t="s">
        <v>34</v>
      </c>
      <c r="AX398" s="13" t="s">
        <v>78</v>
      </c>
      <c r="AY398" s="171" t="s">
        <v>153</v>
      </c>
    </row>
    <row r="399" spans="1:65" s="14" customFormat="1" ht="11.25">
      <c r="B399" s="177"/>
      <c r="D399" s="164" t="s">
        <v>166</v>
      </c>
      <c r="E399" s="178" t="s">
        <v>1</v>
      </c>
      <c r="F399" s="179" t="s">
        <v>506</v>
      </c>
      <c r="H399" s="180">
        <v>2.06</v>
      </c>
      <c r="I399" s="181"/>
      <c r="L399" s="177"/>
      <c r="M399" s="182"/>
      <c r="N399" s="183"/>
      <c r="O399" s="183"/>
      <c r="P399" s="183"/>
      <c r="Q399" s="183"/>
      <c r="R399" s="183"/>
      <c r="S399" s="183"/>
      <c r="T399" s="184"/>
      <c r="AT399" s="178" t="s">
        <v>166</v>
      </c>
      <c r="AU399" s="178" t="s">
        <v>87</v>
      </c>
      <c r="AV399" s="14" t="s">
        <v>87</v>
      </c>
      <c r="AW399" s="14" t="s">
        <v>34</v>
      </c>
      <c r="AX399" s="14" t="s">
        <v>85</v>
      </c>
      <c r="AY399" s="178" t="s">
        <v>153</v>
      </c>
    </row>
    <row r="400" spans="1:65" s="2" customFormat="1" ht="24.2" customHeight="1">
      <c r="A400" s="33"/>
      <c r="B400" s="150"/>
      <c r="C400" s="151" t="s">
        <v>507</v>
      </c>
      <c r="D400" s="151" t="s">
        <v>155</v>
      </c>
      <c r="E400" s="152" t="s">
        <v>508</v>
      </c>
      <c r="F400" s="153" t="s">
        <v>509</v>
      </c>
      <c r="G400" s="154" t="s">
        <v>158</v>
      </c>
      <c r="H400" s="155">
        <v>72</v>
      </c>
      <c r="I400" s="156"/>
      <c r="J400" s="157">
        <f>ROUND(I400*H400,2)</f>
        <v>0</v>
      </c>
      <c r="K400" s="153" t="s">
        <v>159</v>
      </c>
      <c r="L400" s="34"/>
      <c r="M400" s="158" t="s">
        <v>1</v>
      </c>
      <c r="N400" s="159" t="s">
        <v>43</v>
      </c>
      <c r="O400" s="59"/>
      <c r="P400" s="160">
        <f>O400*H400</f>
        <v>0</v>
      </c>
      <c r="Q400" s="160">
        <v>0.10362</v>
      </c>
      <c r="R400" s="160">
        <f>Q400*H400</f>
        <v>7.4606400000000006</v>
      </c>
      <c r="S400" s="160">
        <v>0</v>
      </c>
      <c r="T400" s="161">
        <f>S400*H400</f>
        <v>0</v>
      </c>
      <c r="U400" s="33"/>
      <c r="V400" s="33"/>
      <c r="W400" s="33"/>
      <c r="X400" s="33"/>
      <c r="Y400" s="33"/>
      <c r="Z400" s="33"/>
      <c r="AA400" s="33"/>
      <c r="AB400" s="33"/>
      <c r="AC400" s="33"/>
      <c r="AD400" s="33"/>
      <c r="AE400" s="33"/>
      <c r="AR400" s="162" t="s">
        <v>160</v>
      </c>
      <c r="AT400" s="162" t="s">
        <v>155</v>
      </c>
      <c r="AU400" s="162" t="s">
        <v>87</v>
      </c>
      <c r="AY400" s="18" t="s">
        <v>153</v>
      </c>
      <c r="BE400" s="163">
        <f>IF(N400="základní",J400,0)</f>
        <v>0</v>
      </c>
      <c r="BF400" s="163">
        <f>IF(N400="snížená",J400,0)</f>
        <v>0</v>
      </c>
      <c r="BG400" s="163">
        <f>IF(N400="zákl. přenesená",J400,0)</f>
        <v>0</v>
      </c>
      <c r="BH400" s="163">
        <f>IF(N400="sníž. přenesená",J400,0)</f>
        <v>0</v>
      </c>
      <c r="BI400" s="163">
        <f>IF(N400="nulová",J400,0)</f>
        <v>0</v>
      </c>
      <c r="BJ400" s="18" t="s">
        <v>85</v>
      </c>
      <c r="BK400" s="163">
        <f>ROUND(I400*H400,2)</f>
        <v>0</v>
      </c>
      <c r="BL400" s="18" t="s">
        <v>160</v>
      </c>
      <c r="BM400" s="162" t="s">
        <v>510</v>
      </c>
    </row>
    <row r="401" spans="1:65" s="2" customFormat="1" ht="48.75">
      <c r="A401" s="33"/>
      <c r="B401" s="34"/>
      <c r="C401" s="33"/>
      <c r="D401" s="164" t="s">
        <v>162</v>
      </c>
      <c r="E401" s="33"/>
      <c r="F401" s="165" t="s">
        <v>511</v>
      </c>
      <c r="G401" s="33"/>
      <c r="H401" s="33"/>
      <c r="I401" s="166"/>
      <c r="J401" s="33"/>
      <c r="K401" s="33"/>
      <c r="L401" s="34"/>
      <c r="M401" s="167"/>
      <c r="N401" s="168"/>
      <c r="O401" s="59"/>
      <c r="P401" s="59"/>
      <c r="Q401" s="59"/>
      <c r="R401" s="59"/>
      <c r="S401" s="59"/>
      <c r="T401" s="60"/>
      <c r="U401" s="33"/>
      <c r="V401" s="33"/>
      <c r="W401" s="33"/>
      <c r="X401" s="33"/>
      <c r="Y401" s="33"/>
      <c r="Z401" s="33"/>
      <c r="AA401" s="33"/>
      <c r="AB401" s="33"/>
      <c r="AC401" s="33"/>
      <c r="AD401" s="33"/>
      <c r="AE401" s="33"/>
      <c r="AT401" s="18" t="s">
        <v>162</v>
      </c>
      <c r="AU401" s="18" t="s">
        <v>87</v>
      </c>
    </row>
    <row r="402" spans="1:65" s="2" customFormat="1" ht="117">
      <c r="A402" s="33"/>
      <c r="B402" s="34"/>
      <c r="C402" s="33"/>
      <c r="D402" s="164" t="s">
        <v>164</v>
      </c>
      <c r="E402" s="33"/>
      <c r="F402" s="169" t="s">
        <v>512</v>
      </c>
      <c r="G402" s="33"/>
      <c r="H402" s="33"/>
      <c r="I402" s="166"/>
      <c r="J402" s="33"/>
      <c r="K402" s="33"/>
      <c r="L402" s="34"/>
      <c r="M402" s="167"/>
      <c r="N402" s="168"/>
      <c r="O402" s="59"/>
      <c r="P402" s="59"/>
      <c r="Q402" s="59"/>
      <c r="R402" s="59"/>
      <c r="S402" s="59"/>
      <c r="T402" s="60"/>
      <c r="U402" s="33"/>
      <c r="V402" s="33"/>
      <c r="W402" s="33"/>
      <c r="X402" s="33"/>
      <c r="Y402" s="33"/>
      <c r="Z402" s="33"/>
      <c r="AA402" s="33"/>
      <c r="AB402" s="33"/>
      <c r="AC402" s="33"/>
      <c r="AD402" s="33"/>
      <c r="AE402" s="33"/>
      <c r="AT402" s="18" t="s">
        <v>164</v>
      </c>
      <c r="AU402" s="18" t="s">
        <v>87</v>
      </c>
    </row>
    <row r="403" spans="1:65" s="13" customFormat="1" ht="33.75">
      <c r="B403" s="170"/>
      <c r="D403" s="164" t="s">
        <v>166</v>
      </c>
      <c r="E403" s="171" t="s">
        <v>1</v>
      </c>
      <c r="F403" s="172" t="s">
        <v>223</v>
      </c>
      <c r="H403" s="171" t="s">
        <v>1</v>
      </c>
      <c r="I403" s="173"/>
      <c r="L403" s="170"/>
      <c r="M403" s="174"/>
      <c r="N403" s="175"/>
      <c r="O403" s="175"/>
      <c r="P403" s="175"/>
      <c r="Q403" s="175"/>
      <c r="R403" s="175"/>
      <c r="S403" s="175"/>
      <c r="T403" s="176"/>
      <c r="AT403" s="171" t="s">
        <v>166</v>
      </c>
      <c r="AU403" s="171" t="s">
        <v>87</v>
      </c>
      <c r="AV403" s="13" t="s">
        <v>85</v>
      </c>
      <c r="AW403" s="13" t="s">
        <v>34</v>
      </c>
      <c r="AX403" s="13" t="s">
        <v>78</v>
      </c>
      <c r="AY403" s="171" t="s">
        <v>153</v>
      </c>
    </row>
    <row r="404" spans="1:65" s="13" customFormat="1" ht="11.25">
      <c r="B404" s="170"/>
      <c r="D404" s="164" t="s">
        <v>166</v>
      </c>
      <c r="E404" s="171" t="s">
        <v>1</v>
      </c>
      <c r="F404" s="172" t="s">
        <v>479</v>
      </c>
      <c r="H404" s="171" t="s">
        <v>1</v>
      </c>
      <c r="I404" s="173"/>
      <c r="L404" s="170"/>
      <c r="M404" s="174"/>
      <c r="N404" s="175"/>
      <c r="O404" s="175"/>
      <c r="P404" s="175"/>
      <c r="Q404" s="175"/>
      <c r="R404" s="175"/>
      <c r="S404" s="175"/>
      <c r="T404" s="176"/>
      <c r="AT404" s="171" t="s">
        <v>166</v>
      </c>
      <c r="AU404" s="171" t="s">
        <v>87</v>
      </c>
      <c r="AV404" s="13" t="s">
        <v>85</v>
      </c>
      <c r="AW404" s="13" t="s">
        <v>34</v>
      </c>
      <c r="AX404" s="13" t="s">
        <v>78</v>
      </c>
      <c r="AY404" s="171" t="s">
        <v>153</v>
      </c>
    </row>
    <row r="405" spans="1:65" s="14" customFormat="1" ht="22.5">
      <c r="B405" s="177"/>
      <c r="D405" s="164" t="s">
        <v>166</v>
      </c>
      <c r="E405" s="178" t="s">
        <v>1</v>
      </c>
      <c r="F405" s="179" t="s">
        <v>392</v>
      </c>
      <c r="H405" s="180">
        <v>32.5</v>
      </c>
      <c r="I405" s="181"/>
      <c r="L405" s="177"/>
      <c r="M405" s="182"/>
      <c r="N405" s="183"/>
      <c r="O405" s="183"/>
      <c r="P405" s="183"/>
      <c r="Q405" s="183"/>
      <c r="R405" s="183"/>
      <c r="S405" s="183"/>
      <c r="T405" s="184"/>
      <c r="AT405" s="178" t="s">
        <v>166</v>
      </c>
      <c r="AU405" s="178" t="s">
        <v>87</v>
      </c>
      <c r="AV405" s="14" t="s">
        <v>87</v>
      </c>
      <c r="AW405" s="14" t="s">
        <v>34</v>
      </c>
      <c r="AX405" s="14" t="s">
        <v>78</v>
      </c>
      <c r="AY405" s="178" t="s">
        <v>153</v>
      </c>
    </row>
    <row r="406" spans="1:65" s="14" customFormat="1" ht="22.5">
      <c r="B406" s="177"/>
      <c r="D406" s="164" t="s">
        <v>166</v>
      </c>
      <c r="E406" s="178" t="s">
        <v>1</v>
      </c>
      <c r="F406" s="179" t="s">
        <v>393</v>
      </c>
      <c r="H406" s="180">
        <v>10.5</v>
      </c>
      <c r="I406" s="181"/>
      <c r="L406" s="177"/>
      <c r="M406" s="182"/>
      <c r="N406" s="183"/>
      <c r="O406" s="183"/>
      <c r="P406" s="183"/>
      <c r="Q406" s="183"/>
      <c r="R406" s="183"/>
      <c r="S406" s="183"/>
      <c r="T406" s="184"/>
      <c r="AT406" s="178" t="s">
        <v>166</v>
      </c>
      <c r="AU406" s="178" t="s">
        <v>87</v>
      </c>
      <c r="AV406" s="14" t="s">
        <v>87</v>
      </c>
      <c r="AW406" s="14" t="s">
        <v>34</v>
      </c>
      <c r="AX406" s="14" t="s">
        <v>78</v>
      </c>
      <c r="AY406" s="178" t="s">
        <v>153</v>
      </c>
    </row>
    <row r="407" spans="1:65" s="14" customFormat="1" ht="22.5">
      <c r="B407" s="177"/>
      <c r="D407" s="164" t="s">
        <v>166</v>
      </c>
      <c r="E407" s="178" t="s">
        <v>1</v>
      </c>
      <c r="F407" s="179" t="s">
        <v>394</v>
      </c>
      <c r="H407" s="180">
        <v>25.5</v>
      </c>
      <c r="I407" s="181"/>
      <c r="L407" s="177"/>
      <c r="M407" s="182"/>
      <c r="N407" s="183"/>
      <c r="O407" s="183"/>
      <c r="P407" s="183"/>
      <c r="Q407" s="183"/>
      <c r="R407" s="183"/>
      <c r="S407" s="183"/>
      <c r="T407" s="184"/>
      <c r="AT407" s="178" t="s">
        <v>166</v>
      </c>
      <c r="AU407" s="178" t="s">
        <v>87</v>
      </c>
      <c r="AV407" s="14" t="s">
        <v>87</v>
      </c>
      <c r="AW407" s="14" t="s">
        <v>34</v>
      </c>
      <c r="AX407" s="14" t="s">
        <v>78</v>
      </c>
      <c r="AY407" s="178" t="s">
        <v>153</v>
      </c>
    </row>
    <row r="408" spans="1:65" s="14" customFormat="1" ht="22.5">
      <c r="B408" s="177"/>
      <c r="D408" s="164" t="s">
        <v>166</v>
      </c>
      <c r="E408" s="178" t="s">
        <v>1</v>
      </c>
      <c r="F408" s="179" t="s">
        <v>395</v>
      </c>
      <c r="H408" s="180">
        <v>3.5</v>
      </c>
      <c r="I408" s="181"/>
      <c r="L408" s="177"/>
      <c r="M408" s="182"/>
      <c r="N408" s="183"/>
      <c r="O408" s="183"/>
      <c r="P408" s="183"/>
      <c r="Q408" s="183"/>
      <c r="R408" s="183"/>
      <c r="S408" s="183"/>
      <c r="T408" s="184"/>
      <c r="AT408" s="178" t="s">
        <v>166</v>
      </c>
      <c r="AU408" s="178" t="s">
        <v>87</v>
      </c>
      <c r="AV408" s="14" t="s">
        <v>87</v>
      </c>
      <c r="AW408" s="14" t="s">
        <v>34</v>
      </c>
      <c r="AX408" s="14" t="s">
        <v>78</v>
      </c>
      <c r="AY408" s="178" t="s">
        <v>153</v>
      </c>
    </row>
    <row r="409" spans="1:65" s="15" customFormat="1" ht="11.25">
      <c r="B409" s="185"/>
      <c r="D409" s="164" t="s">
        <v>166</v>
      </c>
      <c r="E409" s="186" t="s">
        <v>1</v>
      </c>
      <c r="F409" s="187" t="s">
        <v>184</v>
      </c>
      <c r="H409" s="188">
        <v>72</v>
      </c>
      <c r="I409" s="189"/>
      <c r="L409" s="185"/>
      <c r="M409" s="190"/>
      <c r="N409" s="191"/>
      <c r="O409" s="191"/>
      <c r="P409" s="191"/>
      <c r="Q409" s="191"/>
      <c r="R409" s="191"/>
      <c r="S409" s="191"/>
      <c r="T409" s="192"/>
      <c r="AT409" s="186" t="s">
        <v>166</v>
      </c>
      <c r="AU409" s="186" t="s">
        <v>87</v>
      </c>
      <c r="AV409" s="15" t="s">
        <v>160</v>
      </c>
      <c r="AW409" s="15" t="s">
        <v>34</v>
      </c>
      <c r="AX409" s="15" t="s">
        <v>85</v>
      </c>
      <c r="AY409" s="186" t="s">
        <v>153</v>
      </c>
    </row>
    <row r="410" spans="1:65" s="2" customFormat="1" ht="21.75" customHeight="1">
      <c r="A410" s="33"/>
      <c r="B410" s="150"/>
      <c r="C410" s="193" t="s">
        <v>513</v>
      </c>
      <c r="D410" s="193" t="s">
        <v>227</v>
      </c>
      <c r="E410" s="194" t="s">
        <v>514</v>
      </c>
      <c r="F410" s="195" t="s">
        <v>515</v>
      </c>
      <c r="G410" s="196" t="s">
        <v>158</v>
      </c>
      <c r="H410" s="197">
        <v>33.475000000000001</v>
      </c>
      <c r="I410" s="198"/>
      <c r="J410" s="199">
        <f>ROUND(I410*H410,2)</f>
        <v>0</v>
      </c>
      <c r="K410" s="195" t="s">
        <v>159</v>
      </c>
      <c r="L410" s="200"/>
      <c r="M410" s="201" t="s">
        <v>1</v>
      </c>
      <c r="N410" s="202" t="s">
        <v>43</v>
      </c>
      <c r="O410" s="59"/>
      <c r="P410" s="160">
        <f>O410*H410</f>
        <v>0</v>
      </c>
      <c r="Q410" s="160">
        <v>0.15</v>
      </c>
      <c r="R410" s="160">
        <f>Q410*H410</f>
        <v>5.0212500000000002</v>
      </c>
      <c r="S410" s="160">
        <v>0</v>
      </c>
      <c r="T410" s="161">
        <f>S410*H410</f>
        <v>0</v>
      </c>
      <c r="U410" s="33"/>
      <c r="V410" s="33"/>
      <c r="W410" s="33"/>
      <c r="X410" s="33"/>
      <c r="Y410" s="33"/>
      <c r="Z410" s="33"/>
      <c r="AA410" s="33"/>
      <c r="AB410" s="33"/>
      <c r="AC410" s="33"/>
      <c r="AD410" s="33"/>
      <c r="AE410" s="33"/>
      <c r="AR410" s="162" t="s">
        <v>216</v>
      </c>
      <c r="AT410" s="162" t="s">
        <v>227</v>
      </c>
      <c r="AU410" s="162" t="s">
        <v>87</v>
      </c>
      <c r="AY410" s="18" t="s">
        <v>153</v>
      </c>
      <c r="BE410" s="163">
        <f>IF(N410="základní",J410,0)</f>
        <v>0</v>
      </c>
      <c r="BF410" s="163">
        <f>IF(N410="snížená",J410,0)</f>
        <v>0</v>
      </c>
      <c r="BG410" s="163">
        <f>IF(N410="zákl. přenesená",J410,0)</f>
        <v>0</v>
      </c>
      <c r="BH410" s="163">
        <f>IF(N410="sníž. přenesená",J410,0)</f>
        <v>0</v>
      </c>
      <c r="BI410" s="163">
        <f>IF(N410="nulová",J410,0)</f>
        <v>0</v>
      </c>
      <c r="BJ410" s="18" t="s">
        <v>85</v>
      </c>
      <c r="BK410" s="163">
        <f>ROUND(I410*H410,2)</f>
        <v>0</v>
      </c>
      <c r="BL410" s="18" t="s">
        <v>160</v>
      </c>
      <c r="BM410" s="162" t="s">
        <v>516</v>
      </c>
    </row>
    <row r="411" spans="1:65" s="2" customFormat="1" ht="11.25">
      <c r="A411" s="33"/>
      <c r="B411" s="34"/>
      <c r="C411" s="33"/>
      <c r="D411" s="164" t="s">
        <v>162</v>
      </c>
      <c r="E411" s="33"/>
      <c r="F411" s="165" t="s">
        <v>515</v>
      </c>
      <c r="G411" s="33"/>
      <c r="H411" s="33"/>
      <c r="I411" s="166"/>
      <c r="J411" s="33"/>
      <c r="K411" s="33"/>
      <c r="L411" s="34"/>
      <c r="M411" s="167"/>
      <c r="N411" s="168"/>
      <c r="O411" s="59"/>
      <c r="P411" s="59"/>
      <c r="Q411" s="59"/>
      <c r="R411" s="59"/>
      <c r="S411" s="59"/>
      <c r="T411" s="60"/>
      <c r="U411" s="33"/>
      <c r="V411" s="33"/>
      <c r="W411" s="33"/>
      <c r="X411" s="33"/>
      <c r="Y411" s="33"/>
      <c r="Z411" s="33"/>
      <c r="AA411" s="33"/>
      <c r="AB411" s="33"/>
      <c r="AC411" s="33"/>
      <c r="AD411" s="33"/>
      <c r="AE411" s="33"/>
      <c r="AT411" s="18" t="s">
        <v>162</v>
      </c>
      <c r="AU411" s="18" t="s">
        <v>87</v>
      </c>
    </row>
    <row r="412" spans="1:65" s="13" customFormat="1" ht="11.25">
      <c r="B412" s="170"/>
      <c r="D412" s="164" t="s">
        <v>166</v>
      </c>
      <c r="E412" s="171" t="s">
        <v>1</v>
      </c>
      <c r="F412" s="172" t="s">
        <v>517</v>
      </c>
      <c r="H412" s="171" t="s">
        <v>1</v>
      </c>
      <c r="I412" s="173"/>
      <c r="L412" s="170"/>
      <c r="M412" s="174"/>
      <c r="N412" s="175"/>
      <c r="O412" s="175"/>
      <c r="P412" s="175"/>
      <c r="Q412" s="175"/>
      <c r="R412" s="175"/>
      <c r="S412" s="175"/>
      <c r="T412" s="176"/>
      <c r="AT412" s="171" t="s">
        <v>166</v>
      </c>
      <c r="AU412" s="171" t="s">
        <v>87</v>
      </c>
      <c r="AV412" s="13" t="s">
        <v>85</v>
      </c>
      <c r="AW412" s="13" t="s">
        <v>34</v>
      </c>
      <c r="AX412" s="13" t="s">
        <v>78</v>
      </c>
      <c r="AY412" s="171" t="s">
        <v>153</v>
      </c>
    </row>
    <row r="413" spans="1:65" s="14" customFormat="1" ht="11.25">
      <c r="B413" s="177"/>
      <c r="D413" s="164" t="s">
        <v>166</v>
      </c>
      <c r="E413" s="178" t="s">
        <v>1</v>
      </c>
      <c r="F413" s="179" t="s">
        <v>518</v>
      </c>
      <c r="H413" s="180">
        <v>33.475000000000001</v>
      </c>
      <c r="I413" s="181"/>
      <c r="L413" s="177"/>
      <c r="M413" s="182"/>
      <c r="N413" s="183"/>
      <c r="O413" s="183"/>
      <c r="P413" s="183"/>
      <c r="Q413" s="183"/>
      <c r="R413" s="183"/>
      <c r="S413" s="183"/>
      <c r="T413" s="184"/>
      <c r="AT413" s="178" t="s">
        <v>166</v>
      </c>
      <c r="AU413" s="178" t="s">
        <v>87</v>
      </c>
      <c r="AV413" s="14" t="s">
        <v>87</v>
      </c>
      <c r="AW413" s="14" t="s">
        <v>34</v>
      </c>
      <c r="AX413" s="14" t="s">
        <v>85</v>
      </c>
      <c r="AY413" s="178" t="s">
        <v>153</v>
      </c>
    </row>
    <row r="414" spans="1:65" s="2" customFormat="1" ht="24.2" customHeight="1">
      <c r="A414" s="33"/>
      <c r="B414" s="150"/>
      <c r="C414" s="193" t="s">
        <v>519</v>
      </c>
      <c r="D414" s="193" t="s">
        <v>227</v>
      </c>
      <c r="E414" s="194" t="s">
        <v>520</v>
      </c>
      <c r="F414" s="195" t="s">
        <v>521</v>
      </c>
      <c r="G414" s="196" t="s">
        <v>158</v>
      </c>
      <c r="H414" s="197">
        <v>10.815</v>
      </c>
      <c r="I414" s="198"/>
      <c r="J414" s="199">
        <f>ROUND(I414*H414,2)</f>
        <v>0</v>
      </c>
      <c r="K414" s="195" t="s">
        <v>159</v>
      </c>
      <c r="L414" s="200"/>
      <c r="M414" s="201" t="s">
        <v>1</v>
      </c>
      <c r="N414" s="202" t="s">
        <v>43</v>
      </c>
      <c r="O414" s="59"/>
      <c r="P414" s="160">
        <f>O414*H414</f>
        <v>0</v>
      </c>
      <c r="Q414" s="160">
        <v>0.17499999999999999</v>
      </c>
      <c r="R414" s="160">
        <f>Q414*H414</f>
        <v>1.8926249999999998</v>
      </c>
      <c r="S414" s="160">
        <v>0</v>
      </c>
      <c r="T414" s="161">
        <f>S414*H414</f>
        <v>0</v>
      </c>
      <c r="U414" s="33"/>
      <c r="V414" s="33"/>
      <c r="W414" s="33"/>
      <c r="X414" s="33"/>
      <c r="Y414" s="33"/>
      <c r="Z414" s="33"/>
      <c r="AA414" s="33"/>
      <c r="AB414" s="33"/>
      <c r="AC414" s="33"/>
      <c r="AD414" s="33"/>
      <c r="AE414" s="33"/>
      <c r="AR414" s="162" t="s">
        <v>216</v>
      </c>
      <c r="AT414" s="162" t="s">
        <v>227</v>
      </c>
      <c r="AU414" s="162" t="s">
        <v>87</v>
      </c>
      <c r="AY414" s="18" t="s">
        <v>153</v>
      </c>
      <c r="BE414" s="163">
        <f>IF(N414="základní",J414,0)</f>
        <v>0</v>
      </c>
      <c r="BF414" s="163">
        <f>IF(N414="snížená",J414,0)</f>
        <v>0</v>
      </c>
      <c r="BG414" s="163">
        <f>IF(N414="zákl. přenesená",J414,0)</f>
        <v>0</v>
      </c>
      <c r="BH414" s="163">
        <f>IF(N414="sníž. přenesená",J414,0)</f>
        <v>0</v>
      </c>
      <c r="BI414" s="163">
        <f>IF(N414="nulová",J414,0)</f>
        <v>0</v>
      </c>
      <c r="BJ414" s="18" t="s">
        <v>85</v>
      </c>
      <c r="BK414" s="163">
        <f>ROUND(I414*H414,2)</f>
        <v>0</v>
      </c>
      <c r="BL414" s="18" t="s">
        <v>160</v>
      </c>
      <c r="BM414" s="162" t="s">
        <v>522</v>
      </c>
    </row>
    <row r="415" spans="1:65" s="2" customFormat="1" ht="19.5">
      <c r="A415" s="33"/>
      <c r="B415" s="34"/>
      <c r="C415" s="33"/>
      <c r="D415" s="164" t="s">
        <v>162</v>
      </c>
      <c r="E415" s="33"/>
      <c r="F415" s="165" t="s">
        <v>521</v>
      </c>
      <c r="G415" s="33"/>
      <c r="H415" s="33"/>
      <c r="I415" s="166"/>
      <c r="J415" s="33"/>
      <c r="K415" s="33"/>
      <c r="L415" s="34"/>
      <c r="M415" s="167"/>
      <c r="N415" s="168"/>
      <c r="O415" s="59"/>
      <c r="P415" s="59"/>
      <c r="Q415" s="59"/>
      <c r="R415" s="59"/>
      <c r="S415" s="59"/>
      <c r="T415" s="60"/>
      <c r="U415" s="33"/>
      <c r="V415" s="33"/>
      <c r="W415" s="33"/>
      <c r="X415" s="33"/>
      <c r="Y415" s="33"/>
      <c r="Z415" s="33"/>
      <c r="AA415" s="33"/>
      <c r="AB415" s="33"/>
      <c r="AC415" s="33"/>
      <c r="AD415" s="33"/>
      <c r="AE415" s="33"/>
      <c r="AT415" s="18" t="s">
        <v>162</v>
      </c>
      <c r="AU415" s="18" t="s">
        <v>87</v>
      </c>
    </row>
    <row r="416" spans="1:65" s="13" customFormat="1" ht="11.25">
      <c r="B416" s="170"/>
      <c r="D416" s="164" t="s">
        <v>166</v>
      </c>
      <c r="E416" s="171" t="s">
        <v>1</v>
      </c>
      <c r="F416" s="172" t="s">
        <v>517</v>
      </c>
      <c r="H416" s="171" t="s">
        <v>1</v>
      </c>
      <c r="I416" s="173"/>
      <c r="L416" s="170"/>
      <c r="M416" s="174"/>
      <c r="N416" s="175"/>
      <c r="O416" s="175"/>
      <c r="P416" s="175"/>
      <c r="Q416" s="175"/>
      <c r="R416" s="175"/>
      <c r="S416" s="175"/>
      <c r="T416" s="176"/>
      <c r="AT416" s="171" t="s">
        <v>166</v>
      </c>
      <c r="AU416" s="171" t="s">
        <v>87</v>
      </c>
      <c r="AV416" s="13" t="s">
        <v>85</v>
      </c>
      <c r="AW416" s="13" t="s">
        <v>34</v>
      </c>
      <c r="AX416" s="13" t="s">
        <v>78</v>
      </c>
      <c r="AY416" s="171" t="s">
        <v>153</v>
      </c>
    </row>
    <row r="417" spans="1:65" s="14" customFormat="1" ht="11.25">
      <c r="B417" s="177"/>
      <c r="D417" s="164" t="s">
        <v>166</v>
      </c>
      <c r="E417" s="178" t="s">
        <v>1</v>
      </c>
      <c r="F417" s="179" t="s">
        <v>523</v>
      </c>
      <c r="H417" s="180">
        <v>10.815</v>
      </c>
      <c r="I417" s="181"/>
      <c r="L417" s="177"/>
      <c r="M417" s="182"/>
      <c r="N417" s="183"/>
      <c r="O417" s="183"/>
      <c r="P417" s="183"/>
      <c r="Q417" s="183"/>
      <c r="R417" s="183"/>
      <c r="S417" s="183"/>
      <c r="T417" s="184"/>
      <c r="AT417" s="178" t="s">
        <v>166</v>
      </c>
      <c r="AU417" s="178" t="s">
        <v>87</v>
      </c>
      <c r="AV417" s="14" t="s">
        <v>87</v>
      </c>
      <c r="AW417" s="14" t="s">
        <v>34</v>
      </c>
      <c r="AX417" s="14" t="s">
        <v>85</v>
      </c>
      <c r="AY417" s="178" t="s">
        <v>153</v>
      </c>
    </row>
    <row r="418" spans="1:65" s="2" customFormat="1" ht="21.75" customHeight="1">
      <c r="A418" s="33"/>
      <c r="B418" s="150"/>
      <c r="C418" s="193" t="s">
        <v>524</v>
      </c>
      <c r="D418" s="193" t="s">
        <v>227</v>
      </c>
      <c r="E418" s="194" t="s">
        <v>525</v>
      </c>
      <c r="F418" s="195" t="s">
        <v>526</v>
      </c>
      <c r="G418" s="196" t="s">
        <v>158</v>
      </c>
      <c r="H418" s="197">
        <v>26.265000000000001</v>
      </c>
      <c r="I418" s="198"/>
      <c r="J418" s="199">
        <f>ROUND(I418*H418,2)</f>
        <v>0</v>
      </c>
      <c r="K418" s="195" t="s">
        <v>159</v>
      </c>
      <c r="L418" s="200"/>
      <c r="M418" s="201" t="s">
        <v>1</v>
      </c>
      <c r="N418" s="202" t="s">
        <v>43</v>
      </c>
      <c r="O418" s="59"/>
      <c r="P418" s="160">
        <f>O418*H418</f>
        <v>0</v>
      </c>
      <c r="Q418" s="160">
        <v>0.17599999999999999</v>
      </c>
      <c r="R418" s="160">
        <f>Q418*H418</f>
        <v>4.6226399999999996</v>
      </c>
      <c r="S418" s="160">
        <v>0</v>
      </c>
      <c r="T418" s="161">
        <f>S418*H418</f>
        <v>0</v>
      </c>
      <c r="U418" s="33"/>
      <c r="V418" s="33"/>
      <c r="W418" s="33"/>
      <c r="X418" s="33"/>
      <c r="Y418" s="33"/>
      <c r="Z418" s="33"/>
      <c r="AA418" s="33"/>
      <c r="AB418" s="33"/>
      <c r="AC418" s="33"/>
      <c r="AD418" s="33"/>
      <c r="AE418" s="33"/>
      <c r="AR418" s="162" t="s">
        <v>216</v>
      </c>
      <c r="AT418" s="162" t="s">
        <v>227</v>
      </c>
      <c r="AU418" s="162" t="s">
        <v>87</v>
      </c>
      <c r="AY418" s="18" t="s">
        <v>153</v>
      </c>
      <c r="BE418" s="163">
        <f>IF(N418="základní",J418,0)</f>
        <v>0</v>
      </c>
      <c r="BF418" s="163">
        <f>IF(N418="snížená",J418,0)</f>
        <v>0</v>
      </c>
      <c r="BG418" s="163">
        <f>IF(N418="zákl. přenesená",J418,0)</f>
        <v>0</v>
      </c>
      <c r="BH418" s="163">
        <f>IF(N418="sníž. přenesená",J418,0)</f>
        <v>0</v>
      </c>
      <c r="BI418" s="163">
        <f>IF(N418="nulová",J418,0)</f>
        <v>0</v>
      </c>
      <c r="BJ418" s="18" t="s">
        <v>85</v>
      </c>
      <c r="BK418" s="163">
        <f>ROUND(I418*H418,2)</f>
        <v>0</v>
      </c>
      <c r="BL418" s="18" t="s">
        <v>160</v>
      </c>
      <c r="BM418" s="162" t="s">
        <v>527</v>
      </c>
    </row>
    <row r="419" spans="1:65" s="2" customFormat="1" ht="11.25">
      <c r="A419" s="33"/>
      <c r="B419" s="34"/>
      <c r="C419" s="33"/>
      <c r="D419" s="164" t="s">
        <v>162</v>
      </c>
      <c r="E419" s="33"/>
      <c r="F419" s="165" t="s">
        <v>526</v>
      </c>
      <c r="G419" s="33"/>
      <c r="H419" s="33"/>
      <c r="I419" s="166"/>
      <c r="J419" s="33"/>
      <c r="K419" s="33"/>
      <c r="L419" s="34"/>
      <c r="M419" s="167"/>
      <c r="N419" s="168"/>
      <c r="O419" s="59"/>
      <c r="P419" s="59"/>
      <c r="Q419" s="59"/>
      <c r="R419" s="59"/>
      <c r="S419" s="59"/>
      <c r="T419" s="60"/>
      <c r="U419" s="33"/>
      <c r="V419" s="33"/>
      <c r="W419" s="33"/>
      <c r="X419" s="33"/>
      <c r="Y419" s="33"/>
      <c r="Z419" s="33"/>
      <c r="AA419" s="33"/>
      <c r="AB419" s="33"/>
      <c r="AC419" s="33"/>
      <c r="AD419" s="33"/>
      <c r="AE419" s="33"/>
      <c r="AT419" s="18" t="s">
        <v>162</v>
      </c>
      <c r="AU419" s="18" t="s">
        <v>87</v>
      </c>
    </row>
    <row r="420" spans="1:65" s="13" customFormat="1" ht="11.25">
      <c r="B420" s="170"/>
      <c r="D420" s="164" t="s">
        <v>166</v>
      </c>
      <c r="E420" s="171" t="s">
        <v>1</v>
      </c>
      <c r="F420" s="172" t="s">
        <v>517</v>
      </c>
      <c r="H420" s="171" t="s">
        <v>1</v>
      </c>
      <c r="I420" s="173"/>
      <c r="L420" s="170"/>
      <c r="M420" s="174"/>
      <c r="N420" s="175"/>
      <c r="O420" s="175"/>
      <c r="P420" s="175"/>
      <c r="Q420" s="175"/>
      <c r="R420" s="175"/>
      <c r="S420" s="175"/>
      <c r="T420" s="176"/>
      <c r="AT420" s="171" t="s">
        <v>166</v>
      </c>
      <c r="AU420" s="171" t="s">
        <v>87</v>
      </c>
      <c r="AV420" s="13" t="s">
        <v>85</v>
      </c>
      <c r="AW420" s="13" t="s">
        <v>34</v>
      </c>
      <c r="AX420" s="13" t="s">
        <v>78</v>
      </c>
      <c r="AY420" s="171" t="s">
        <v>153</v>
      </c>
    </row>
    <row r="421" spans="1:65" s="14" customFormat="1" ht="11.25">
      <c r="B421" s="177"/>
      <c r="D421" s="164" t="s">
        <v>166</v>
      </c>
      <c r="E421" s="178" t="s">
        <v>1</v>
      </c>
      <c r="F421" s="179" t="s">
        <v>528</v>
      </c>
      <c r="H421" s="180">
        <v>26.265000000000001</v>
      </c>
      <c r="I421" s="181"/>
      <c r="L421" s="177"/>
      <c r="M421" s="182"/>
      <c r="N421" s="183"/>
      <c r="O421" s="183"/>
      <c r="P421" s="183"/>
      <c r="Q421" s="183"/>
      <c r="R421" s="183"/>
      <c r="S421" s="183"/>
      <c r="T421" s="184"/>
      <c r="AT421" s="178" t="s">
        <v>166</v>
      </c>
      <c r="AU421" s="178" t="s">
        <v>87</v>
      </c>
      <c r="AV421" s="14" t="s">
        <v>87</v>
      </c>
      <c r="AW421" s="14" t="s">
        <v>34</v>
      </c>
      <c r="AX421" s="14" t="s">
        <v>85</v>
      </c>
      <c r="AY421" s="178" t="s">
        <v>153</v>
      </c>
    </row>
    <row r="422" spans="1:65" s="2" customFormat="1" ht="21.75" customHeight="1">
      <c r="A422" s="33"/>
      <c r="B422" s="150"/>
      <c r="C422" s="193" t="s">
        <v>529</v>
      </c>
      <c r="D422" s="193" t="s">
        <v>227</v>
      </c>
      <c r="E422" s="194" t="s">
        <v>530</v>
      </c>
      <c r="F422" s="195" t="s">
        <v>531</v>
      </c>
      <c r="G422" s="196" t="s">
        <v>158</v>
      </c>
      <c r="H422" s="197">
        <v>3.605</v>
      </c>
      <c r="I422" s="198"/>
      <c r="J422" s="199">
        <f>ROUND(I422*H422,2)</f>
        <v>0</v>
      </c>
      <c r="K422" s="195" t="s">
        <v>159</v>
      </c>
      <c r="L422" s="200"/>
      <c r="M422" s="201" t="s">
        <v>1</v>
      </c>
      <c r="N422" s="202" t="s">
        <v>43</v>
      </c>
      <c r="O422" s="59"/>
      <c r="P422" s="160">
        <f>O422*H422</f>
        <v>0</v>
      </c>
      <c r="Q422" s="160">
        <v>0.17599999999999999</v>
      </c>
      <c r="R422" s="160">
        <f>Q422*H422</f>
        <v>0.63447999999999993</v>
      </c>
      <c r="S422" s="160">
        <v>0</v>
      </c>
      <c r="T422" s="161">
        <f>S422*H422</f>
        <v>0</v>
      </c>
      <c r="U422" s="33"/>
      <c r="V422" s="33"/>
      <c r="W422" s="33"/>
      <c r="X422" s="33"/>
      <c r="Y422" s="33"/>
      <c r="Z422" s="33"/>
      <c r="AA422" s="33"/>
      <c r="AB422" s="33"/>
      <c r="AC422" s="33"/>
      <c r="AD422" s="33"/>
      <c r="AE422" s="33"/>
      <c r="AR422" s="162" t="s">
        <v>216</v>
      </c>
      <c r="AT422" s="162" t="s">
        <v>227</v>
      </c>
      <c r="AU422" s="162" t="s">
        <v>87</v>
      </c>
      <c r="AY422" s="18" t="s">
        <v>153</v>
      </c>
      <c r="BE422" s="163">
        <f>IF(N422="základní",J422,0)</f>
        <v>0</v>
      </c>
      <c r="BF422" s="163">
        <f>IF(N422="snížená",J422,0)</f>
        <v>0</v>
      </c>
      <c r="BG422" s="163">
        <f>IF(N422="zákl. přenesená",J422,0)</f>
        <v>0</v>
      </c>
      <c r="BH422" s="163">
        <f>IF(N422="sníž. přenesená",J422,0)</f>
        <v>0</v>
      </c>
      <c r="BI422" s="163">
        <f>IF(N422="nulová",J422,0)</f>
        <v>0</v>
      </c>
      <c r="BJ422" s="18" t="s">
        <v>85</v>
      </c>
      <c r="BK422" s="163">
        <f>ROUND(I422*H422,2)</f>
        <v>0</v>
      </c>
      <c r="BL422" s="18" t="s">
        <v>160</v>
      </c>
      <c r="BM422" s="162" t="s">
        <v>532</v>
      </c>
    </row>
    <row r="423" spans="1:65" s="2" customFormat="1" ht="11.25">
      <c r="A423" s="33"/>
      <c r="B423" s="34"/>
      <c r="C423" s="33"/>
      <c r="D423" s="164" t="s">
        <v>162</v>
      </c>
      <c r="E423" s="33"/>
      <c r="F423" s="165" t="s">
        <v>531</v>
      </c>
      <c r="G423" s="33"/>
      <c r="H423" s="33"/>
      <c r="I423" s="166"/>
      <c r="J423" s="33"/>
      <c r="K423" s="33"/>
      <c r="L423" s="34"/>
      <c r="M423" s="167"/>
      <c r="N423" s="168"/>
      <c r="O423" s="59"/>
      <c r="P423" s="59"/>
      <c r="Q423" s="59"/>
      <c r="R423" s="59"/>
      <c r="S423" s="59"/>
      <c r="T423" s="60"/>
      <c r="U423" s="33"/>
      <c r="V423" s="33"/>
      <c r="W423" s="33"/>
      <c r="X423" s="33"/>
      <c r="Y423" s="33"/>
      <c r="Z423" s="33"/>
      <c r="AA423" s="33"/>
      <c r="AB423" s="33"/>
      <c r="AC423" s="33"/>
      <c r="AD423" s="33"/>
      <c r="AE423" s="33"/>
      <c r="AT423" s="18" t="s">
        <v>162</v>
      </c>
      <c r="AU423" s="18" t="s">
        <v>87</v>
      </c>
    </row>
    <row r="424" spans="1:65" s="13" customFormat="1" ht="11.25">
      <c r="B424" s="170"/>
      <c r="D424" s="164" t="s">
        <v>166</v>
      </c>
      <c r="E424" s="171" t="s">
        <v>1</v>
      </c>
      <c r="F424" s="172" t="s">
        <v>517</v>
      </c>
      <c r="H424" s="171" t="s">
        <v>1</v>
      </c>
      <c r="I424" s="173"/>
      <c r="L424" s="170"/>
      <c r="M424" s="174"/>
      <c r="N424" s="175"/>
      <c r="O424" s="175"/>
      <c r="P424" s="175"/>
      <c r="Q424" s="175"/>
      <c r="R424" s="175"/>
      <c r="S424" s="175"/>
      <c r="T424" s="176"/>
      <c r="AT424" s="171" t="s">
        <v>166</v>
      </c>
      <c r="AU424" s="171" t="s">
        <v>87</v>
      </c>
      <c r="AV424" s="13" t="s">
        <v>85</v>
      </c>
      <c r="AW424" s="13" t="s">
        <v>34</v>
      </c>
      <c r="AX424" s="13" t="s">
        <v>78</v>
      </c>
      <c r="AY424" s="171" t="s">
        <v>153</v>
      </c>
    </row>
    <row r="425" spans="1:65" s="14" customFormat="1" ht="11.25">
      <c r="B425" s="177"/>
      <c r="D425" s="164" t="s">
        <v>166</v>
      </c>
      <c r="E425" s="178" t="s">
        <v>1</v>
      </c>
      <c r="F425" s="179" t="s">
        <v>533</v>
      </c>
      <c r="H425" s="180">
        <v>3.605</v>
      </c>
      <c r="I425" s="181"/>
      <c r="L425" s="177"/>
      <c r="M425" s="182"/>
      <c r="N425" s="183"/>
      <c r="O425" s="183"/>
      <c r="P425" s="183"/>
      <c r="Q425" s="183"/>
      <c r="R425" s="183"/>
      <c r="S425" s="183"/>
      <c r="T425" s="184"/>
      <c r="AT425" s="178" t="s">
        <v>166</v>
      </c>
      <c r="AU425" s="178" t="s">
        <v>87</v>
      </c>
      <c r="AV425" s="14" t="s">
        <v>87</v>
      </c>
      <c r="AW425" s="14" t="s">
        <v>34</v>
      </c>
      <c r="AX425" s="14" t="s">
        <v>85</v>
      </c>
      <c r="AY425" s="178" t="s">
        <v>153</v>
      </c>
    </row>
    <row r="426" spans="1:65" s="12" customFormat="1" ht="22.9" customHeight="1">
      <c r="B426" s="137"/>
      <c r="D426" s="138" t="s">
        <v>77</v>
      </c>
      <c r="E426" s="148" t="s">
        <v>216</v>
      </c>
      <c r="F426" s="148" t="s">
        <v>534</v>
      </c>
      <c r="I426" s="140"/>
      <c r="J426" s="149">
        <f>BK426</f>
        <v>0</v>
      </c>
      <c r="L426" s="137"/>
      <c r="M426" s="142"/>
      <c r="N426" s="143"/>
      <c r="O426" s="143"/>
      <c r="P426" s="144">
        <f>SUM(P427:P444)</f>
        <v>0</v>
      </c>
      <c r="Q426" s="143"/>
      <c r="R426" s="144">
        <f>SUM(R427:R444)</f>
        <v>1.2549380000000001</v>
      </c>
      <c r="S426" s="143"/>
      <c r="T426" s="145">
        <f>SUM(T427:T444)</f>
        <v>0.15</v>
      </c>
      <c r="AR426" s="138" t="s">
        <v>85</v>
      </c>
      <c r="AT426" s="146" t="s">
        <v>77</v>
      </c>
      <c r="AU426" s="146" t="s">
        <v>85</v>
      </c>
      <c r="AY426" s="138" t="s">
        <v>153</v>
      </c>
      <c r="BK426" s="147">
        <f>SUM(BK427:BK444)</f>
        <v>0</v>
      </c>
    </row>
    <row r="427" spans="1:65" s="2" customFormat="1" ht="24.2" customHeight="1">
      <c r="A427" s="33"/>
      <c r="B427" s="150"/>
      <c r="C427" s="151" t="s">
        <v>535</v>
      </c>
      <c r="D427" s="151" t="s">
        <v>155</v>
      </c>
      <c r="E427" s="152" t="s">
        <v>536</v>
      </c>
      <c r="F427" s="153" t="s">
        <v>537</v>
      </c>
      <c r="G427" s="154" t="s">
        <v>171</v>
      </c>
      <c r="H427" s="155">
        <v>1</v>
      </c>
      <c r="I427" s="156"/>
      <c r="J427" s="157">
        <f>ROUND(I427*H427,2)</f>
        <v>0</v>
      </c>
      <c r="K427" s="153" t="s">
        <v>159</v>
      </c>
      <c r="L427" s="34"/>
      <c r="M427" s="158" t="s">
        <v>1</v>
      </c>
      <c r="N427" s="159" t="s">
        <v>43</v>
      </c>
      <c r="O427" s="59"/>
      <c r="P427" s="160">
        <f>O427*H427</f>
        <v>0</v>
      </c>
      <c r="Q427" s="160">
        <v>0</v>
      </c>
      <c r="R427" s="160">
        <f>Q427*H427</f>
        <v>0</v>
      </c>
      <c r="S427" s="160">
        <v>0.15</v>
      </c>
      <c r="T427" s="161">
        <f>S427*H427</f>
        <v>0.15</v>
      </c>
      <c r="U427" s="33"/>
      <c r="V427" s="33"/>
      <c r="W427" s="33"/>
      <c r="X427" s="33"/>
      <c r="Y427" s="33"/>
      <c r="Z427" s="33"/>
      <c r="AA427" s="33"/>
      <c r="AB427" s="33"/>
      <c r="AC427" s="33"/>
      <c r="AD427" s="33"/>
      <c r="AE427" s="33"/>
      <c r="AR427" s="162" t="s">
        <v>160</v>
      </c>
      <c r="AT427" s="162" t="s">
        <v>155</v>
      </c>
      <c r="AU427" s="162" t="s">
        <v>87</v>
      </c>
      <c r="AY427" s="18" t="s">
        <v>153</v>
      </c>
      <c r="BE427" s="163">
        <f>IF(N427="základní",J427,0)</f>
        <v>0</v>
      </c>
      <c r="BF427" s="163">
        <f>IF(N427="snížená",J427,0)</f>
        <v>0</v>
      </c>
      <c r="BG427" s="163">
        <f>IF(N427="zákl. přenesená",J427,0)</f>
        <v>0</v>
      </c>
      <c r="BH427" s="163">
        <f>IF(N427="sníž. přenesená",J427,0)</f>
        <v>0</v>
      </c>
      <c r="BI427" s="163">
        <f>IF(N427="nulová",J427,0)</f>
        <v>0</v>
      </c>
      <c r="BJ427" s="18" t="s">
        <v>85</v>
      </c>
      <c r="BK427" s="163">
        <f>ROUND(I427*H427,2)</f>
        <v>0</v>
      </c>
      <c r="BL427" s="18" t="s">
        <v>160</v>
      </c>
      <c r="BM427" s="162" t="s">
        <v>538</v>
      </c>
    </row>
    <row r="428" spans="1:65" s="2" customFormat="1" ht="19.5">
      <c r="A428" s="33"/>
      <c r="B428" s="34"/>
      <c r="C428" s="33"/>
      <c r="D428" s="164" t="s">
        <v>162</v>
      </c>
      <c r="E428" s="33"/>
      <c r="F428" s="165" t="s">
        <v>539</v>
      </c>
      <c r="G428" s="33"/>
      <c r="H428" s="33"/>
      <c r="I428" s="166"/>
      <c r="J428" s="33"/>
      <c r="K428" s="33"/>
      <c r="L428" s="34"/>
      <c r="M428" s="167"/>
      <c r="N428" s="168"/>
      <c r="O428" s="59"/>
      <c r="P428" s="59"/>
      <c r="Q428" s="59"/>
      <c r="R428" s="59"/>
      <c r="S428" s="59"/>
      <c r="T428" s="60"/>
      <c r="U428" s="33"/>
      <c r="V428" s="33"/>
      <c r="W428" s="33"/>
      <c r="X428" s="33"/>
      <c r="Y428" s="33"/>
      <c r="Z428" s="33"/>
      <c r="AA428" s="33"/>
      <c r="AB428" s="33"/>
      <c r="AC428" s="33"/>
      <c r="AD428" s="33"/>
      <c r="AE428" s="33"/>
      <c r="AT428" s="18" t="s">
        <v>162</v>
      </c>
      <c r="AU428" s="18" t="s">
        <v>87</v>
      </c>
    </row>
    <row r="429" spans="1:65" s="13" customFormat="1" ht="22.5">
      <c r="B429" s="170"/>
      <c r="D429" s="164" t="s">
        <v>166</v>
      </c>
      <c r="E429" s="171" t="s">
        <v>1</v>
      </c>
      <c r="F429" s="172" t="s">
        <v>167</v>
      </c>
      <c r="H429" s="171" t="s">
        <v>1</v>
      </c>
      <c r="I429" s="173"/>
      <c r="L429" s="170"/>
      <c r="M429" s="174"/>
      <c r="N429" s="175"/>
      <c r="O429" s="175"/>
      <c r="P429" s="175"/>
      <c r="Q429" s="175"/>
      <c r="R429" s="175"/>
      <c r="S429" s="175"/>
      <c r="T429" s="176"/>
      <c r="AT429" s="171" t="s">
        <v>166</v>
      </c>
      <c r="AU429" s="171" t="s">
        <v>87</v>
      </c>
      <c r="AV429" s="13" t="s">
        <v>85</v>
      </c>
      <c r="AW429" s="13" t="s">
        <v>34</v>
      </c>
      <c r="AX429" s="13" t="s">
        <v>78</v>
      </c>
      <c r="AY429" s="171" t="s">
        <v>153</v>
      </c>
    </row>
    <row r="430" spans="1:65" s="14" customFormat="1" ht="22.5">
      <c r="B430" s="177"/>
      <c r="D430" s="164" t="s">
        <v>166</v>
      </c>
      <c r="E430" s="178" t="s">
        <v>1</v>
      </c>
      <c r="F430" s="179" t="s">
        <v>540</v>
      </c>
      <c r="H430" s="180">
        <v>1</v>
      </c>
      <c r="I430" s="181"/>
      <c r="L430" s="177"/>
      <c r="M430" s="182"/>
      <c r="N430" s="183"/>
      <c r="O430" s="183"/>
      <c r="P430" s="183"/>
      <c r="Q430" s="183"/>
      <c r="R430" s="183"/>
      <c r="S430" s="183"/>
      <c r="T430" s="184"/>
      <c r="AT430" s="178" t="s">
        <v>166</v>
      </c>
      <c r="AU430" s="178" t="s">
        <v>87</v>
      </c>
      <c r="AV430" s="14" t="s">
        <v>87</v>
      </c>
      <c r="AW430" s="14" t="s">
        <v>34</v>
      </c>
      <c r="AX430" s="14" t="s">
        <v>85</v>
      </c>
      <c r="AY430" s="178" t="s">
        <v>153</v>
      </c>
    </row>
    <row r="431" spans="1:65" s="2" customFormat="1" ht="24.2" customHeight="1">
      <c r="A431" s="33"/>
      <c r="B431" s="150"/>
      <c r="C431" s="151" t="s">
        <v>541</v>
      </c>
      <c r="D431" s="151" t="s">
        <v>155</v>
      </c>
      <c r="E431" s="152" t="s">
        <v>542</v>
      </c>
      <c r="F431" s="153" t="s">
        <v>543</v>
      </c>
      <c r="G431" s="154" t="s">
        <v>171</v>
      </c>
      <c r="H431" s="155">
        <v>1</v>
      </c>
      <c r="I431" s="156"/>
      <c r="J431" s="157">
        <f>ROUND(I431*H431,2)</f>
        <v>0</v>
      </c>
      <c r="K431" s="153" t="s">
        <v>159</v>
      </c>
      <c r="L431" s="34"/>
      <c r="M431" s="158" t="s">
        <v>1</v>
      </c>
      <c r="N431" s="159" t="s">
        <v>43</v>
      </c>
      <c r="O431" s="59"/>
      <c r="P431" s="160">
        <f>O431*H431</f>
        <v>0</v>
      </c>
      <c r="Q431" s="160">
        <v>0.217338</v>
      </c>
      <c r="R431" s="160">
        <f>Q431*H431</f>
        <v>0.217338</v>
      </c>
      <c r="S431" s="160">
        <v>0</v>
      </c>
      <c r="T431" s="161">
        <f>S431*H431</f>
        <v>0</v>
      </c>
      <c r="U431" s="33"/>
      <c r="V431" s="33"/>
      <c r="W431" s="33"/>
      <c r="X431" s="33"/>
      <c r="Y431" s="33"/>
      <c r="Z431" s="33"/>
      <c r="AA431" s="33"/>
      <c r="AB431" s="33"/>
      <c r="AC431" s="33"/>
      <c r="AD431" s="33"/>
      <c r="AE431" s="33"/>
      <c r="AR431" s="162" t="s">
        <v>160</v>
      </c>
      <c r="AT431" s="162" t="s">
        <v>155</v>
      </c>
      <c r="AU431" s="162" t="s">
        <v>87</v>
      </c>
      <c r="AY431" s="18" t="s">
        <v>153</v>
      </c>
      <c r="BE431" s="163">
        <f>IF(N431="základní",J431,0)</f>
        <v>0</v>
      </c>
      <c r="BF431" s="163">
        <f>IF(N431="snížená",J431,0)</f>
        <v>0</v>
      </c>
      <c r="BG431" s="163">
        <f>IF(N431="zákl. přenesená",J431,0)</f>
        <v>0</v>
      </c>
      <c r="BH431" s="163">
        <f>IF(N431="sníž. přenesená",J431,0)</f>
        <v>0</v>
      </c>
      <c r="BI431" s="163">
        <f>IF(N431="nulová",J431,0)</f>
        <v>0</v>
      </c>
      <c r="BJ431" s="18" t="s">
        <v>85</v>
      </c>
      <c r="BK431" s="163">
        <f>ROUND(I431*H431,2)</f>
        <v>0</v>
      </c>
      <c r="BL431" s="18" t="s">
        <v>160</v>
      </c>
      <c r="BM431" s="162" t="s">
        <v>544</v>
      </c>
    </row>
    <row r="432" spans="1:65" s="2" customFormat="1" ht="19.5">
      <c r="A432" s="33"/>
      <c r="B432" s="34"/>
      <c r="C432" s="33"/>
      <c r="D432" s="164" t="s">
        <v>162</v>
      </c>
      <c r="E432" s="33"/>
      <c r="F432" s="165" t="s">
        <v>545</v>
      </c>
      <c r="G432" s="33"/>
      <c r="H432" s="33"/>
      <c r="I432" s="166"/>
      <c r="J432" s="33"/>
      <c r="K432" s="33"/>
      <c r="L432" s="34"/>
      <c r="M432" s="167"/>
      <c r="N432" s="168"/>
      <c r="O432" s="59"/>
      <c r="P432" s="59"/>
      <c r="Q432" s="59"/>
      <c r="R432" s="59"/>
      <c r="S432" s="59"/>
      <c r="T432" s="60"/>
      <c r="U432" s="33"/>
      <c r="V432" s="33"/>
      <c r="W432" s="33"/>
      <c r="X432" s="33"/>
      <c r="Y432" s="33"/>
      <c r="Z432" s="33"/>
      <c r="AA432" s="33"/>
      <c r="AB432" s="33"/>
      <c r="AC432" s="33"/>
      <c r="AD432" s="33"/>
      <c r="AE432" s="33"/>
      <c r="AT432" s="18" t="s">
        <v>162</v>
      </c>
      <c r="AU432" s="18" t="s">
        <v>87</v>
      </c>
    </row>
    <row r="433" spans="1:65" s="2" customFormat="1" ht="156">
      <c r="A433" s="33"/>
      <c r="B433" s="34"/>
      <c r="C433" s="33"/>
      <c r="D433" s="164" t="s">
        <v>164</v>
      </c>
      <c r="E433" s="33"/>
      <c r="F433" s="169" t="s">
        <v>546</v>
      </c>
      <c r="G433" s="33"/>
      <c r="H433" s="33"/>
      <c r="I433" s="166"/>
      <c r="J433" s="33"/>
      <c r="K433" s="33"/>
      <c r="L433" s="34"/>
      <c r="M433" s="167"/>
      <c r="N433" s="168"/>
      <c r="O433" s="59"/>
      <c r="P433" s="59"/>
      <c r="Q433" s="59"/>
      <c r="R433" s="59"/>
      <c r="S433" s="59"/>
      <c r="T433" s="60"/>
      <c r="U433" s="33"/>
      <c r="V433" s="33"/>
      <c r="W433" s="33"/>
      <c r="X433" s="33"/>
      <c r="Y433" s="33"/>
      <c r="Z433" s="33"/>
      <c r="AA433" s="33"/>
      <c r="AB433" s="33"/>
      <c r="AC433" s="33"/>
      <c r="AD433" s="33"/>
      <c r="AE433" s="33"/>
      <c r="AT433" s="18" t="s">
        <v>164</v>
      </c>
      <c r="AU433" s="18" t="s">
        <v>87</v>
      </c>
    </row>
    <row r="434" spans="1:65" s="13" customFormat="1" ht="22.5">
      <c r="B434" s="170"/>
      <c r="D434" s="164" t="s">
        <v>166</v>
      </c>
      <c r="E434" s="171" t="s">
        <v>1</v>
      </c>
      <c r="F434" s="172" t="s">
        <v>167</v>
      </c>
      <c r="H434" s="171" t="s">
        <v>1</v>
      </c>
      <c r="I434" s="173"/>
      <c r="L434" s="170"/>
      <c r="M434" s="174"/>
      <c r="N434" s="175"/>
      <c r="O434" s="175"/>
      <c r="P434" s="175"/>
      <c r="Q434" s="175"/>
      <c r="R434" s="175"/>
      <c r="S434" s="175"/>
      <c r="T434" s="176"/>
      <c r="AT434" s="171" t="s">
        <v>166</v>
      </c>
      <c r="AU434" s="171" t="s">
        <v>87</v>
      </c>
      <c r="AV434" s="13" t="s">
        <v>85</v>
      </c>
      <c r="AW434" s="13" t="s">
        <v>34</v>
      </c>
      <c r="AX434" s="13" t="s">
        <v>78</v>
      </c>
      <c r="AY434" s="171" t="s">
        <v>153</v>
      </c>
    </row>
    <row r="435" spans="1:65" s="14" customFormat="1" ht="22.5">
      <c r="B435" s="177"/>
      <c r="D435" s="164" t="s">
        <v>166</v>
      </c>
      <c r="E435" s="178" t="s">
        <v>1</v>
      </c>
      <c r="F435" s="179" t="s">
        <v>547</v>
      </c>
      <c r="H435" s="180">
        <v>1</v>
      </c>
      <c r="I435" s="181"/>
      <c r="L435" s="177"/>
      <c r="M435" s="182"/>
      <c r="N435" s="183"/>
      <c r="O435" s="183"/>
      <c r="P435" s="183"/>
      <c r="Q435" s="183"/>
      <c r="R435" s="183"/>
      <c r="S435" s="183"/>
      <c r="T435" s="184"/>
      <c r="AT435" s="178" t="s">
        <v>166</v>
      </c>
      <c r="AU435" s="178" t="s">
        <v>87</v>
      </c>
      <c r="AV435" s="14" t="s">
        <v>87</v>
      </c>
      <c r="AW435" s="14" t="s">
        <v>34</v>
      </c>
      <c r="AX435" s="14" t="s">
        <v>85</v>
      </c>
      <c r="AY435" s="178" t="s">
        <v>153</v>
      </c>
    </row>
    <row r="436" spans="1:65" s="2" customFormat="1" ht="24.2" customHeight="1">
      <c r="A436" s="33"/>
      <c r="B436" s="150"/>
      <c r="C436" s="193" t="s">
        <v>548</v>
      </c>
      <c r="D436" s="193" t="s">
        <v>227</v>
      </c>
      <c r="E436" s="194" t="s">
        <v>549</v>
      </c>
      <c r="F436" s="195" t="s">
        <v>550</v>
      </c>
      <c r="G436" s="196" t="s">
        <v>171</v>
      </c>
      <c r="H436" s="197">
        <v>1</v>
      </c>
      <c r="I436" s="198"/>
      <c r="J436" s="199">
        <f>ROUND(I436*H436,2)</f>
        <v>0</v>
      </c>
      <c r="K436" s="195" t="s">
        <v>1</v>
      </c>
      <c r="L436" s="200"/>
      <c r="M436" s="201" t="s">
        <v>1</v>
      </c>
      <c r="N436" s="202" t="s">
        <v>43</v>
      </c>
      <c r="O436" s="59"/>
      <c r="P436" s="160">
        <f>O436*H436</f>
        <v>0</v>
      </c>
      <c r="Q436" s="160">
        <v>0.19600000000000001</v>
      </c>
      <c r="R436" s="160">
        <f>Q436*H436</f>
        <v>0.19600000000000001</v>
      </c>
      <c r="S436" s="160">
        <v>0</v>
      </c>
      <c r="T436" s="161">
        <f>S436*H436</f>
        <v>0</v>
      </c>
      <c r="U436" s="33"/>
      <c r="V436" s="33"/>
      <c r="W436" s="33"/>
      <c r="X436" s="33"/>
      <c r="Y436" s="33"/>
      <c r="Z436" s="33"/>
      <c r="AA436" s="33"/>
      <c r="AB436" s="33"/>
      <c r="AC436" s="33"/>
      <c r="AD436" s="33"/>
      <c r="AE436" s="33"/>
      <c r="AR436" s="162" t="s">
        <v>216</v>
      </c>
      <c r="AT436" s="162" t="s">
        <v>227</v>
      </c>
      <c r="AU436" s="162" t="s">
        <v>87</v>
      </c>
      <c r="AY436" s="18" t="s">
        <v>153</v>
      </c>
      <c r="BE436" s="163">
        <f>IF(N436="základní",J436,0)</f>
        <v>0</v>
      </c>
      <c r="BF436" s="163">
        <f>IF(N436="snížená",J436,0)</f>
        <v>0</v>
      </c>
      <c r="BG436" s="163">
        <f>IF(N436="zákl. přenesená",J436,0)</f>
        <v>0</v>
      </c>
      <c r="BH436" s="163">
        <f>IF(N436="sníž. přenesená",J436,0)</f>
        <v>0</v>
      </c>
      <c r="BI436" s="163">
        <f>IF(N436="nulová",J436,0)</f>
        <v>0</v>
      </c>
      <c r="BJ436" s="18" t="s">
        <v>85</v>
      </c>
      <c r="BK436" s="163">
        <f>ROUND(I436*H436,2)</f>
        <v>0</v>
      </c>
      <c r="BL436" s="18" t="s">
        <v>160</v>
      </c>
      <c r="BM436" s="162" t="s">
        <v>551</v>
      </c>
    </row>
    <row r="437" spans="1:65" s="2" customFormat="1" ht="11.25">
      <c r="A437" s="33"/>
      <c r="B437" s="34"/>
      <c r="C437" s="33"/>
      <c r="D437" s="164" t="s">
        <v>162</v>
      </c>
      <c r="E437" s="33"/>
      <c r="F437" s="165" t="s">
        <v>550</v>
      </c>
      <c r="G437" s="33"/>
      <c r="H437" s="33"/>
      <c r="I437" s="166"/>
      <c r="J437" s="33"/>
      <c r="K437" s="33"/>
      <c r="L437" s="34"/>
      <c r="M437" s="167"/>
      <c r="N437" s="168"/>
      <c r="O437" s="59"/>
      <c r="P437" s="59"/>
      <c r="Q437" s="59"/>
      <c r="R437" s="59"/>
      <c r="S437" s="59"/>
      <c r="T437" s="60"/>
      <c r="U437" s="33"/>
      <c r="V437" s="33"/>
      <c r="W437" s="33"/>
      <c r="X437" s="33"/>
      <c r="Y437" s="33"/>
      <c r="Z437" s="33"/>
      <c r="AA437" s="33"/>
      <c r="AB437" s="33"/>
      <c r="AC437" s="33"/>
      <c r="AD437" s="33"/>
      <c r="AE437" s="33"/>
      <c r="AT437" s="18" t="s">
        <v>162</v>
      </c>
      <c r="AU437" s="18" t="s">
        <v>87</v>
      </c>
    </row>
    <row r="438" spans="1:65" s="2" customFormat="1" ht="24.2" customHeight="1">
      <c r="A438" s="33"/>
      <c r="B438" s="150"/>
      <c r="C438" s="151" t="s">
        <v>552</v>
      </c>
      <c r="D438" s="151" t="s">
        <v>155</v>
      </c>
      <c r="E438" s="152" t="s">
        <v>553</v>
      </c>
      <c r="F438" s="153" t="s">
        <v>554</v>
      </c>
      <c r="G438" s="154" t="s">
        <v>171</v>
      </c>
      <c r="H438" s="155">
        <v>2</v>
      </c>
      <c r="I438" s="156"/>
      <c r="J438" s="157">
        <f>ROUND(I438*H438,2)</f>
        <v>0</v>
      </c>
      <c r="K438" s="153" t="s">
        <v>159</v>
      </c>
      <c r="L438" s="34"/>
      <c r="M438" s="158" t="s">
        <v>1</v>
      </c>
      <c r="N438" s="159" t="s">
        <v>43</v>
      </c>
      <c r="O438" s="59"/>
      <c r="P438" s="160">
        <f>O438*H438</f>
        <v>0</v>
      </c>
      <c r="Q438" s="160">
        <v>0.42080000000000001</v>
      </c>
      <c r="R438" s="160">
        <f>Q438*H438</f>
        <v>0.84160000000000001</v>
      </c>
      <c r="S438" s="160">
        <v>0</v>
      </c>
      <c r="T438" s="161">
        <f>S438*H438</f>
        <v>0</v>
      </c>
      <c r="U438" s="33"/>
      <c r="V438" s="33"/>
      <c r="W438" s="33"/>
      <c r="X438" s="33"/>
      <c r="Y438" s="33"/>
      <c r="Z438" s="33"/>
      <c r="AA438" s="33"/>
      <c r="AB438" s="33"/>
      <c r="AC438" s="33"/>
      <c r="AD438" s="33"/>
      <c r="AE438" s="33"/>
      <c r="AR438" s="162" t="s">
        <v>160</v>
      </c>
      <c r="AT438" s="162" t="s">
        <v>155</v>
      </c>
      <c r="AU438" s="162" t="s">
        <v>87</v>
      </c>
      <c r="AY438" s="18" t="s">
        <v>153</v>
      </c>
      <c r="BE438" s="163">
        <f>IF(N438="základní",J438,0)</f>
        <v>0</v>
      </c>
      <c r="BF438" s="163">
        <f>IF(N438="snížená",J438,0)</f>
        <v>0</v>
      </c>
      <c r="BG438" s="163">
        <f>IF(N438="zákl. přenesená",J438,0)</f>
        <v>0</v>
      </c>
      <c r="BH438" s="163">
        <f>IF(N438="sníž. přenesená",J438,0)</f>
        <v>0</v>
      </c>
      <c r="BI438" s="163">
        <f>IF(N438="nulová",J438,0)</f>
        <v>0</v>
      </c>
      <c r="BJ438" s="18" t="s">
        <v>85</v>
      </c>
      <c r="BK438" s="163">
        <f>ROUND(I438*H438,2)</f>
        <v>0</v>
      </c>
      <c r="BL438" s="18" t="s">
        <v>160</v>
      </c>
      <c r="BM438" s="162" t="s">
        <v>555</v>
      </c>
    </row>
    <row r="439" spans="1:65" s="2" customFormat="1" ht="19.5">
      <c r="A439" s="33"/>
      <c r="B439" s="34"/>
      <c r="C439" s="33"/>
      <c r="D439" s="164" t="s">
        <v>162</v>
      </c>
      <c r="E439" s="33"/>
      <c r="F439" s="165" t="s">
        <v>556</v>
      </c>
      <c r="G439" s="33"/>
      <c r="H439" s="33"/>
      <c r="I439" s="166"/>
      <c r="J439" s="33"/>
      <c r="K439" s="33"/>
      <c r="L439" s="34"/>
      <c r="M439" s="167"/>
      <c r="N439" s="168"/>
      <c r="O439" s="59"/>
      <c r="P439" s="59"/>
      <c r="Q439" s="59"/>
      <c r="R439" s="59"/>
      <c r="S439" s="59"/>
      <c r="T439" s="60"/>
      <c r="U439" s="33"/>
      <c r="V439" s="33"/>
      <c r="W439" s="33"/>
      <c r="X439" s="33"/>
      <c r="Y439" s="33"/>
      <c r="Z439" s="33"/>
      <c r="AA439" s="33"/>
      <c r="AB439" s="33"/>
      <c r="AC439" s="33"/>
      <c r="AD439" s="33"/>
      <c r="AE439" s="33"/>
      <c r="AT439" s="18" t="s">
        <v>162</v>
      </c>
      <c r="AU439" s="18" t="s">
        <v>87</v>
      </c>
    </row>
    <row r="440" spans="1:65" s="2" customFormat="1" ht="97.5">
      <c r="A440" s="33"/>
      <c r="B440" s="34"/>
      <c r="C440" s="33"/>
      <c r="D440" s="164" t="s">
        <v>164</v>
      </c>
      <c r="E440" s="33"/>
      <c r="F440" s="169" t="s">
        <v>557</v>
      </c>
      <c r="G440" s="33"/>
      <c r="H440" s="33"/>
      <c r="I440" s="166"/>
      <c r="J440" s="33"/>
      <c r="K440" s="33"/>
      <c r="L440" s="34"/>
      <c r="M440" s="167"/>
      <c r="N440" s="168"/>
      <c r="O440" s="59"/>
      <c r="P440" s="59"/>
      <c r="Q440" s="59"/>
      <c r="R440" s="59"/>
      <c r="S440" s="59"/>
      <c r="T440" s="60"/>
      <c r="U440" s="33"/>
      <c r="V440" s="33"/>
      <c r="W440" s="33"/>
      <c r="X440" s="33"/>
      <c r="Y440" s="33"/>
      <c r="Z440" s="33"/>
      <c r="AA440" s="33"/>
      <c r="AB440" s="33"/>
      <c r="AC440" s="33"/>
      <c r="AD440" s="33"/>
      <c r="AE440" s="33"/>
      <c r="AT440" s="18" t="s">
        <v>164</v>
      </c>
      <c r="AU440" s="18" t="s">
        <v>87</v>
      </c>
    </row>
    <row r="441" spans="1:65" s="13" customFormat="1" ht="22.5">
      <c r="B441" s="170"/>
      <c r="D441" s="164" t="s">
        <v>166</v>
      </c>
      <c r="E441" s="171" t="s">
        <v>1</v>
      </c>
      <c r="F441" s="172" t="s">
        <v>558</v>
      </c>
      <c r="H441" s="171" t="s">
        <v>1</v>
      </c>
      <c r="I441" s="173"/>
      <c r="L441" s="170"/>
      <c r="M441" s="174"/>
      <c r="N441" s="175"/>
      <c r="O441" s="175"/>
      <c r="P441" s="175"/>
      <c r="Q441" s="175"/>
      <c r="R441" s="175"/>
      <c r="S441" s="175"/>
      <c r="T441" s="176"/>
      <c r="AT441" s="171" t="s">
        <v>166</v>
      </c>
      <c r="AU441" s="171" t="s">
        <v>87</v>
      </c>
      <c r="AV441" s="13" t="s">
        <v>85</v>
      </c>
      <c r="AW441" s="13" t="s">
        <v>34</v>
      </c>
      <c r="AX441" s="13" t="s">
        <v>78</v>
      </c>
      <c r="AY441" s="171" t="s">
        <v>153</v>
      </c>
    </row>
    <row r="442" spans="1:65" s="13" customFormat="1" ht="11.25">
      <c r="B442" s="170"/>
      <c r="D442" s="164" t="s">
        <v>166</v>
      </c>
      <c r="E442" s="171" t="s">
        <v>1</v>
      </c>
      <c r="F442" s="172" t="s">
        <v>559</v>
      </c>
      <c r="H442" s="171" t="s">
        <v>1</v>
      </c>
      <c r="I442" s="173"/>
      <c r="L442" s="170"/>
      <c r="M442" s="174"/>
      <c r="N442" s="175"/>
      <c r="O442" s="175"/>
      <c r="P442" s="175"/>
      <c r="Q442" s="175"/>
      <c r="R442" s="175"/>
      <c r="S442" s="175"/>
      <c r="T442" s="176"/>
      <c r="AT442" s="171" t="s">
        <v>166</v>
      </c>
      <c r="AU442" s="171" t="s">
        <v>87</v>
      </c>
      <c r="AV442" s="13" t="s">
        <v>85</v>
      </c>
      <c r="AW442" s="13" t="s">
        <v>34</v>
      </c>
      <c r="AX442" s="13" t="s">
        <v>78</v>
      </c>
      <c r="AY442" s="171" t="s">
        <v>153</v>
      </c>
    </row>
    <row r="443" spans="1:65" s="13" customFormat="1" ht="11.25">
      <c r="B443" s="170"/>
      <c r="D443" s="164" t="s">
        <v>166</v>
      </c>
      <c r="E443" s="171" t="s">
        <v>1</v>
      </c>
      <c r="F443" s="172" t="s">
        <v>560</v>
      </c>
      <c r="H443" s="171" t="s">
        <v>1</v>
      </c>
      <c r="I443" s="173"/>
      <c r="L443" s="170"/>
      <c r="M443" s="174"/>
      <c r="N443" s="175"/>
      <c r="O443" s="175"/>
      <c r="P443" s="175"/>
      <c r="Q443" s="175"/>
      <c r="R443" s="175"/>
      <c r="S443" s="175"/>
      <c r="T443" s="176"/>
      <c r="AT443" s="171" t="s">
        <v>166</v>
      </c>
      <c r="AU443" s="171" t="s">
        <v>87</v>
      </c>
      <c r="AV443" s="13" t="s">
        <v>85</v>
      </c>
      <c r="AW443" s="13" t="s">
        <v>34</v>
      </c>
      <c r="AX443" s="13" t="s">
        <v>78</v>
      </c>
      <c r="AY443" s="171" t="s">
        <v>153</v>
      </c>
    </row>
    <row r="444" spans="1:65" s="14" customFormat="1" ht="11.25">
      <c r="B444" s="177"/>
      <c r="D444" s="164" t="s">
        <v>166</v>
      </c>
      <c r="E444" s="178" t="s">
        <v>1</v>
      </c>
      <c r="F444" s="179" t="s">
        <v>561</v>
      </c>
      <c r="H444" s="180">
        <v>2</v>
      </c>
      <c r="I444" s="181"/>
      <c r="L444" s="177"/>
      <c r="M444" s="182"/>
      <c r="N444" s="183"/>
      <c r="O444" s="183"/>
      <c r="P444" s="183"/>
      <c r="Q444" s="183"/>
      <c r="R444" s="183"/>
      <c r="S444" s="183"/>
      <c r="T444" s="184"/>
      <c r="AT444" s="178" t="s">
        <v>166</v>
      </c>
      <c r="AU444" s="178" t="s">
        <v>87</v>
      </c>
      <c r="AV444" s="14" t="s">
        <v>87</v>
      </c>
      <c r="AW444" s="14" t="s">
        <v>34</v>
      </c>
      <c r="AX444" s="14" t="s">
        <v>85</v>
      </c>
      <c r="AY444" s="178" t="s">
        <v>153</v>
      </c>
    </row>
    <row r="445" spans="1:65" s="12" customFormat="1" ht="22.9" customHeight="1">
      <c r="B445" s="137"/>
      <c r="D445" s="138" t="s">
        <v>77</v>
      </c>
      <c r="E445" s="148" t="s">
        <v>226</v>
      </c>
      <c r="F445" s="148" t="s">
        <v>562</v>
      </c>
      <c r="I445" s="140"/>
      <c r="J445" s="149">
        <f>BK445</f>
        <v>0</v>
      </c>
      <c r="L445" s="137"/>
      <c r="M445" s="142"/>
      <c r="N445" s="143"/>
      <c r="O445" s="143"/>
      <c r="P445" s="144">
        <f>SUM(P446:P588)</f>
        <v>0</v>
      </c>
      <c r="Q445" s="143"/>
      <c r="R445" s="144">
        <f>SUM(R446:R588)</f>
        <v>140.07493358099998</v>
      </c>
      <c r="S445" s="143"/>
      <c r="T445" s="145">
        <f>SUM(T446:T588)</f>
        <v>10.520000000000001</v>
      </c>
      <c r="AR445" s="138" t="s">
        <v>85</v>
      </c>
      <c r="AT445" s="146" t="s">
        <v>77</v>
      </c>
      <c r="AU445" s="146" t="s">
        <v>85</v>
      </c>
      <c r="AY445" s="138" t="s">
        <v>153</v>
      </c>
      <c r="BK445" s="147">
        <f>SUM(BK446:BK588)</f>
        <v>0</v>
      </c>
    </row>
    <row r="446" spans="1:65" s="2" customFormat="1" ht="24.2" customHeight="1">
      <c r="A446" s="33"/>
      <c r="B446" s="150"/>
      <c r="C446" s="151" t="s">
        <v>563</v>
      </c>
      <c r="D446" s="151" t="s">
        <v>155</v>
      </c>
      <c r="E446" s="152" t="s">
        <v>564</v>
      </c>
      <c r="F446" s="153" t="s">
        <v>565</v>
      </c>
      <c r="G446" s="154" t="s">
        <v>171</v>
      </c>
      <c r="H446" s="155">
        <v>11</v>
      </c>
      <c r="I446" s="156"/>
      <c r="J446" s="157">
        <f>ROUND(I446*H446,2)</f>
        <v>0</v>
      </c>
      <c r="K446" s="153" t="s">
        <v>159</v>
      </c>
      <c r="L446" s="34"/>
      <c r="M446" s="158" t="s">
        <v>1</v>
      </c>
      <c r="N446" s="159" t="s">
        <v>43</v>
      </c>
      <c r="O446" s="59"/>
      <c r="P446" s="160">
        <f>O446*H446</f>
        <v>0</v>
      </c>
      <c r="Q446" s="160">
        <v>6.9999999999999999E-4</v>
      </c>
      <c r="R446" s="160">
        <f>Q446*H446</f>
        <v>7.7000000000000002E-3</v>
      </c>
      <c r="S446" s="160">
        <v>0</v>
      </c>
      <c r="T446" s="161">
        <f>S446*H446</f>
        <v>0</v>
      </c>
      <c r="U446" s="33"/>
      <c r="V446" s="33"/>
      <c r="W446" s="33"/>
      <c r="X446" s="33"/>
      <c r="Y446" s="33"/>
      <c r="Z446" s="33"/>
      <c r="AA446" s="33"/>
      <c r="AB446" s="33"/>
      <c r="AC446" s="33"/>
      <c r="AD446" s="33"/>
      <c r="AE446" s="33"/>
      <c r="AR446" s="162" t="s">
        <v>160</v>
      </c>
      <c r="AT446" s="162" t="s">
        <v>155</v>
      </c>
      <c r="AU446" s="162" t="s">
        <v>87</v>
      </c>
      <c r="AY446" s="18" t="s">
        <v>153</v>
      </c>
      <c r="BE446" s="163">
        <f>IF(N446="základní",J446,0)</f>
        <v>0</v>
      </c>
      <c r="BF446" s="163">
        <f>IF(N446="snížená",J446,0)</f>
        <v>0</v>
      </c>
      <c r="BG446" s="163">
        <f>IF(N446="zákl. přenesená",J446,0)</f>
        <v>0</v>
      </c>
      <c r="BH446" s="163">
        <f>IF(N446="sníž. přenesená",J446,0)</f>
        <v>0</v>
      </c>
      <c r="BI446" s="163">
        <f>IF(N446="nulová",J446,0)</f>
        <v>0</v>
      </c>
      <c r="BJ446" s="18" t="s">
        <v>85</v>
      </c>
      <c r="BK446" s="163">
        <f>ROUND(I446*H446,2)</f>
        <v>0</v>
      </c>
      <c r="BL446" s="18" t="s">
        <v>160</v>
      </c>
      <c r="BM446" s="162" t="s">
        <v>566</v>
      </c>
    </row>
    <row r="447" spans="1:65" s="2" customFormat="1" ht="19.5">
      <c r="A447" s="33"/>
      <c r="B447" s="34"/>
      <c r="C447" s="33"/>
      <c r="D447" s="164" t="s">
        <v>162</v>
      </c>
      <c r="E447" s="33"/>
      <c r="F447" s="165" t="s">
        <v>567</v>
      </c>
      <c r="G447" s="33"/>
      <c r="H447" s="33"/>
      <c r="I447" s="166"/>
      <c r="J447" s="33"/>
      <c r="K447" s="33"/>
      <c r="L447" s="34"/>
      <c r="M447" s="167"/>
      <c r="N447" s="168"/>
      <c r="O447" s="59"/>
      <c r="P447" s="59"/>
      <c r="Q447" s="59"/>
      <c r="R447" s="59"/>
      <c r="S447" s="59"/>
      <c r="T447" s="60"/>
      <c r="U447" s="33"/>
      <c r="V447" s="33"/>
      <c r="W447" s="33"/>
      <c r="X447" s="33"/>
      <c r="Y447" s="33"/>
      <c r="Z447" s="33"/>
      <c r="AA447" s="33"/>
      <c r="AB447" s="33"/>
      <c r="AC447" s="33"/>
      <c r="AD447" s="33"/>
      <c r="AE447" s="33"/>
      <c r="AT447" s="18" t="s">
        <v>162</v>
      </c>
      <c r="AU447" s="18" t="s">
        <v>87</v>
      </c>
    </row>
    <row r="448" spans="1:65" s="2" customFormat="1" ht="146.25">
      <c r="A448" s="33"/>
      <c r="B448" s="34"/>
      <c r="C448" s="33"/>
      <c r="D448" s="164" t="s">
        <v>164</v>
      </c>
      <c r="E448" s="33"/>
      <c r="F448" s="169" t="s">
        <v>568</v>
      </c>
      <c r="G448" s="33"/>
      <c r="H448" s="33"/>
      <c r="I448" s="166"/>
      <c r="J448" s="33"/>
      <c r="K448" s="33"/>
      <c r="L448" s="34"/>
      <c r="M448" s="167"/>
      <c r="N448" s="168"/>
      <c r="O448" s="59"/>
      <c r="P448" s="59"/>
      <c r="Q448" s="59"/>
      <c r="R448" s="59"/>
      <c r="S448" s="59"/>
      <c r="T448" s="60"/>
      <c r="U448" s="33"/>
      <c r="V448" s="33"/>
      <c r="W448" s="33"/>
      <c r="X448" s="33"/>
      <c r="Y448" s="33"/>
      <c r="Z448" s="33"/>
      <c r="AA448" s="33"/>
      <c r="AB448" s="33"/>
      <c r="AC448" s="33"/>
      <c r="AD448" s="33"/>
      <c r="AE448" s="33"/>
      <c r="AT448" s="18" t="s">
        <v>164</v>
      </c>
      <c r="AU448" s="18" t="s">
        <v>87</v>
      </c>
    </row>
    <row r="449" spans="1:65" s="13" customFormat="1" ht="11.25">
      <c r="B449" s="170"/>
      <c r="D449" s="164" t="s">
        <v>166</v>
      </c>
      <c r="E449" s="171" t="s">
        <v>1</v>
      </c>
      <c r="F449" s="172" t="s">
        <v>569</v>
      </c>
      <c r="H449" s="171" t="s">
        <v>1</v>
      </c>
      <c r="I449" s="173"/>
      <c r="L449" s="170"/>
      <c r="M449" s="174"/>
      <c r="N449" s="175"/>
      <c r="O449" s="175"/>
      <c r="P449" s="175"/>
      <c r="Q449" s="175"/>
      <c r="R449" s="175"/>
      <c r="S449" s="175"/>
      <c r="T449" s="176"/>
      <c r="AT449" s="171" t="s">
        <v>166</v>
      </c>
      <c r="AU449" s="171" t="s">
        <v>87</v>
      </c>
      <c r="AV449" s="13" t="s">
        <v>85</v>
      </c>
      <c r="AW449" s="13" t="s">
        <v>34</v>
      </c>
      <c r="AX449" s="13" t="s">
        <v>78</v>
      </c>
      <c r="AY449" s="171" t="s">
        <v>153</v>
      </c>
    </row>
    <row r="450" spans="1:65" s="14" customFormat="1" ht="22.5">
      <c r="B450" s="177"/>
      <c r="D450" s="164" t="s">
        <v>166</v>
      </c>
      <c r="E450" s="178" t="s">
        <v>1</v>
      </c>
      <c r="F450" s="179" t="s">
        <v>570</v>
      </c>
      <c r="H450" s="180">
        <v>2</v>
      </c>
      <c r="I450" s="181"/>
      <c r="L450" s="177"/>
      <c r="M450" s="182"/>
      <c r="N450" s="183"/>
      <c r="O450" s="183"/>
      <c r="P450" s="183"/>
      <c r="Q450" s="183"/>
      <c r="R450" s="183"/>
      <c r="S450" s="183"/>
      <c r="T450" s="184"/>
      <c r="AT450" s="178" t="s">
        <v>166</v>
      </c>
      <c r="AU450" s="178" t="s">
        <v>87</v>
      </c>
      <c r="AV450" s="14" t="s">
        <v>87</v>
      </c>
      <c r="AW450" s="14" t="s">
        <v>34</v>
      </c>
      <c r="AX450" s="14" t="s">
        <v>78</v>
      </c>
      <c r="AY450" s="178" t="s">
        <v>153</v>
      </c>
    </row>
    <row r="451" spans="1:65" s="14" customFormat="1" ht="22.5">
      <c r="B451" s="177"/>
      <c r="D451" s="164" t="s">
        <v>166</v>
      </c>
      <c r="E451" s="178" t="s">
        <v>1</v>
      </c>
      <c r="F451" s="179" t="s">
        <v>571</v>
      </c>
      <c r="H451" s="180">
        <v>1</v>
      </c>
      <c r="I451" s="181"/>
      <c r="L451" s="177"/>
      <c r="M451" s="182"/>
      <c r="N451" s="183"/>
      <c r="O451" s="183"/>
      <c r="P451" s="183"/>
      <c r="Q451" s="183"/>
      <c r="R451" s="183"/>
      <c r="S451" s="183"/>
      <c r="T451" s="184"/>
      <c r="AT451" s="178" t="s">
        <v>166</v>
      </c>
      <c r="AU451" s="178" t="s">
        <v>87</v>
      </c>
      <c r="AV451" s="14" t="s">
        <v>87</v>
      </c>
      <c r="AW451" s="14" t="s">
        <v>34</v>
      </c>
      <c r="AX451" s="14" t="s">
        <v>78</v>
      </c>
      <c r="AY451" s="178" t="s">
        <v>153</v>
      </c>
    </row>
    <row r="452" spans="1:65" s="14" customFormat="1" ht="22.5">
      <c r="B452" s="177"/>
      <c r="D452" s="164" t="s">
        <v>166</v>
      </c>
      <c r="E452" s="178" t="s">
        <v>1</v>
      </c>
      <c r="F452" s="179" t="s">
        <v>572</v>
      </c>
      <c r="H452" s="180">
        <v>3</v>
      </c>
      <c r="I452" s="181"/>
      <c r="L452" s="177"/>
      <c r="M452" s="182"/>
      <c r="N452" s="183"/>
      <c r="O452" s="183"/>
      <c r="P452" s="183"/>
      <c r="Q452" s="183"/>
      <c r="R452" s="183"/>
      <c r="S452" s="183"/>
      <c r="T452" s="184"/>
      <c r="AT452" s="178" t="s">
        <v>166</v>
      </c>
      <c r="AU452" s="178" t="s">
        <v>87</v>
      </c>
      <c r="AV452" s="14" t="s">
        <v>87</v>
      </c>
      <c r="AW452" s="14" t="s">
        <v>34</v>
      </c>
      <c r="AX452" s="14" t="s">
        <v>78</v>
      </c>
      <c r="AY452" s="178" t="s">
        <v>153</v>
      </c>
    </row>
    <row r="453" spans="1:65" s="14" customFormat="1" ht="22.5">
      <c r="B453" s="177"/>
      <c r="D453" s="164" t="s">
        <v>166</v>
      </c>
      <c r="E453" s="178" t="s">
        <v>1</v>
      </c>
      <c r="F453" s="179" t="s">
        <v>573</v>
      </c>
      <c r="H453" s="180">
        <v>1</v>
      </c>
      <c r="I453" s="181"/>
      <c r="L453" s="177"/>
      <c r="M453" s="182"/>
      <c r="N453" s="183"/>
      <c r="O453" s="183"/>
      <c r="P453" s="183"/>
      <c r="Q453" s="183"/>
      <c r="R453" s="183"/>
      <c r="S453" s="183"/>
      <c r="T453" s="184"/>
      <c r="AT453" s="178" t="s">
        <v>166</v>
      </c>
      <c r="AU453" s="178" t="s">
        <v>87</v>
      </c>
      <c r="AV453" s="14" t="s">
        <v>87</v>
      </c>
      <c r="AW453" s="14" t="s">
        <v>34</v>
      </c>
      <c r="AX453" s="14" t="s">
        <v>78</v>
      </c>
      <c r="AY453" s="178" t="s">
        <v>153</v>
      </c>
    </row>
    <row r="454" spans="1:65" s="14" customFormat="1" ht="22.5">
      <c r="B454" s="177"/>
      <c r="D454" s="164" t="s">
        <v>166</v>
      </c>
      <c r="E454" s="178" t="s">
        <v>1</v>
      </c>
      <c r="F454" s="179" t="s">
        <v>574</v>
      </c>
      <c r="H454" s="180">
        <v>1</v>
      </c>
      <c r="I454" s="181"/>
      <c r="L454" s="177"/>
      <c r="M454" s="182"/>
      <c r="N454" s="183"/>
      <c r="O454" s="183"/>
      <c r="P454" s="183"/>
      <c r="Q454" s="183"/>
      <c r="R454" s="183"/>
      <c r="S454" s="183"/>
      <c r="T454" s="184"/>
      <c r="AT454" s="178" t="s">
        <v>166</v>
      </c>
      <c r="AU454" s="178" t="s">
        <v>87</v>
      </c>
      <c r="AV454" s="14" t="s">
        <v>87</v>
      </c>
      <c r="AW454" s="14" t="s">
        <v>34</v>
      </c>
      <c r="AX454" s="14" t="s">
        <v>78</v>
      </c>
      <c r="AY454" s="178" t="s">
        <v>153</v>
      </c>
    </row>
    <row r="455" spans="1:65" s="14" customFormat="1" ht="11.25">
      <c r="B455" s="177"/>
      <c r="D455" s="164" t="s">
        <v>166</v>
      </c>
      <c r="E455" s="178" t="s">
        <v>1</v>
      </c>
      <c r="F455" s="179" t="s">
        <v>575</v>
      </c>
      <c r="H455" s="180">
        <v>2</v>
      </c>
      <c r="I455" s="181"/>
      <c r="L455" s="177"/>
      <c r="M455" s="182"/>
      <c r="N455" s="183"/>
      <c r="O455" s="183"/>
      <c r="P455" s="183"/>
      <c r="Q455" s="183"/>
      <c r="R455" s="183"/>
      <c r="S455" s="183"/>
      <c r="T455" s="184"/>
      <c r="AT455" s="178" t="s">
        <v>166</v>
      </c>
      <c r="AU455" s="178" t="s">
        <v>87</v>
      </c>
      <c r="AV455" s="14" t="s">
        <v>87</v>
      </c>
      <c r="AW455" s="14" t="s">
        <v>34</v>
      </c>
      <c r="AX455" s="14" t="s">
        <v>78</v>
      </c>
      <c r="AY455" s="178" t="s">
        <v>153</v>
      </c>
    </row>
    <row r="456" spans="1:65" s="16" customFormat="1" ht="11.25">
      <c r="B456" s="203"/>
      <c r="D456" s="164" t="s">
        <v>166</v>
      </c>
      <c r="E456" s="204" t="s">
        <v>1</v>
      </c>
      <c r="F456" s="205" t="s">
        <v>269</v>
      </c>
      <c r="H456" s="206">
        <v>10</v>
      </c>
      <c r="I456" s="207"/>
      <c r="L456" s="203"/>
      <c r="M456" s="208"/>
      <c r="N456" s="209"/>
      <c r="O456" s="209"/>
      <c r="P456" s="209"/>
      <c r="Q456" s="209"/>
      <c r="R456" s="209"/>
      <c r="S456" s="209"/>
      <c r="T456" s="210"/>
      <c r="AT456" s="204" t="s">
        <v>166</v>
      </c>
      <c r="AU456" s="204" t="s">
        <v>87</v>
      </c>
      <c r="AV456" s="16" t="s">
        <v>176</v>
      </c>
      <c r="AW456" s="16" t="s">
        <v>34</v>
      </c>
      <c r="AX456" s="16" t="s">
        <v>78</v>
      </c>
      <c r="AY456" s="204" t="s">
        <v>153</v>
      </c>
    </row>
    <row r="457" spans="1:65" s="14" customFormat="1" ht="22.5">
      <c r="B457" s="177"/>
      <c r="D457" s="164" t="s">
        <v>166</v>
      </c>
      <c r="E457" s="178" t="s">
        <v>1</v>
      </c>
      <c r="F457" s="179" t="s">
        <v>576</v>
      </c>
      <c r="H457" s="180">
        <v>1</v>
      </c>
      <c r="I457" s="181"/>
      <c r="L457" s="177"/>
      <c r="M457" s="182"/>
      <c r="N457" s="183"/>
      <c r="O457" s="183"/>
      <c r="P457" s="183"/>
      <c r="Q457" s="183"/>
      <c r="R457" s="183"/>
      <c r="S457" s="183"/>
      <c r="T457" s="184"/>
      <c r="AT457" s="178" t="s">
        <v>166</v>
      </c>
      <c r="AU457" s="178" t="s">
        <v>87</v>
      </c>
      <c r="AV457" s="14" t="s">
        <v>87</v>
      </c>
      <c r="AW457" s="14" t="s">
        <v>34</v>
      </c>
      <c r="AX457" s="14" t="s">
        <v>78</v>
      </c>
      <c r="AY457" s="178" t="s">
        <v>153</v>
      </c>
    </row>
    <row r="458" spans="1:65" s="15" customFormat="1" ht="11.25">
      <c r="B458" s="185"/>
      <c r="D458" s="164" t="s">
        <v>166</v>
      </c>
      <c r="E458" s="186" t="s">
        <v>1</v>
      </c>
      <c r="F458" s="187" t="s">
        <v>184</v>
      </c>
      <c r="H458" s="188">
        <v>11</v>
      </c>
      <c r="I458" s="189"/>
      <c r="L458" s="185"/>
      <c r="M458" s="190"/>
      <c r="N458" s="191"/>
      <c r="O458" s="191"/>
      <c r="P458" s="191"/>
      <c r="Q458" s="191"/>
      <c r="R458" s="191"/>
      <c r="S458" s="191"/>
      <c r="T458" s="192"/>
      <c r="AT458" s="186" t="s">
        <v>166</v>
      </c>
      <c r="AU458" s="186" t="s">
        <v>87</v>
      </c>
      <c r="AV458" s="15" t="s">
        <v>160</v>
      </c>
      <c r="AW458" s="15" t="s">
        <v>34</v>
      </c>
      <c r="AX458" s="15" t="s">
        <v>85</v>
      </c>
      <c r="AY458" s="186" t="s">
        <v>153</v>
      </c>
    </row>
    <row r="459" spans="1:65" s="2" customFormat="1" ht="24.2" customHeight="1">
      <c r="A459" s="33"/>
      <c r="B459" s="150"/>
      <c r="C459" s="193" t="s">
        <v>577</v>
      </c>
      <c r="D459" s="193" t="s">
        <v>227</v>
      </c>
      <c r="E459" s="194" t="s">
        <v>578</v>
      </c>
      <c r="F459" s="195" t="s">
        <v>579</v>
      </c>
      <c r="G459" s="196" t="s">
        <v>171</v>
      </c>
      <c r="H459" s="197">
        <v>8</v>
      </c>
      <c r="I459" s="198"/>
      <c r="J459" s="199">
        <f>ROUND(I459*H459,2)</f>
        <v>0</v>
      </c>
      <c r="K459" s="195" t="s">
        <v>159</v>
      </c>
      <c r="L459" s="200"/>
      <c r="M459" s="201" t="s">
        <v>1</v>
      </c>
      <c r="N459" s="202" t="s">
        <v>43</v>
      </c>
      <c r="O459" s="59"/>
      <c r="P459" s="160">
        <f>O459*H459</f>
        <v>0</v>
      </c>
      <c r="Q459" s="160">
        <v>1.2999999999999999E-3</v>
      </c>
      <c r="R459" s="160">
        <f>Q459*H459</f>
        <v>1.04E-2</v>
      </c>
      <c r="S459" s="160">
        <v>0</v>
      </c>
      <c r="T459" s="161">
        <f>S459*H459</f>
        <v>0</v>
      </c>
      <c r="U459" s="33"/>
      <c r="V459" s="33"/>
      <c r="W459" s="33"/>
      <c r="X459" s="33"/>
      <c r="Y459" s="33"/>
      <c r="Z459" s="33"/>
      <c r="AA459" s="33"/>
      <c r="AB459" s="33"/>
      <c r="AC459" s="33"/>
      <c r="AD459" s="33"/>
      <c r="AE459" s="33"/>
      <c r="AR459" s="162" t="s">
        <v>216</v>
      </c>
      <c r="AT459" s="162" t="s">
        <v>227</v>
      </c>
      <c r="AU459" s="162" t="s">
        <v>87</v>
      </c>
      <c r="AY459" s="18" t="s">
        <v>153</v>
      </c>
      <c r="BE459" s="163">
        <f>IF(N459="základní",J459,0)</f>
        <v>0</v>
      </c>
      <c r="BF459" s="163">
        <f>IF(N459="snížená",J459,0)</f>
        <v>0</v>
      </c>
      <c r="BG459" s="163">
        <f>IF(N459="zákl. přenesená",J459,0)</f>
        <v>0</v>
      </c>
      <c r="BH459" s="163">
        <f>IF(N459="sníž. přenesená",J459,0)</f>
        <v>0</v>
      </c>
      <c r="BI459" s="163">
        <f>IF(N459="nulová",J459,0)</f>
        <v>0</v>
      </c>
      <c r="BJ459" s="18" t="s">
        <v>85</v>
      </c>
      <c r="BK459" s="163">
        <f>ROUND(I459*H459,2)</f>
        <v>0</v>
      </c>
      <c r="BL459" s="18" t="s">
        <v>160</v>
      </c>
      <c r="BM459" s="162" t="s">
        <v>580</v>
      </c>
    </row>
    <row r="460" spans="1:65" s="2" customFormat="1" ht="11.25">
      <c r="A460" s="33"/>
      <c r="B460" s="34"/>
      <c r="C460" s="33"/>
      <c r="D460" s="164" t="s">
        <v>162</v>
      </c>
      <c r="E460" s="33"/>
      <c r="F460" s="165" t="s">
        <v>579</v>
      </c>
      <c r="G460" s="33"/>
      <c r="H460" s="33"/>
      <c r="I460" s="166"/>
      <c r="J460" s="33"/>
      <c r="K460" s="33"/>
      <c r="L460" s="34"/>
      <c r="M460" s="167"/>
      <c r="N460" s="168"/>
      <c r="O460" s="59"/>
      <c r="P460" s="59"/>
      <c r="Q460" s="59"/>
      <c r="R460" s="59"/>
      <c r="S460" s="59"/>
      <c r="T460" s="60"/>
      <c r="U460" s="33"/>
      <c r="V460" s="33"/>
      <c r="W460" s="33"/>
      <c r="X460" s="33"/>
      <c r="Y460" s="33"/>
      <c r="Z460" s="33"/>
      <c r="AA460" s="33"/>
      <c r="AB460" s="33"/>
      <c r="AC460" s="33"/>
      <c r="AD460" s="33"/>
      <c r="AE460" s="33"/>
      <c r="AT460" s="18" t="s">
        <v>162</v>
      </c>
      <c r="AU460" s="18" t="s">
        <v>87</v>
      </c>
    </row>
    <row r="461" spans="1:65" s="13" customFormat="1" ht="11.25">
      <c r="B461" s="170"/>
      <c r="D461" s="164" t="s">
        <v>166</v>
      </c>
      <c r="E461" s="171" t="s">
        <v>1</v>
      </c>
      <c r="F461" s="172" t="s">
        <v>581</v>
      </c>
      <c r="H461" s="171" t="s">
        <v>1</v>
      </c>
      <c r="I461" s="173"/>
      <c r="L461" s="170"/>
      <c r="M461" s="174"/>
      <c r="N461" s="175"/>
      <c r="O461" s="175"/>
      <c r="P461" s="175"/>
      <c r="Q461" s="175"/>
      <c r="R461" s="175"/>
      <c r="S461" s="175"/>
      <c r="T461" s="176"/>
      <c r="AT461" s="171" t="s">
        <v>166</v>
      </c>
      <c r="AU461" s="171" t="s">
        <v>87</v>
      </c>
      <c r="AV461" s="13" t="s">
        <v>85</v>
      </c>
      <c r="AW461" s="13" t="s">
        <v>34</v>
      </c>
      <c r="AX461" s="13" t="s">
        <v>78</v>
      </c>
      <c r="AY461" s="171" t="s">
        <v>153</v>
      </c>
    </row>
    <row r="462" spans="1:65" s="14" customFormat="1" ht="22.5">
      <c r="B462" s="177"/>
      <c r="D462" s="164" t="s">
        <v>166</v>
      </c>
      <c r="E462" s="178" t="s">
        <v>1</v>
      </c>
      <c r="F462" s="179" t="s">
        <v>570</v>
      </c>
      <c r="H462" s="180">
        <v>2</v>
      </c>
      <c r="I462" s="181"/>
      <c r="L462" s="177"/>
      <c r="M462" s="182"/>
      <c r="N462" s="183"/>
      <c r="O462" s="183"/>
      <c r="P462" s="183"/>
      <c r="Q462" s="183"/>
      <c r="R462" s="183"/>
      <c r="S462" s="183"/>
      <c r="T462" s="184"/>
      <c r="AT462" s="178" t="s">
        <v>166</v>
      </c>
      <c r="AU462" s="178" t="s">
        <v>87</v>
      </c>
      <c r="AV462" s="14" t="s">
        <v>87</v>
      </c>
      <c r="AW462" s="14" t="s">
        <v>34</v>
      </c>
      <c r="AX462" s="14" t="s">
        <v>78</v>
      </c>
      <c r="AY462" s="178" t="s">
        <v>153</v>
      </c>
    </row>
    <row r="463" spans="1:65" s="14" customFormat="1" ht="22.5">
      <c r="B463" s="177"/>
      <c r="D463" s="164" t="s">
        <v>166</v>
      </c>
      <c r="E463" s="178" t="s">
        <v>1</v>
      </c>
      <c r="F463" s="179" t="s">
        <v>571</v>
      </c>
      <c r="H463" s="180">
        <v>1</v>
      </c>
      <c r="I463" s="181"/>
      <c r="L463" s="177"/>
      <c r="M463" s="182"/>
      <c r="N463" s="183"/>
      <c r="O463" s="183"/>
      <c r="P463" s="183"/>
      <c r="Q463" s="183"/>
      <c r="R463" s="183"/>
      <c r="S463" s="183"/>
      <c r="T463" s="184"/>
      <c r="AT463" s="178" t="s">
        <v>166</v>
      </c>
      <c r="AU463" s="178" t="s">
        <v>87</v>
      </c>
      <c r="AV463" s="14" t="s">
        <v>87</v>
      </c>
      <c r="AW463" s="14" t="s">
        <v>34</v>
      </c>
      <c r="AX463" s="14" t="s">
        <v>78</v>
      </c>
      <c r="AY463" s="178" t="s">
        <v>153</v>
      </c>
    </row>
    <row r="464" spans="1:65" s="14" customFormat="1" ht="22.5">
      <c r="B464" s="177"/>
      <c r="D464" s="164" t="s">
        <v>166</v>
      </c>
      <c r="E464" s="178" t="s">
        <v>1</v>
      </c>
      <c r="F464" s="179" t="s">
        <v>572</v>
      </c>
      <c r="H464" s="180">
        <v>3</v>
      </c>
      <c r="I464" s="181"/>
      <c r="L464" s="177"/>
      <c r="M464" s="182"/>
      <c r="N464" s="183"/>
      <c r="O464" s="183"/>
      <c r="P464" s="183"/>
      <c r="Q464" s="183"/>
      <c r="R464" s="183"/>
      <c r="S464" s="183"/>
      <c r="T464" s="184"/>
      <c r="AT464" s="178" t="s">
        <v>166</v>
      </c>
      <c r="AU464" s="178" t="s">
        <v>87</v>
      </c>
      <c r="AV464" s="14" t="s">
        <v>87</v>
      </c>
      <c r="AW464" s="14" t="s">
        <v>34</v>
      </c>
      <c r="AX464" s="14" t="s">
        <v>78</v>
      </c>
      <c r="AY464" s="178" t="s">
        <v>153</v>
      </c>
    </row>
    <row r="465" spans="1:65" s="14" customFormat="1" ht="22.5">
      <c r="B465" s="177"/>
      <c r="D465" s="164" t="s">
        <v>166</v>
      </c>
      <c r="E465" s="178" t="s">
        <v>1</v>
      </c>
      <c r="F465" s="179" t="s">
        <v>573</v>
      </c>
      <c r="H465" s="180">
        <v>1</v>
      </c>
      <c r="I465" s="181"/>
      <c r="L465" s="177"/>
      <c r="M465" s="182"/>
      <c r="N465" s="183"/>
      <c r="O465" s="183"/>
      <c r="P465" s="183"/>
      <c r="Q465" s="183"/>
      <c r="R465" s="183"/>
      <c r="S465" s="183"/>
      <c r="T465" s="184"/>
      <c r="AT465" s="178" t="s">
        <v>166</v>
      </c>
      <c r="AU465" s="178" t="s">
        <v>87</v>
      </c>
      <c r="AV465" s="14" t="s">
        <v>87</v>
      </c>
      <c r="AW465" s="14" t="s">
        <v>34</v>
      </c>
      <c r="AX465" s="14" t="s">
        <v>78</v>
      </c>
      <c r="AY465" s="178" t="s">
        <v>153</v>
      </c>
    </row>
    <row r="466" spans="1:65" s="14" customFormat="1" ht="22.5">
      <c r="B466" s="177"/>
      <c r="D466" s="164" t="s">
        <v>166</v>
      </c>
      <c r="E466" s="178" t="s">
        <v>1</v>
      </c>
      <c r="F466" s="179" t="s">
        <v>574</v>
      </c>
      <c r="H466" s="180">
        <v>1</v>
      </c>
      <c r="I466" s="181"/>
      <c r="L466" s="177"/>
      <c r="M466" s="182"/>
      <c r="N466" s="183"/>
      <c r="O466" s="183"/>
      <c r="P466" s="183"/>
      <c r="Q466" s="183"/>
      <c r="R466" s="183"/>
      <c r="S466" s="183"/>
      <c r="T466" s="184"/>
      <c r="AT466" s="178" t="s">
        <v>166</v>
      </c>
      <c r="AU466" s="178" t="s">
        <v>87</v>
      </c>
      <c r="AV466" s="14" t="s">
        <v>87</v>
      </c>
      <c r="AW466" s="14" t="s">
        <v>34</v>
      </c>
      <c r="AX466" s="14" t="s">
        <v>78</v>
      </c>
      <c r="AY466" s="178" t="s">
        <v>153</v>
      </c>
    </row>
    <row r="467" spans="1:65" s="15" customFormat="1" ht="11.25">
      <c r="B467" s="185"/>
      <c r="D467" s="164" t="s">
        <v>166</v>
      </c>
      <c r="E467" s="186" t="s">
        <v>1</v>
      </c>
      <c r="F467" s="187" t="s">
        <v>184</v>
      </c>
      <c r="H467" s="188">
        <v>8</v>
      </c>
      <c r="I467" s="189"/>
      <c r="L467" s="185"/>
      <c r="M467" s="190"/>
      <c r="N467" s="191"/>
      <c r="O467" s="191"/>
      <c r="P467" s="191"/>
      <c r="Q467" s="191"/>
      <c r="R467" s="191"/>
      <c r="S467" s="191"/>
      <c r="T467" s="192"/>
      <c r="AT467" s="186" t="s">
        <v>166</v>
      </c>
      <c r="AU467" s="186" t="s">
        <v>87</v>
      </c>
      <c r="AV467" s="15" t="s">
        <v>160</v>
      </c>
      <c r="AW467" s="15" t="s">
        <v>34</v>
      </c>
      <c r="AX467" s="15" t="s">
        <v>85</v>
      </c>
      <c r="AY467" s="186" t="s">
        <v>153</v>
      </c>
    </row>
    <row r="468" spans="1:65" s="2" customFormat="1" ht="21.75" customHeight="1">
      <c r="A468" s="33"/>
      <c r="B468" s="150"/>
      <c r="C468" s="193" t="s">
        <v>582</v>
      </c>
      <c r="D468" s="193" t="s">
        <v>227</v>
      </c>
      <c r="E468" s="194" t="s">
        <v>583</v>
      </c>
      <c r="F468" s="195" t="s">
        <v>584</v>
      </c>
      <c r="G468" s="196" t="s">
        <v>171</v>
      </c>
      <c r="H468" s="197">
        <v>2</v>
      </c>
      <c r="I468" s="198"/>
      <c r="J468" s="199">
        <f>ROUND(I468*H468,2)</f>
        <v>0</v>
      </c>
      <c r="K468" s="195" t="s">
        <v>159</v>
      </c>
      <c r="L468" s="200"/>
      <c r="M468" s="201" t="s">
        <v>1</v>
      </c>
      <c r="N468" s="202" t="s">
        <v>43</v>
      </c>
      <c r="O468" s="59"/>
      <c r="P468" s="160">
        <f>O468*H468</f>
        <v>0</v>
      </c>
      <c r="Q468" s="160">
        <v>3.8E-3</v>
      </c>
      <c r="R468" s="160">
        <f>Q468*H468</f>
        <v>7.6E-3</v>
      </c>
      <c r="S468" s="160">
        <v>0</v>
      </c>
      <c r="T468" s="161">
        <f>S468*H468</f>
        <v>0</v>
      </c>
      <c r="U468" s="33"/>
      <c r="V468" s="33"/>
      <c r="W468" s="33"/>
      <c r="X468" s="33"/>
      <c r="Y468" s="33"/>
      <c r="Z468" s="33"/>
      <c r="AA468" s="33"/>
      <c r="AB468" s="33"/>
      <c r="AC468" s="33"/>
      <c r="AD468" s="33"/>
      <c r="AE468" s="33"/>
      <c r="AR468" s="162" t="s">
        <v>216</v>
      </c>
      <c r="AT468" s="162" t="s">
        <v>227</v>
      </c>
      <c r="AU468" s="162" t="s">
        <v>87</v>
      </c>
      <c r="AY468" s="18" t="s">
        <v>153</v>
      </c>
      <c r="BE468" s="163">
        <f>IF(N468="základní",J468,0)</f>
        <v>0</v>
      </c>
      <c r="BF468" s="163">
        <f>IF(N468="snížená",J468,0)</f>
        <v>0</v>
      </c>
      <c r="BG468" s="163">
        <f>IF(N468="zákl. přenesená",J468,0)</f>
        <v>0</v>
      </c>
      <c r="BH468" s="163">
        <f>IF(N468="sníž. přenesená",J468,0)</f>
        <v>0</v>
      </c>
      <c r="BI468" s="163">
        <f>IF(N468="nulová",J468,0)</f>
        <v>0</v>
      </c>
      <c r="BJ468" s="18" t="s">
        <v>85</v>
      </c>
      <c r="BK468" s="163">
        <f>ROUND(I468*H468,2)</f>
        <v>0</v>
      </c>
      <c r="BL468" s="18" t="s">
        <v>160</v>
      </c>
      <c r="BM468" s="162" t="s">
        <v>585</v>
      </c>
    </row>
    <row r="469" spans="1:65" s="2" customFormat="1" ht="11.25">
      <c r="A469" s="33"/>
      <c r="B469" s="34"/>
      <c r="C469" s="33"/>
      <c r="D469" s="164" t="s">
        <v>162</v>
      </c>
      <c r="E469" s="33"/>
      <c r="F469" s="165" t="s">
        <v>584</v>
      </c>
      <c r="G469" s="33"/>
      <c r="H469" s="33"/>
      <c r="I469" s="166"/>
      <c r="J469" s="33"/>
      <c r="K469" s="33"/>
      <c r="L469" s="34"/>
      <c r="M469" s="167"/>
      <c r="N469" s="168"/>
      <c r="O469" s="59"/>
      <c r="P469" s="59"/>
      <c r="Q469" s="59"/>
      <c r="R469" s="59"/>
      <c r="S469" s="59"/>
      <c r="T469" s="60"/>
      <c r="U469" s="33"/>
      <c r="V469" s="33"/>
      <c r="W469" s="33"/>
      <c r="X469" s="33"/>
      <c r="Y469" s="33"/>
      <c r="Z469" s="33"/>
      <c r="AA469" s="33"/>
      <c r="AB469" s="33"/>
      <c r="AC469" s="33"/>
      <c r="AD469" s="33"/>
      <c r="AE469" s="33"/>
      <c r="AT469" s="18" t="s">
        <v>162</v>
      </c>
      <c r="AU469" s="18" t="s">
        <v>87</v>
      </c>
    </row>
    <row r="470" spans="1:65" s="13" customFormat="1" ht="11.25">
      <c r="B470" s="170"/>
      <c r="D470" s="164" t="s">
        <v>166</v>
      </c>
      <c r="E470" s="171" t="s">
        <v>1</v>
      </c>
      <c r="F470" s="172" t="s">
        <v>581</v>
      </c>
      <c r="H470" s="171" t="s">
        <v>1</v>
      </c>
      <c r="I470" s="173"/>
      <c r="L470" s="170"/>
      <c r="M470" s="174"/>
      <c r="N470" s="175"/>
      <c r="O470" s="175"/>
      <c r="P470" s="175"/>
      <c r="Q470" s="175"/>
      <c r="R470" s="175"/>
      <c r="S470" s="175"/>
      <c r="T470" s="176"/>
      <c r="AT470" s="171" t="s">
        <v>166</v>
      </c>
      <c r="AU470" s="171" t="s">
        <v>87</v>
      </c>
      <c r="AV470" s="13" t="s">
        <v>85</v>
      </c>
      <c r="AW470" s="13" t="s">
        <v>34</v>
      </c>
      <c r="AX470" s="13" t="s">
        <v>78</v>
      </c>
      <c r="AY470" s="171" t="s">
        <v>153</v>
      </c>
    </row>
    <row r="471" spans="1:65" s="14" customFormat="1" ht="11.25">
      <c r="B471" s="177"/>
      <c r="D471" s="164" t="s">
        <v>166</v>
      </c>
      <c r="E471" s="178" t="s">
        <v>1</v>
      </c>
      <c r="F471" s="179" t="s">
        <v>575</v>
      </c>
      <c r="H471" s="180">
        <v>2</v>
      </c>
      <c r="I471" s="181"/>
      <c r="L471" s="177"/>
      <c r="M471" s="182"/>
      <c r="N471" s="183"/>
      <c r="O471" s="183"/>
      <c r="P471" s="183"/>
      <c r="Q471" s="183"/>
      <c r="R471" s="183"/>
      <c r="S471" s="183"/>
      <c r="T471" s="184"/>
      <c r="AT471" s="178" t="s">
        <v>166</v>
      </c>
      <c r="AU471" s="178" t="s">
        <v>87</v>
      </c>
      <c r="AV471" s="14" t="s">
        <v>87</v>
      </c>
      <c r="AW471" s="14" t="s">
        <v>34</v>
      </c>
      <c r="AX471" s="14" t="s">
        <v>85</v>
      </c>
      <c r="AY471" s="178" t="s">
        <v>153</v>
      </c>
    </row>
    <row r="472" spans="1:65" s="2" customFormat="1" ht="24.2" customHeight="1">
      <c r="A472" s="33"/>
      <c r="B472" s="150"/>
      <c r="C472" s="151" t="s">
        <v>586</v>
      </c>
      <c r="D472" s="151" t="s">
        <v>155</v>
      </c>
      <c r="E472" s="152" t="s">
        <v>587</v>
      </c>
      <c r="F472" s="153" t="s">
        <v>588</v>
      </c>
      <c r="G472" s="154" t="s">
        <v>171</v>
      </c>
      <c r="H472" s="155">
        <v>9</v>
      </c>
      <c r="I472" s="156"/>
      <c r="J472" s="157">
        <f>ROUND(I472*H472,2)</f>
        <v>0</v>
      </c>
      <c r="K472" s="153" t="s">
        <v>159</v>
      </c>
      <c r="L472" s="34"/>
      <c r="M472" s="158" t="s">
        <v>1</v>
      </c>
      <c r="N472" s="159" t="s">
        <v>43</v>
      </c>
      <c r="O472" s="59"/>
      <c r="P472" s="160">
        <f>O472*H472</f>
        <v>0</v>
      </c>
      <c r="Q472" s="160">
        <v>0.109405</v>
      </c>
      <c r="R472" s="160">
        <f>Q472*H472</f>
        <v>0.98464499999999999</v>
      </c>
      <c r="S472" s="160">
        <v>0</v>
      </c>
      <c r="T472" s="161">
        <f>S472*H472</f>
        <v>0</v>
      </c>
      <c r="U472" s="33"/>
      <c r="V472" s="33"/>
      <c r="W472" s="33"/>
      <c r="X472" s="33"/>
      <c r="Y472" s="33"/>
      <c r="Z472" s="33"/>
      <c r="AA472" s="33"/>
      <c r="AB472" s="33"/>
      <c r="AC472" s="33"/>
      <c r="AD472" s="33"/>
      <c r="AE472" s="33"/>
      <c r="AR472" s="162" t="s">
        <v>160</v>
      </c>
      <c r="AT472" s="162" t="s">
        <v>155</v>
      </c>
      <c r="AU472" s="162" t="s">
        <v>87</v>
      </c>
      <c r="AY472" s="18" t="s">
        <v>153</v>
      </c>
      <c r="BE472" s="163">
        <f>IF(N472="základní",J472,0)</f>
        <v>0</v>
      </c>
      <c r="BF472" s="163">
        <f>IF(N472="snížená",J472,0)</f>
        <v>0</v>
      </c>
      <c r="BG472" s="163">
        <f>IF(N472="zákl. přenesená",J472,0)</f>
        <v>0</v>
      </c>
      <c r="BH472" s="163">
        <f>IF(N472="sníž. přenesená",J472,0)</f>
        <v>0</v>
      </c>
      <c r="BI472" s="163">
        <f>IF(N472="nulová",J472,0)</f>
        <v>0</v>
      </c>
      <c r="BJ472" s="18" t="s">
        <v>85</v>
      </c>
      <c r="BK472" s="163">
        <f>ROUND(I472*H472,2)</f>
        <v>0</v>
      </c>
      <c r="BL472" s="18" t="s">
        <v>160</v>
      </c>
      <c r="BM472" s="162" t="s">
        <v>589</v>
      </c>
    </row>
    <row r="473" spans="1:65" s="2" customFormat="1" ht="19.5">
      <c r="A473" s="33"/>
      <c r="B473" s="34"/>
      <c r="C473" s="33"/>
      <c r="D473" s="164" t="s">
        <v>162</v>
      </c>
      <c r="E473" s="33"/>
      <c r="F473" s="165" t="s">
        <v>590</v>
      </c>
      <c r="G473" s="33"/>
      <c r="H473" s="33"/>
      <c r="I473" s="166"/>
      <c r="J473" s="33"/>
      <c r="K473" s="33"/>
      <c r="L473" s="34"/>
      <c r="M473" s="167"/>
      <c r="N473" s="168"/>
      <c r="O473" s="59"/>
      <c r="P473" s="59"/>
      <c r="Q473" s="59"/>
      <c r="R473" s="59"/>
      <c r="S473" s="59"/>
      <c r="T473" s="60"/>
      <c r="U473" s="33"/>
      <c r="V473" s="33"/>
      <c r="W473" s="33"/>
      <c r="X473" s="33"/>
      <c r="Y473" s="33"/>
      <c r="Z473" s="33"/>
      <c r="AA473" s="33"/>
      <c r="AB473" s="33"/>
      <c r="AC473" s="33"/>
      <c r="AD473" s="33"/>
      <c r="AE473" s="33"/>
      <c r="AT473" s="18" t="s">
        <v>162</v>
      </c>
      <c r="AU473" s="18" t="s">
        <v>87</v>
      </c>
    </row>
    <row r="474" spans="1:65" s="2" customFormat="1" ht="87.75">
      <c r="A474" s="33"/>
      <c r="B474" s="34"/>
      <c r="C474" s="33"/>
      <c r="D474" s="164" t="s">
        <v>164</v>
      </c>
      <c r="E474" s="33"/>
      <c r="F474" s="169" t="s">
        <v>591</v>
      </c>
      <c r="G474" s="33"/>
      <c r="H474" s="33"/>
      <c r="I474" s="166"/>
      <c r="J474" s="33"/>
      <c r="K474" s="33"/>
      <c r="L474" s="34"/>
      <c r="M474" s="167"/>
      <c r="N474" s="168"/>
      <c r="O474" s="59"/>
      <c r="P474" s="59"/>
      <c r="Q474" s="59"/>
      <c r="R474" s="59"/>
      <c r="S474" s="59"/>
      <c r="T474" s="60"/>
      <c r="U474" s="33"/>
      <c r="V474" s="33"/>
      <c r="W474" s="33"/>
      <c r="X474" s="33"/>
      <c r="Y474" s="33"/>
      <c r="Z474" s="33"/>
      <c r="AA474" s="33"/>
      <c r="AB474" s="33"/>
      <c r="AC474" s="33"/>
      <c r="AD474" s="33"/>
      <c r="AE474" s="33"/>
      <c r="AT474" s="18" t="s">
        <v>164</v>
      </c>
      <c r="AU474" s="18" t="s">
        <v>87</v>
      </c>
    </row>
    <row r="475" spans="1:65" s="13" customFormat="1" ht="11.25">
      <c r="B475" s="170"/>
      <c r="D475" s="164" t="s">
        <v>166</v>
      </c>
      <c r="E475" s="171" t="s">
        <v>1</v>
      </c>
      <c r="F475" s="172" t="s">
        <v>569</v>
      </c>
      <c r="H475" s="171" t="s">
        <v>1</v>
      </c>
      <c r="I475" s="173"/>
      <c r="L475" s="170"/>
      <c r="M475" s="174"/>
      <c r="N475" s="175"/>
      <c r="O475" s="175"/>
      <c r="P475" s="175"/>
      <c r="Q475" s="175"/>
      <c r="R475" s="175"/>
      <c r="S475" s="175"/>
      <c r="T475" s="176"/>
      <c r="AT475" s="171" t="s">
        <v>166</v>
      </c>
      <c r="AU475" s="171" t="s">
        <v>87</v>
      </c>
      <c r="AV475" s="13" t="s">
        <v>85</v>
      </c>
      <c r="AW475" s="13" t="s">
        <v>34</v>
      </c>
      <c r="AX475" s="13" t="s">
        <v>78</v>
      </c>
      <c r="AY475" s="171" t="s">
        <v>153</v>
      </c>
    </row>
    <row r="476" spans="1:65" s="14" customFormat="1" ht="22.5">
      <c r="B476" s="177"/>
      <c r="D476" s="164" t="s">
        <v>166</v>
      </c>
      <c r="E476" s="178" t="s">
        <v>1</v>
      </c>
      <c r="F476" s="179" t="s">
        <v>570</v>
      </c>
      <c r="H476" s="180">
        <v>2</v>
      </c>
      <c r="I476" s="181"/>
      <c r="L476" s="177"/>
      <c r="M476" s="182"/>
      <c r="N476" s="183"/>
      <c r="O476" s="183"/>
      <c r="P476" s="183"/>
      <c r="Q476" s="183"/>
      <c r="R476" s="183"/>
      <c r="S476" s="183"/>
      <c r="T476" s="184"/>
      <c r="AT476" s="178" t="s">
        <v>166</v>
      </c>
      <c r="AU476" s="178" t="s">
        <v>87</v>
      </c>
      <c r="AV476" s="14" t="s">
        <v>87</v>
      </c>
      <c r="AW476" s="14" t="s">
        <v>34</v>
      </c>
      <c r="AX476" s="14" t="s">
        <v>78</v>
      </c>
      <c r="AY476" s="178" t="s">
        <v>153</v>
      </c>
    </row>
    <row r="477" spans="1:65" s="14" customFormat="1" ht="11.25">
      <c r="B477" s="177"/>
      <c r="D477" s="164" t="s">
        <v>166</v>
      </c>
      <c r="E477" s="178" t="s">
        <v>1</v>
      </c>
      <c r="F477" s="179" t="s">
        <v>575</v>
      </c>
      <c r="H477" s="180">
        <v>2</v>
      </c>
      <c r="I477" s="181"/>
      <c r="L477" s="177"/>
      <c r="M477" s="182"/>
      <c r="N477" s="183"/>
      <c r="O477" s="183"/>
      <c r="P477" s="183"/>
      <c r="Q477" s="183"/>
      <c r="R477" s="183"/>
      <c r="S477" s="183"/>
      <c r="T477" s="184"/>
      <c r="AT477" s="178" t="s">
        <v>166</v>
      </c>
      <c r="AU477" s="178" t="s">
        <v>87</v>
      </c>
      <c r="AV477" s="14" t="s">
        <v>87</v>
      </c>
      <c r="AW477" s="14" t="s">
        <v>34</v>
      </c>
      <c r="AX477" s="14" t="s">
        <v>78</v>
      </c>
      <c r="AY477" s="178" t="s">
        <v>153</v>
      </c>
    </row>
    <row r="478" spans="1:65" s="16" customFormat="1" ht="11.25">
      <c r="B478" s="203"/>
      <c r="D478" s="164" t="s">
        <v>166</v>
      </c>
      <c r="E478" s="204" t="s">
        <v>1</v>
      </c>
      <c r="F478" s="205" t="s">
        <v>269</v>
      </c>
      <c r="H478" s="206">
        <v>4</v>
      </c>
      <c r="I478" s="207"/>
      <c r="L478" s="203"/>
      <c r="M478" s="208"/>
      <c r="N478" s="209"/>
      <c r="O478" s="209"/>
      <c r="P478" s="209"/>
      <c r="Q478" s="209"/>
      <c r="R478" s="209"/>
      <c r="S478" s="209"/>
      <c r="T478" s="210"/>
      <c r="AT478" s="204" t="s">
        <v>166</v>
      </c>
      <c r="AU478" s="204" t="s">
        <v>87</v>
      </c>
      <c r="AV478" s="16" t="s">
        <v>176</v>
      </c>
      <c r="AW478" s="16" t="s">
        <v>34</v>
      </c>
      <c r="AX478" s="16" t="s">
        <v>78</v>
      </c>
      <c r="AY478" s="204" t="s">
        <v>153</v>
      </c>
    </row>
    <row r="479" spans="1:65" s="14" customFormat="1" ht="11.25">
      <c r="B479" s="177"/>
      <c r="D479" s="164" t="s">
        <v>166</v>
      </c>
      <c r="E479" s="178" t="s">
        <v>1</v>
      </c>
      <c r="F479" s="179" t="s">
        <v>592</v>
      </c>
      <c r="H479" s="180">
        <v>4</v>
      </c>
      <c r="I479" s="181"/>
      <c r="L479" s="177"/>
      <c r="M479" s="182"/>
      <c r="N479" s="183"/>
      <c r="O479" s="183"/>
      <c r="P479" s="183"/>
      <c r="Q479" s="183"/>
      <c r="R479" s="183"/>
      <c r="S479" s="183"/>
      <c r="T479" s="184"/>
      <c r="AT479" s="178" t="s">
        <v>166</v>
      </c>
      <c r="AU479" s="178" t="s">
        <v>87</v>
      </c>
      <c r="AV479" s="14" t="s">
        <v>87</v>
      </c>
      <c r="AW479" s="14" t="s">
        <v>34</v>
      </c>
      <c r="AX479" s="14" t="s">
        <v>78</v>
      </c>
      <c r="AY479" s="178" t="s">
        <v>153</v>
      </c>
    </row>
    <row r="480" spans="1:65" s="14" customFormat="1" ht="22.5">
      <c r="B480" s="177"/>
      <c r="D480" s="164" t="s">
        <v>166</v>
      </c>
      <c r="E480" s="178" t="s">
        <v>1</v>
      </c>
      <c r="F480" s="179" t="s">
        <v>576</v>
      </c>
      <c r="H480" s="180">
        <v>1</v>
      </c>
      <c r="I480" s="181"/>
      <c r="L480" s="177"/>
      <c r="M480" s="182"/>
      <c r="N480" s="183"/>
      <c r="O480" s="183"/>
      <c r="P480" s="183"/>
      <c r="Q480" s="183"/>
      <c r="R480" s="183"/>
      <c r="S480" s="183"/>
      <c r="T480" s="184"/>
      <c r="AT480" s="178" t="s">
        <v>166</v>
      </c>
      <c r="AU480" s="178" t="s">
        <v>87</v>
      </c>
      <c r="AV480" s="14" t="s">
        <v>87</v>
      </c>
      <c r="AW480" s="14" t="s">
        <v>34</v>
      </c>
      <c r="AX480" s="14" t="s">
        <v>78</v>
      </c>
      <c r="AY480" s="178" t="s">
        <v>153</v>
      </c>
    </row>
    <row r="481" spans="1:65" s="15" customFormat="1" ht="11.25">
      <c r="B481" s="185"/>
      <c r="D481" s="164" t="s">
        <v>166</v>
      </c>
      <c r="E481" s="186" t="s">
        <v>1</v>
      </c>
      <c r="F481" s="187" t="s">
        <v>184</v>
      </c>
      <c r="H481" s="188">
        <v>9</v>
      </c>
      <c r="I481" s="189"/>
      <c r="L481" s="185"/>
      <c r="M481" s="190"/>
      <c r="N481" s="191"/>
      <c r="O481" s="191"/>
      <c r="P481" s="191"/>
      <c r="Q481" s="191"/>
      <c r="R481" s="191"/>
      <c r="S481" s="191"/>
      <c r="T481" s="192"/>
      <c r="AT481" s="186" t="s">
        <v>166</v>
      </c>
      <c r="AU481" s="186" t="s">
        <v>87</v>
      </c>
      <c r="AV481" s="15" t="s">
        <v>160</v>
      </c>
      <c r="AW481" s="15" t="s">
        <v>34</v>
      </c>
      <c r="AX481" s="15" t="s">
        <v>85</v>
      </c>
      <c r="AY481" s="186" t="s">
        <v>153</v>
      </c>
    </row>
    <row r="482" spans="1:65" s="2" customFormat="1" ht="21.75" customHeight="1">
      <c r="A482" s="33"/>
      <c r="B482" s="150"/>
      <c r="C482" s="193" t="s">
        <v>593</v>
      </c>
      <c r="D482" s="193" t="s">
        <v>227</v>
      </c>
      <c r="E482" s="194" t="s">
        <v>594</v>
      </c>
      <c r="F482" s="195" t="s">
        <v>595</v>
      </c>
      <c r="G482" s="196" t="s">
        <v>171</v>
      </c>
      <c r="H482" s="197">
        <v>5</v>
      </c>
      <c r="I482" s="198"/>
      <c r="J482" s="199">
        <f>ROUND(I482*H482,2)</f>
        <v>0</v>
      </c>
      <c r="K482" s="195" t="s">
        <v>159</v>
      </c>
      <c r="L482" s="200"/>
      <c r="M482" s="201" t="s">
        <v>1</v>
      </c>
      <c r="N482" s="202" t="s">
        <v>43</v>
      </c>
      <c r="O482" s="59"/>
      <c r="P482" s="160">
        <f>O482*H482</f>
        <v>0</v>
      </c>
      <c r="Q482" s="160">
        <v>6.1000000000000004E-3</v>
      </c>
      <c r="R482" s="160">
        <f>Q482*H482</f>
        <v>3.0500000000000003E-2</v>
      </c>
      <c r="S482" s="160">
        <v>0</v>
      </c>
      <c r="T482" s="161">
        <f>S482*H482</f>
        <v>0</v>
      </c>
      <c r="U482" s="33"/>
      <c r="V482" s="33"/>
      <c r="W482" s="33"/>
      <c r="X482" s="33"/>
      <c r="Y482" s="33"/>
      <c r="Z482" s="33"/>
      <c r="AA482" s="33"/>
      <c r="AB482" s="33"/>
      <c r="AC482" s="33"/>
      <c r="AD482" s="33"/>
      <c r="AE482" s="33"/>
      <c r="AR482" s="162" t="s">
        <v>216</v>
      </c>
      <c r="AT482" s="162" t="s">
        <v>227</v>
      </c>
      <c r="AU482" s="162" t="s">
        <v>87</v>
      </c>
      <c r="AY482" s="18" t="s">
        <v>153</v>
      </c>
      <c r="BE482" s="163">
        <f>IF(N482="základní",J482,0)</f>
        <v>0</v>
      </c>
      <c r="BF482" s="163">
        <f>IF(N482="snížená",J482,0)</f>
        <v>0</v>
      </c>
      <c r="BG482" s="163">
        <f>IF(N482="zákl. přenesená",J482,0)</f>
        <v>0</v>
      </c>
      <c r="BH482" s="163">
        <f>IF(N482="sníž. přenesená",J482,0)</f>
        <v>0</v>
      </c>
      <c r="BI482" s="163">
        <f>IF(N482="nulová",J482,0)</f>
        <v>0</v>
      </c>
      <c r="BJ482" s="18" t="s">
        <v>85</v>
      </c>
      <c r="BK482" s="163">
        <f>ROUND(I482*H482,2)</f>
        <v>0</v>
      </c>
      <c r="BL482" s="18" t="s">
        <v>160</v>
      </c>
      <c r="BM482" s="162" t="s">
        <v>596</v>
      </c>
    </row>
    <row r="483" spans="1:65" s="2" customFormat="1" ht="11.25">
      <c r="A483" s="33"/>
      <c r="B483" s="34"/>
      <c r="C483" s="33"/>
      <c r="D483" s="164" t="s">
        <v>162</v>
      </c>
      <c r="E483" s="33"/>
      <c r="F483" s="165" t="s">
        <v>595</v>
      </c>
      <c r="G483" s="33"/>
      <c r="H483" s="33"/>
      <c r="I483" s="166"/>
      <c r="J483" s="33"/>
      <c r="K483" s="33"/>
      <c r="L483" s="34"/>
      <c r="M483" s="167"/>
      <c r="N483" s="168"/>
      <c r="O483" s="59"/>
      <c r="P483" s="59"/>
      <c r="Q483" s="59"/>
      <c r="R483" s="59"/>
      <c r="S483" s="59"/>
      <c r="T483" s="60"/>
      <c r="U483" s="33"/>
      <c r="V483" s="33"/>
      <c r="W483" s="33"/>
      <c r="X483" s="33"/>
      <c r="Y483" s="33"/>
      <c r="Z483" s="33"/>
      <c r="AA483" s="33"/>
      <c r="AB483" s="33"/>
      <c r="AC483" s="33"/>
      <c r="AD483" s="33"/>
      <c r="AE483" s="33"/>
      <c r="AT483" s="18" t="s">
        <v>162</v>
      </c>
      <c r="AU483" s="18" t="s">
        <v>87</v>
      </c>
    </row>
    <row r="484" spans="1:65" s="14" customFormat="1" ht="11.25">
      <c r="B484" s="177"/>
      <c r="D484" s="164" t="s">
        <v>166</v>
      </c>
      <c r="E484" s="178" t="s">
        <v>1</v>
      </c>
      <c r="F484" s="179" t="s">
        <v>597</v>
      </c>
      <c r="H484" s="180">
        <v>5</v>
      </c>
      <c r="I484" s="181"/>
      <c r="L484" s="177"/>
      <c r="M484" s="182"/>
      <c r="N484" s="183"/>
      <c r="O484" s="183"/>
      <c r="P484" s="183"/>
      <c r="Q484" s="183"/>
      <c r="R484" s="183"/>
      <c r="S484" s="183"/>
      <c r="T484" s="184"/>
      <c r="AT484" s="178" t="s">
        <v>166</v>
      </c>
      <c r="AU484" s="178" t="s">
        <v>87</v>
      </c>
      <c r="AV484" s="14" t="s">
        <v>87</v>
      </c>
      <c r="AW484" s="14" t="s">
        <v>34</v>
      </c>
      <c r="AX484" s="14" t="s">
        <v>85</v>
      </c>
      <c r="AY484" s="178" t="s">
        <v>153</v>
      </c>
    </row>
    <row r="485" spans="1:65" s="2" customFormat="1" ht="24.2" customHeight="1">
      <c r="A485" s="33"/>
      <c r="B485" s="150"/>
      <c r="C485" s="151" t="s">
        <v>598</v>
      </c>
      <c r="D485" s="151" t="s">
        <v>155</v>
      </c>
      <c r="E485" s="152" t="s">
        <v>599</v>
      </c>
      <c r="F485" s="153" t="s">
        <v>600</v>
      </c>
      <c r="G485" s="154" t="s">
        <v>158</v>
      </c>
      <c r="H485" s="155">
        <v>27</v>
      </c>
      <c r="I485" s="156"/>
      <c r="J485" s="157">
        <f>ROUND(I485*H485,2)</f>
        <v>0</v>
      </c>
      <c r="K485" s="153" t="s">
        <v>159</v>
      </c>
      <c r="L485" s="34"/>
      <c r="M485" s="158" t="s">
        <v>1</v>
      </c>
      <c r="N485" s="159" t="s">
        <v>43</v>
      </c>
      <c r="O485" s="59"/>
      <c r="P485" s="160">
        <f>O485*H485</f>
        <v>0</v>
      </c>
      <c r="Q485" s="160">
        <v>5.9999999999999995E-4</v>
      </c>
      <c r="R485" s="160">
        <f>Q485*H485</f>
        <v>1.6199999999999999E-2</v>
      </c>
      <c r="S485" s="160">
        <v>0</v>
      </c>
      <c r="T485" s="161">
        <f>S485*H485</f>
        <v>0</v>
      </c>
      <c r="U485" s="33"/>
      <c r="V485" s="33"/>
      <c r="W485" s="33"/>
      <c r="X485" s="33"/>
      <c r="Y485" s="33"/>
      <c r="Z485" s="33"/>
      <c r="AA485" s="33"/>
      <c r="AB485" s="33"/>
      <c r="AC485" s="33"/>
      <c r="AD485" s="33"/>
      <c r="AE485" s="33"/>
      <c r="AR485" s="162" t="s">
        <v>160</v>
      </c>
      <c r="AT485" s="162" t="s">
        <v>155</v>
      </c>
      <c r="AU485" s="162" t="s">
        <v>87</v>
      </c>
      <c r="AY485" s="18" t="s">
        <v>153</v>
      </c>
      <c r="BE485" s="163">
        <f>IF(N485="základní",J485,0)</f>
        <v>0</v>
      </c>
      <c r="BF485" s="163">
        <f>IF(N485="snížená",J485,0)</f>
        <v>0</v>
      </c>
      <c r="BG485" s="163">
        <f>IF(N485="zákl. přenesená",J485,0)</f>
        <v>0</v>
      </c>
      <c r="BH485" s="163">
        <f>IF(N485="sníž. přenesená",J485,0)</f>
        <v>0</v>
      </c>
      <c r="BI485" s="163">
        <f>IF(N485="nulová",J485,0)</f>
        <v>0</v>
      </c>
      <c r="BJ485" s="18" t="s">
        <v>85</v>
      </c>
      <c r="BK485" s="163">
        <f>ROUND(I485*H485,2)</f>
        <v>0</v>
      </c>
      <c r="BL485" s="18" t="s">
        <v>160</v>
      </c>
      <c r="BM485" s="162" t="s">
        <v>601</v>
      </c>
    </row>
    <row r="486" spans="1:65" s="2" customFormat="1" ht="19.5">
      <c r="A486" s="33"/>
      <c r="B486" s="34"/>
      <c r="C486" s="33"/>
      <c r="D486" s="164" t="s">
        <v>162</v>
      </c>
      <c r="E486" s="33"/>
      <c r="F486" s="165" t="s">
        <v>602</v>
      </c>
      <c r="G486" s="33"/>
      <c r="H486" s="33"/>
      <c r="I486" s="166"/>
      <c r="J486" s="33"/>
      <c r="K486" s="33"/>
      <c r="L486" s="34"/>
      <c r="M486" s="167"/>
      <c r="N486" s="168"/>
      <c r="O486" s="59"/>
      <c r="P486" s="59"/>
      <c r="Q486" s="59"/>
      <c r="R486" s="59"/>
      <c r="S486" s="59"/>
      <c r="T486" s="60"/>
      <c r="U486" s="33"/>
      <c r="V486" s="33"/>
      <c r="W486" s="33"/>
      <c r="X486" s="33"/>
      <c r="Y486" s="33"/>
      <c r="Z486" s="33"/>
      <c r="AA486" s="33"/>
      <c r="AB486" s="33"/>
      <c r="AC486" s="33"/>
      <c r="AD486" s="33"/>
      <c r="AE486" s="33"/>
      <c r="AT486" s="18" t="s">
        <v>162</v>
      </c>
      <c r="AU486" s="18" t="s">
        <v>87</v>
      </c>
    </row>
    <row r="487" spans="1:65" s="2" customFormat="1" ht="107.25">
      <c r="A487" s="33"/>
      <c r="B487" s="34"/>
      <c r="C487" s="33"/>
      <c r="D487" s="164" t="s">
        <v>164</v>
      </c>
      <c r="E487" s="33"/>
      <c r="F487" s="169" t="s">
        <v>603</v>
      </c>
      <c r="G487" s="33"/>
      <c r="H487" s="33"/>
      <c r="I487" s="166"/>
      <c r="J487" s="33"/>
      <c r="K487" s="33"/>
      <c r="L487" s="34"/>
      <c r="M487" s="167"/>
      <c r="N487" s="168"/>
      <c r="O487" s="59"/>
      <c r="P487" s="59"/>
      <c r="Q487" s="59"/>
      <c r="R487" s="59"/>
      <c r="S487" s="59"/>
      <c r="T487" s="60"/>
      <c r="U487" s="33"/>
      <c r="V487" s="33"/>
      <c r="W487" s="33"/>
      <c r="X487" s="33"/>
      <c r="Y487" s="33"/>
      <c r="Z487" s="33"/>
      <c r="AA487" s="33"/>
      <c r="AB487" s="33"/>
      <c r="AC487" s="33"/>
      <c r="AD487" s="33"/>
      <c r="AE487" s="33"/>
      <c r="AT487" s="18" t="s">
        <v>164</v>
      </c>
      <c r="AU487" s="18" t="s">
        <v>87</v>
      </c>
    </row>
    <row r="488" spans="1:65" s="13" customFormat="1" ht="11.25">
      <c r="B488" s="170"/>
      <c r="D488" s="164" t="s">
        <v>166</v>
      </c>
      <c r="E488" s="171" t="s">
        <v>1</v>
      </c>
      <c r="F488" s="172" t="s">
        <v>569</v>
      </c>
      <c r="H488" s="171" t="s">
        <v>1</v>
      </c>
      <c r="I488" s="173"/>
      <c r="L488" s="170"/>
      <c r="M488" s="174"/>
      <c r="N488" s="175"/>
      <c r="O488" s="175"/>
      <c r="P488" s="175"/>
      <c r="Q488" s="175"/>
      <c r="R488" s="175"/>
      <c r="S488" s="175"/>
      <c r="T488" s="176"/>
      <c r="AT488" s="171" t="s">
        <v>166</v>
      </c>
      <c r="AU488" s="171" t="s">
        <v>87</v>
      </c>
      <c r="AV488" s="13" t="s">
        <v>85</v>
      </c>
      <c r="AW488" s="13" t="s">
        <v>34</v>
      </c>
      <c r="AX488" s="13" t="s">
        <v>78</v>
      </c>
      <c r="AY488" s="171" t="s">
        <v>153</v>
      </c>
    </row>
    <row r="489" spans="1:65" s="14" customFormat="1" ht="11.25">
      <c r="B489" s="177"/>
      <c r="D489" s="164" t="s">
        <v>166</v>
      </c>
      <c r="E489" s="178" t="s">
        <v>1</v>
      </c>
      <c r="F489" s="179" t="s">
        <v>604</v>
      </c>
      <c r="H489" s="180">
        <v>10</v>
      </c>
      <c r="I489" s="181"/>
      <c r="L489" s="177"/>
      <c r="M489" s="182"/>
      <c r="N489" s="183"/>
      <c r="O489" s="183"/>
      <c r="P489" s="183"/>
      <c r="Q489" s="183"/>
      <c r="R489" s="183"/>
      <c r="S489" s="183"/>
      <c r="T489" s="184"/>
      <c r="AT489" s="178" t="s">
        <v>166</v>
      </c>
      <c r="AU489" s="178" t="s">
        <v>87</v>
      </c>
      <c r="AV489" s="14" t="s">
        <v>87</v>
      </c>
      <c r="AW489" s="14" t="s">
        <v>34</v>
      </c>
      <c r="AX489" s="14" t="s">
        <v>78</v>
      </c>
      <c r="AY489" s="178" t="s">
        <v>153</v>
      </c>
    </row>
    <row r="490" spans="1:65" s="14" customFormat="1" ht="11.25">
      <c r="B490" s="177"/>
      <c r="D490" s="164" t="s">
        <v>166</v>
      </c>
      <c r="E490" s="178" t="s">
        <v>1</v>
      </c>
      <c r="F490" s="179" t="s">
        <v>605</v>
      </c>
      <c r="H490" s="180">
        <v>6</v>
      </c>
      <c r="I490" s="181"/>
      <c r="L490" s="177"/>
      <c r="M490" s="182"/>
      <c r="N490" s="183"/>
      <c r="O490" s="183"/>
      <c r="P490" s="183"/>
      <c r="Q490" s="183"/>
      <c r="R490" s="183"/>
      <c r="S490" s="183"/>
      <c r="T490" s="184"/>
      <c r="AT490" s="178" t="s">
        <v>166</v>
      </c>
      <c r="AU490" s="178" t="s">
        <v>87</v>
      </c>
      <c r="AV490" s="14" t="s">
        <v>87</v>
      </c>
      <c r="AW490" s="14" t="s">
        <v>34</v>
      </c>
      <c r="AX490" s="14" t="s">
        <v>78</v>
      </c>
      <c r="AY490" s="178" t="s">
        <v>153</v>
      </c>
    </row>
    <row r="491" spans="1:65" s="14" customFormat="1" ht="22.5">
      <c r="B491" s="177"/>
      <c r="D491" s="164" t="s">
        <v>166</v>
      </c>
      <c r="E491" s="178" t="s">
        <v>1</v>
      </c>
      <c r="F491" s="179" t="s">
        <v>606</v>
      </c>
      <c r="H491" s="180">
        <v>6</v>
      </c>
      <c r="I491" s="181"/>
      <c r="L491" s="177"/>
      <c r="M491" s="182"/>
      <c r="N491" s="183"/>
      <c r="O491" s="183"/>
      <c r="P491" s="183"/>
      <c r="Q491" s="183"/>
      <c r="R491" s="183"/>
      <c r="S491" s="183"/>
      <c r="T491" s="184"/>
      <c r="AT491" s="178" t="s">
        <v>166</v>
      </c>
      <c r="AU491" s="178" t="s">
        <v>87</v>
      </c>
      <c r="AV491" s="14" t="s">
        <v>87</v>
      </c>
      <c r="AW491" s="14" t="s">
        <v>34</v>
      </c>
      <c r="AX491" s="14" t="s">
        <v>78</v>
      </c>
      <c r="AY491" s="178" t="s">
        <v>153</v>
      </c>
    </row>
    <row r="492" spans="1:65" s="14" customFormat="1" ht="11.25">
      <c r="B492" s="177"/>
      <c r="D492" s="164" t="s">
        <v>166</v>
      </c>
      <c r="E492" s="178" t="s">
        <v>1</v>
      </c>
      <c r="F492" s="179" t="s">
        <v>607</v>
      </c>
      <c r="H492" s="180">
        <v>2</v>
      </c>
      <c r="I492" s="181"/>
      <c r="L492" s="177"/>
      <c r="M492" s="182"/>
      <c r="N492" s="183"/>
      <c r="O492" s="183"/>
      <c r="P492" s="183"/>
      <c r="Q492" s="183"/>
      <c r="R492" s="183"/>
      <c r="S492" s="183"/>
      <c r="T492" s="184"/>
      <c r="AT492" s="178" t="s">
        <v>166</v>
      </c>
      <c r="AU492" s="178" t="s">
        <v>87</v>
      </c>
      <c r="AV492" s="14" t="s">
        <v>87</v>
      </c>
      <c r="AW492" s="14" t="s">
        <v>34</v>
      </c>
      <c r="AX492" s="14" t="s">
        <v>78</v>
      </c>
      <c r="AY492" s="178" t="s">
        <v>153</v>
      </c>
    </row>
    <row r="493" spans="1:65" s="14" customFormat="1" ht="22.5">
      <c r="B493" s="177"/>
      <c r="D493" s="164" t="s">
        <v>166</v>
      </c>
      <c r="E493" s="178" t="s">
        <v>1</v>
      </c>
      <c r="F493" s="179" t="s">
        <v>608</v>
      </c>
      <c r="H493" s="180">
        <v>3</v>
      </c>
      <c r="I493" s="181"/>
      <c r="L493" s="177"/>
      <c r="M493" s="182"/>
      <c r="N493" s="183"/>
      <c r="O493" s="183"/>
      <c r="P493" s="183"/>
      <c r="Q493" s="183"/>
      <c r="R493" s="183"/>
      <c r="S493" s="183"/>
      <c r="T493" s="184"/>
      <c r="AT493" s="178" t="s">
        <v>166</v>
      </c>
      <c r="AU493" s="178" t="s">
        <v>87</v>
      </c>
      <c r="AV493" s="14" t="s">
        <v>87</v>
      </c>
      <c r="AW493" s="14" t="s">
        <v>34</v>
      </c>
      <c r="AX493" s="14" t="s">
        <v>78</v>
      </c>
      <c r="AY493" s="178" t="s">
        <v>153</v>
      </c>
    </row>
    <row r="494" spans="1:65" s="15" customFormat="1" ht="11.25">
      <c r="B494" s="185"/>
      <c r="D494" s="164" t="s">
        <v>166</v>
      </c>
      <c r="E494" s="186" t="s">
        <v>1</v>
      </c>
      <c r="F494" s="187" t="s">
        <v>184</v>
      </c>
      <c r="H494" s="188">
        <v>27</v>
      </c>
      <c r="I494" s="189"/>
      <c r="L494" s="185"/>
      <c r="M494" s="190"/>
      <c r="N494" s="191"/>
      <c r="O494" s="191"/>
      <c r="P494" s="191"/>
      <c r="Q494" s="191"/>
      <c r="R494" s="191"/>
      <c r="S494" s="191"/>
      <c r="T494" s="192"/>
      <c r="AT494" s="186" t="s">
        <v>166</v>
      </c>
      <c r="AU494" s="186" t="s">
        <v>87</v>
      </c>
      <c r="AV494" s="15" t="s">
        <v>160</v>
      </c>
      <c r="AW494" s="15" t="s">
        <v>34</v>
      </c>
      <c r="AX494" s="15" t="s">
        <v>85</v>
      </c>
      <c r="AY494" s="186" t="s">
        <v>153</v>
      </c>
    </row>
    <row r="495" spans="1:65" s="2" customFormat="1" ht="16.5" customHeight="1">
      <c r="A495" s="33"/>
      <c r="B495" s="150"/>
      <c r="C495" s="151" t="s">
        <v>609</v>
      </c>
      <c r="D495" s="151" t="s">
        <v>155</v>
      </c>
      <c r="E495" s="152" t="s">
        <v>610</v>
      </c>
      <c r="F495" s="153" t="s">
        <v>611</v>
      </c>
      <c r="G495" s="154" t="s">
        <v>158</v>
      </c>
      <c r="H495" s="155">
        <v>27</v>
      </c>
      <c r="I495" s="156"/>
      <c r="J495" s="157">
        <f>ROUND(I495*H495,2)</f>
        <v>0</v>
      </c>
      <c r="K495" s="153" t="s">
        <v>159</v>
      </c>
      <c r="L495" s="34"/>
      <c r="M495" s="158" t="s">
        <v>1</v>
      </c>
      <c r="N495" s="159" t="s">
        <v>43</v>
      </c>
      <c r="O495" s="59"/>
      <c r="P495" s="160">
        <f>O495*H495</f>
        <v>0</v>
      </c>
      <c r="Q495" s="160">
        <v>9.38E-6</v>
      </c>
      <c r="R495" s="160">
        <f>Q495*H495</f>
        <v>2.5326E-4</v>
      </c>
      <c r="S495" s="160">
        <v>0</v>
      </c>
      <c r="T495" s="161">
        <f>S495*H495</f>
        <v>0</v>
      </c>
      <c r="U495" s="33"/>
      <c r="V495" s="33"/>
      <c r="W495" s="33"/>
      <c r="X495" s="33"/>
      <c r="Y495" s="33"/>
      <c r="Z495" s="33"/>
      <c r="AA495" s="33"/>
      <c r="AB495" s="33"/>
      <c r="AC495" s="33"/>
      <c r="AD495" s="33"/>
      <c r="AE495" s="33"/>
      <c r="AR495" s="162" t="s">
        <v>160</v>
      </c>
      <c r="AT495" s="162" t="s">
        <v>155</v>
      </c>
      <c r="AU495" s="162" t="s">
        <v>87</v>
      </c>
      <c r="AY495" s="18" t="s">
        <v>153</v>
      </c>
      <c r="BE495" s="163">
        <f>IF(N495="základní",J495,0)</f>
        <v>0</v>
      </c>
      <c r="BF495" s="163">
        <f>IF(N495="snížená",J495,0)</f>
        <v>0</v>
      </c>
      <c r="BG495" s="163">
        <f>IF(N495="zákl. přenesená",J495,0)</f>
        <v>0</v>
      </c>
      <c r="BH495" s="163">
        <f>IF(N495="sníž. přenesená",J495,0)</f>
        <v>0</v>
      </c>
      <c r="BI495" s="163">
        <f>IF(N495="nulová",J495,0)</f>
        <v>0</v>
      </c>
      <c r="BJ495" s="18" t="s">
        <v>85</v>
      </c>
      <c r="BK495" s="163">
        <f>ROUND(I495*H495,2)</f>
        <v>0</v>
      </c>
      <c r="BL495" s="18" t="s">
        <v>160</v>
      </c>
      <c r="BM495" s="162" t="s">
        <v>612</v>
      </c>
    </row>
    <row r="496" spans="1:65" s="2" customFormat="1" ht="19.5">
      <c r="A496" s="33"/>
      <c r="B496" s="34"/>
      <c r="C496" s="33"/>
      <c r="D496" s="164" t="s">
        <v>162</v>
      </c>
      <c r="E496" s="33"/>
      <c r="F496" s="165" t="s">
        <v>613</v>
      </c>
      <c r="G496" s="33"/>
      <c r="H496" s="33"/>
      <c r="I496" s="166"/>
      <c r="J496" s="33"/>
      <c r="K496" s="33"/>
      <c r="L496" s="34"/>
      <c r="M496" s="167"/>
      <c r="N496" s="168"/>
      <c r="O496" s="59"/>
      <c r="P496" s="59"/>
      <c r="Q496" s="59"/>
      <c r="R496" s="59"/>
      <c r="S496" s="59"/>
      <c r="T496" s="60"/>
      <c r="U496" s="33"/>
      <c r="V496" s="33"/>
      <c r="W496" s="33"/>
      <c r="X496" s="33"/>
      <c r="Y496" s="33"/>
      <c r="Z496" s="33"/>
      <c r="AA496" s="33"/>
      <c r="AB496" s="33"/>
      <c r="AC496" s="33"/>
      <c r="AD496" s="33"/>
      <c r="AE496" s="33"/>
      <c r="AT496" s="18" t="s">
        <v>162</v>
      </c>
      <c r="AU496" s="18" t="s">
        <v>87</v>
      </c>
    </row>
    <row r="497" spans="1:65" s="2" customFormat="1" ht="39">
      <c r="A497" s="33"/>
      <c r="B497" s="34"/>
      <c r="C497" s="33"/>
      <c r="D497" s="164" t="s">
        <v>164</v>
      </c>
      <c r="E497" s="33"/>
      <c r="F497" s="169" t="s">
        <v>614</v>
      </c>
      <c r="G497" s="33"/>
      <c r="H497" s="33"/>
      <c r="I497" s="166"/>
      <c r="J497" s="33"/>
      <c r="K497" s="33"/>
      <c r="L497" s="34"/>
      <c r="M497" s="167"/>
      <c r="N497" s="168"/>
      <c r="O497" s="59"/>
      <c r="P497" s="59"/>
      <c r="Q497" s="59"/>
      <c r="R497" s="59"/>
      <c r="S497" s="59"/>
      <c r="T497" s="60"/>
      <c r="U497" s="33"/>
      <c r="V497" s="33"/>
      <c r="W497" s="33"/>
      <c r="X497" s="33"/>
      <c r="Y497" s="33"/>
      <c r="Z497" s="33"/>
      <c r="AA497" s="33"/>
      <c r="AB497" s="33"/>
      <c r="AC497" s="33"/>
      <c r="AD497" s="33"/>
      <c r="AE497" s="33"/>
      <c r="AT497" s="18" t="s">
        <v>164</v>
      </c>
      <c r="AU497" s="18" t="s">
        <v>87</v>
      </c>
    </row>
    <row r="498" spans="1:65" s="14" customFormat="1" ht="11.25">
      <c r="B498" s="177"/>
      <c r="D498" s="164" t="s">
        <v>166</v>
      </c>
      <c r="E498" s="178" t="s">
        <v>1</v>
      </c>
      <c r="F498" s="179" t="s">
        <v>615</v>
      </c>
      <c r="H498" s="180">
        <v>27</v>
      </c>
      <c r="I498" s="181"/>
      <c r="L498" s="177"/>
      <c r="M498" s="182"/>
      <c r="N498" s="183"/>
      <c r="O498" s="183"/>
      <c r="P498" s="183"/>
      <c r="Q498" s="183"/>
      <c r="R498" s="183"/>
      <c r="S498" s="183"/>
      <c r="T498" s="184"/>
      <c r="AT498" s="178" t="s">
        <v>166</v>
      </c>
      <c r="AU498" s="178" t="s">
        <v>87</v>
      </c>
      <c r="AV498" s="14" t="s">
        <v>87</v>
      </c>
      <c r="AW498" s="14" t="s">
        <v>34</v>
      </c>
      <c r="AX498" s="14" t="s">
        <v>85</v>
      </c>
      <c r="AY498" s="178" t="s">
        <v>153</v>
      </c>
    </row>
    <row r="499" spans="1:65" s="2" customFormat="1" ht="24.2" customHeight="1">
      <c r="A499" s="33"/>
      <c r="B499" s="150"/>
      <c r="C499" s="151" t="s">
        <v>616</v>
      </c>
      <c r="D499" s="151" t="s">
        <v>155</v>
      </c>
      <c r="E499" s="152" t="s">
        <v>617</v>
      </c>
      <c r="F499" s="153" t="s">
        <v>618</v>
      </c>
      <c r="G499" s="154" t="s">
        <v>209</v>
      </c>
      <c r="H499" s="155">
        <v>35.5</v>
      </c>
      <c r="I499" s="156"/>
      <c r="J499" s="157">
        <f>ROUND(I499*H499,2)</f>
        <v>0</v>
      </c>
      <c r="K499" s="153" t="s">
        <v>159</v>
      </c>
      <c r="L499" s="34"/>
      <c r="M499" s="158" t="s">
        <v>1</v>
      </c>
      <c r="N499" s="159" t="s">
        <v>43</v>
      </c>
      <c r="O499" s="59"/>
      <c r="P499" s="160">
        <f>O499*H499</f>
        <v>0</v>
      </c>
      <c r="Q499" s="160">
        <v>8.9775999999999995E-2</v>
      </c>
      <c r="R499" s="160">
        <f>Q499*H499</f>
        <v>3.1870479999999999</v>
      </c>
      <c r="S499" s="160">
        <v>0</v>
      </c>
      <c r="T499" s="161">
        <f>S499*H499</f>
        <v>0</v>
      </c>
      <c r="U499" s="33"/>
      <c r="V499" s="33"/>
      <c r="W499" s="33"/>
      <c r="X499" s="33"/>
      <c r="Y499" s="33"/>
      <c r="Z499" s="33"/>
      <c r="AA499" s="33"/>
      <c r="AB499" s="33"/>
      <c r="AC499" s="33"/>
      <c r="AD499" s="33"/>
      <c r="AE499" s="33"/>
      <c r="AR499" s="162" t="s">
        <v>160</v>
      </c>
      <c r="AT499" s="162" t="s">
        <v>155</v>
      </c>
      <c r="AU499" s="162" t="s">
        <v>87</v>
      </c>
      <c r="AY499" s="18" t="s">
        <v>153</v>
      </c>
      <c r="BE499" s="163">
        <f>IF(N499="základní",J499,0)</f>
        <v>0</v>
      </c>
      <c r="BF499" s="163">
        <f>IF(N499="snížená",J499,0)</f>
        <v>0</v>
      </c>
      <c r="BG499" s="163">
        <f>IF(N499="zákl. přenesená",J499,0)</f>
        <v>0</v>
      </c>
      <c r="BH499" s="163">
        <f>IF(N499="sníž. přenesená",J499,0)</f>
        <v>0</v>
      </c>
      <c r="BI499" s="163">
        <f>IF(N499="nulová",J499,0)</f>
        <v>0</v>
      </c>
      <c r="BJ499" s="18" t="s">
        <v>85</v>
      </c>
      <c r="BK499" s="163">
        <f>ROUND(I499*H499,2)</f>
        <v>0</v>
      </c>
      <c r="BL499" s="18" t="s">
        <v>160</v>
      </c>
      <c r="BM499" s="162" t="s">
        <v>619</v>
      </c>
    </row>
    <row r="500" spans="1:65" s="2" customFormat="1" ht="39">
      <c r="A500" s="33"/>
      <c r="B500" s="34"/>
      <c r="C500" s="33"/>
      <c r="D500" s="164" t="s">
        <v>162</v>
      </c>
      <c r="E500" s="33"/>
      <c r="F500" s="165" t="s">
        <v>620</v>
      </c>
      <c r="G500" s="33"/>
      <c r="H500" s="33"/>
      <c r="I500" s="166"/>
      <c r="J500" s="33"/>
      <c r="K500" s="33"/>
      <c r="L500" s="34"/>
      <c r="M500" s="167"/>
      <c r="N500" s="168"/>
      <c r="O500" s="59"/>
      <c r="P500" s="59"/>
      <c r="Q500" s="59"/>
      <c r="R500" s="59"/>
      <c r="S500" s="59"/>
      <c r="T500" s="60"/>
      <c r="U500" s="33"/>
      <c r="V500" s="33"/>
      <c r="W500" s="33"/>
      <c r="X500" s="33"/>
      <c r="Y500" s="33"/>
      <c r="Z500" s="33"/>
      <c r="AA500" s="33"/>
      <c r="AB500" s="33"/>
      <c r="AC500" s="33"/>
      <c r="AD500" s="33"/>
      <c r="AE500" s="33"/>
      <c r="AT500" s="18" t="s">
        <v>162</v>
      </c>
      <c r="AU500" s="18" t="s">
        <v>87</v>
      </c>
    </row>
    <row r="501" spans="1:65" s="2" customFormat="1" ht="126.75">
      <c r="A501" s="33"/>
      <c r="B501" s="34"/>
      <c r="C501" s="33"/>
      <c r="D501" s="164" t="s">
        <v>164</v>
      </c>
      <c r="E501" s="33"/>
      <c r="F501" s="169" t="s">
        <v>621</v>
      </c>
      <c r="G501" s="33"/>
      <c r="H501" s="33"/>
      <c r="I501" s="166"/>
      <c r="J501" s="33"/>
      <c r="K501" s="33"/>
      <c r="L501" s="34"/>
      <c r="M501" s="167"/>
      <c r="N501" s="168"/>
      <c r="O501" s="59"/>
      <c r="P501" s="59"/>
      <c r="Q501" s="59"/>
      <c r="R501" s="59"/>
      <c r="S501" s="59"/>
      <c r="T501" s="60"/>
      <c r="U501" s="33"/>
      <c r="V501" s="33"/>
      <c r="W501" s="33"/>
      <c r="X501" s="33"/>
      <c r="Y501" s="33"/>
      <c r="Z501" s="33"/>
      <c r="AA501" s="33"/>
      <c r="AB501" s="33"/>
      <c r="AC501" s="33"/>
      <c r="AD501" s="33"/>
      <c r="AE501" s="33"/>
      <c r="AT501" s="18" t="s">
        <v>164</v>
      </c>
      <c r="AU501" s="18" t="s">
        <v>87</v>
      </c>
    </row>
    <row r="502" spans="1:65" s="13" customFormat="1" ht="11.25">
      <c r="B502" s="170"/>
      <c r="D502" s="164" t="s">
        <v>166</v>
      </c>
      <c r="E502" s="171" t="s">
        <v>1</v>
      </c>
      <c r="F502" s="172" t="s">
        <v>622</v>
      </c>
      <c r="H502" s="171" t="s">
        <v>1</v>
      </c>
      <c r="I502" s="173"/>
      <c r="L502" s="170"/>
      <c r="M502" s="174"/>
      <c r="N502" s="175"/>
      <c r="O502" s="175"/>
      <c r="P502" s="175"/>
      <c r="Q502" s="175"/>
      <c r="R502" s="175"/>
      <c r="S502" s="175"/>
      <c r="T502" s="176"/>
      <c r="AT502" s="171" t="s">
        <v>166</v>
      </c>
      <c r="AU502" s="171" t="s">
        <v>87</v>
      </c>
      <c r="AV502" s="13" t="s">
        <v>85</v>
      </c>
      <c r="AW502" s="13" t="s">
        <v>34</v>
      </c>
      <c r="AX502" s="13" t="s">
        <v>78</v>
      </c>
      <c r="AY502" s="171" t="s">
        <v>153</v>
      </c>
    </row>
    <row r="503" spans="1:65" s="14" customFormat="1" ht="22.5">
      <c r="B503" s="177"/>
      <c r="D503" s="164" t="s">
        <v>166</v>
      </c>
      <c r="E503" s="178" t="s">
        <v>1</v>
      </c>
      <c r="F503" s="179" t="s">
        <v>623</v>
      </c>
      <c r="H503" s="180">
        <v>35.5</v>
      </c>
      <c r="I503" s="181"/>
      <c r="L503" s="177"/>
      <c r="M503" s="182"/>
      <c r="N503" s="183"/>
      <c r="O503" s="183"/>
      <c r="P503" s="183"/>
      <c r="Q503" s="183"/>
      <c r="R503" s="183"/>
      <c r="S503" s="183"/>
      <c r="T503" s="184"/>
      <c r="AT503" s="178" t="s">
        <v>166</v>
      </c>
      <c r="AU503" s="178" t="s">
        <v>87</v>
      </c>
      <c r="AV503" s="14" t="s">
        <v>87</v>
      </c>
      <c r="AW503" s="14" t="s">
        <v>34</v>
      </c>
      <c r="AX503" s="14" t="s">
        <v>78</v>
      </c>
      <c r="AY503" s="178" t="s">
        <v>153</v>
      </c>
    </row>
    <row r="504" spans="1:65" s="15" customFormat="1" ht="11.25">
      <c r="B504" s="185"/>
      <c r="D504" s="164" t="s">
        <v>166</v>
      </c>
      <c r="E504" s="186" t="s">
        <v>1</v>
      </c>
      <c r="F504" s="187" t="s">
        <v>184</v>
      </c>
      <c r="H504" s="188">
        <v>35.5</v>
      </c>
      <c r="I504" s="189"/>
      <c r="L504" s="185"/>
      <c r="M504" s="190"/>
      <c r="N504" s="191"/>
      <c r="O504" s="191"/>
      <c r="P504" s="191"/>
      <c r="Q504" s="191"/>
      <c r="R504" s="191"/>
      <c r="S504" s="191"/>
      <c r="T504" s="192"/>
      <c r="AT504" s="186" t="s">
        <v>166</v>
      </c>
      <c r="AU504" s="186" t="s">
        <v>87</v>
      </c>
      <c r="AV504" s="15" t="s">
        <v>160</v>
      </c>
      <c r="AW504" s="15" t="s">
        <v>34</v>
      </c>
      <c r="AX504" s="15" t="s">
        <v>85</v>
      </c>
      <c r="AY504" s="186" t="s">
        <v>153</v>
      </c>
    </row>
    <row r="505" spans="1:65" s="2" customFormat="1" ht="16.5" customHeight="1">
      <c r="A505" s="33"/>
      <c r="B505" s="150"/>
      <c r="C505" s="193" t="s">
        <v>624</v>
      </c>
      <c r="D505" s="193" t="s">
        <v>227</v>
      </c>
      <c r="E505" s="194" t="s">
        <v>625</v>
      </c>
      <c r="F505" s="195" t="s">
        <v>626</v>
      </c>
      <c r="G505" s="196" t="s">
        <v>158</v>
      </c>
      <c r="H505" s="197">
        <v>3.5859999999999999</v>
      </c>
      <c r="I505" s="198"/>
      <c r="J505" s="199">
        <f>ROUND(I505*H505,2)</f>
        <v>0</v>
      </c>
      <c r="K505" s="195" t="s">
        <v>159</v>
      </c>
      <c r="L505" s="200"/>
      <c r="M505" s="201" t="s">
        <v>1</v>
      </c>
      <c r="N505" s="202" t="s">
        <v>43</v>
      </c>
      <c r="O505" s="59"/>
      <c r="P505" s="160">
        <f>O505*H505</f>
        <v>0</v>
      </c>
      <c r="Q505" s="160">
        <v>0.222</v>
      </c>
      <c r="R505" s="160">
        <f>Q505*H505</f>
        <v>0.79609200000000002</v>
      </c>
      <c r="S505" s="160">
        <v>0</v>
      </c>
      <c r="T505" s="161">
        <f>S505*H505</f>
        <v>0</v>
      </c>
      <c r="U505" s="33"/>
      <c r="V505" s="33"/>
      <c r="W505" s="33"/>
      <c r="X505" s="33"/>
      <c r="Y505" s="33"/>
      <c r="Z505" s="33"/>
      <c r="AA505" s="33"/>
      <c r="AB505" s="33"/>
      <c r="AC505" s="33"/>
      <c r="AD505" s="33"/>
      <c r="AE505" s="33"/>
      <c r="AR505" s="162" t="s">
        <v>216</v>
      </c>
      <c r="AT505" s="162" t="s">
        <v>227</v>
      </c>
      <c r="AU505" s="162" t="s">
        <v>87</v>
      </c>
      <c r="AY505" s="18" t="s">
        <v>153</v>
      </c>
      <c r="BE505" s="163">
        <f>IF(N505="základní",J505,0)</f>
        <v>0</v>
      </c>
      <c r="BF505" s="163">
        <f>IF(N505="snížená",J505,0)</f>
        <v>0</v>
      </c>
      <c r="BG505" s="163">
        <f>IF(N505="zákl. přenesená",J505,0)</f>
        <v>0</v>
      </c>
      <c r="BH505" s="163">
        <f>IF(N505="sníž. přenesená",J505,0)</f>
        <v>0</v>
      </c>
      <c r="BI505" s="163">
        <f>IF(N505="nulová",J505,0)</f>
        <v>0</v>
      </c>
      <c r="BJ505" s="18" t="s">
        <v>85</v>
      </c>
      <c r="BK505" s="163">
        <f>ROUND(I505*H505,2)</f>
        <v>0</v>
      </c>
      <c r="BL505" s="18" t="s">
        <v>160</v>
      </c>
      <c r="BM505" s="162" t="s">
        <v>627</v>
      </c>
    </row>
    <row r="506" spans="1:65" s="2" customFormat="1" ht="11.25">
      <c r="A506" s="33"/>
      <c r="B506" s="34"/>
      <c r="C506" s="33"/>
      <c r="D506" s="164" t="s">
        <v>162</v>
      </c>
      <c r="E506" s="33"/>
      <c r="F506" s="165" t="s">
        <v>626</v>
      </c>
      <c r="G506" s="33"/>
      <c r="H506" s="33"/>
      <c r="I506" s="166"/>
      <c r="J506" s="33"/>
      <c r="K506" s="33"/>
      <c r="L506" s="34"/>
      <c r="M506" s="167"/>
      <c r="N506" s="168"/>
      <c r="O506" s="59"/>
      <c r="P506" s="59"/>
      <c r="Q506" s="59"/>
      <c r="R506" s="59"/>
      <c r="S506" s="59"/>
      <c r="T506" s="60"/>
      <c r="U506" s="33"/>
      <c r="V506" s="33"/>
      <c r="W506" s="33"/>
      <c r="X506" s="33"/>
      <c r="Y506" s="33"/>
      <c r="Z506" s="33"/>
      <c r="AA506" s="33"/>
      <c r="AB506" s="33"/>
      <c r="AC506" s="33"/>
      <c r="AD506" s="33"/>
      <c r="AE506" s="33"/>
      <c r="AT506" s="18" t="s">
        <v>162</v>
      </c>
      <c r="AU506" s="18" t="s">
        <v>87</v>
      </c>
    </row>
    <row r="507" spans="1:65" s="13" customFormat="1" ht="11.25">
      <c r="B507" s="170"/>
      <c r="D507" s="164" t="s">
        <v>166</v>
      </c>
      <c r="E507" s="171" t="s">
        <v>1</v>
      </c>
      <c r="F507" s="172" t="s">
        <v>628</v>
      </c>
      <c r="H507" s="171" t="s">
        <v>1</v>
      </c>
      <c r="I507" s="173"/>
      <c r="L507" s="170"/>
      <c r="M507" s="174"/>
      <c r="N507" s="175"/>
      <c r="O507" s="175"/>
      <c r="P507" s="175"/>
      <c r="Q507" s="175"/>
      <c r="R507" s="175"/>
      <c r="S507" s="175"/>
      <c r="T507" s="176"/>
      <c r="AT507" s="171" t="s">
        <v>166</v>
      </c>
      <c r="AU507" s="171" t="s">
        <v>87</v>
      </c>
      <c r="AV507" s="13" t="s">
        <v>85</v>
      </c>
      <c r="AW507" s="13" t="s">
        <v>34</v>
      </c>
      <c r="AX507" s="13" t="s">
        <v>78</v>
      </c>
      <c r="AY507" s="171" t="s">
        <v>153</v>
      </c>
    </row>
    <row r="508" spans="1:65" s="14" customFormat="1" ht="11.25">
      <c r="B508" s="177"/>
      <c r="D508" s="164" t="s">
        <v>166</v>
      </c>
      <c r="E508" s="178" t="s">
        <v>1</v>
      </c>
      <c r="F508" s="179" t="s">
        <v>629</v>
      </c>
      <c r="H508" s="180">
        <v>3.5859999999999999</v>
      </c>
      <c r="I508" s="181"/>
      <c r="L508" s="177"/>
      <c r="M508" s="182"/>
      <c r="N508" s="183"/>
      <c r="O508" s="183"/>
      <c r="P508" s="183"/>
      <c r="Q508" s="183"/>
      <c r="R508" s="183"/>
      <c r="S508" s="183"/>
      <c r="T508" s="184"/>
      <c r="AT508" s="178" t="s">
        <v>166</v>
      </c>
      <c r="AU508" s="178" t="s">
        <v>87</v>
      </c>
      <c r="AV508" s="14" t="s">
        <v>87</v>
      </c>
      <c r="AW508" s="14" t="s">
        <v>34</v>
      </c>
      <c r="AX508" s="14" t="s">
        <v>78</v>
      </c>
      <c r="AY508" s="178" t="s">
        <v>153</v>
      </c>
    </row>
    <row r="509" spans="1:65" s="15" customFormat="1" ht="11.25">
      <c r="B509" s="185"/>
      <c r="D509" s="164" t="s">
        <v>166</v>
      </c>
      <c r="E509" s="186" t="s">
        <v>1</v>
      </c>
      <c r="F509" s="187" t="s">
        <v>184</v>
      </c>
      <c r="H509" s="188">
        <v>3.5859999999999999</v>
      </c>
      <c r="I509" s="189"/>
      <c r="L509" s="185"/>
      <c r="M509" s="190"/>
      <c r="N509" s="191"/>
      <c r="O509" s="191"/>
      <c r="P509" s="191"/>
      <c r="Q509" s="191"/>
      <c r="R509" s="191"/>
      <c r="S509" s="191"/>
      <c r="T509" s="192"/>
      <c r="AT509" s="186" t="s">
        <v>166</v>
      </c>
      <c r="AU509" s="186" t="s">
        <v>87</v>
      </c>
      <c r="AV509" s="15" t="s">
        <v>160</v>
      </c>
      <c r="AW509" s="15" t="s">
        <v>34</v>
      </c>
      <c r="AX509" s="15" t="s">
        <v>85</v>
      </c>
      <c r="AY509" s="186" t="s">
        <v>153</v>
      </c>
    </row>
    <row r="510" spans="1:65" s="2" customFormat="1" ht="33" customHeight="1">
      <c r="A510" s="33"/>
      <c r="B510" s="150"/>
      <c r="C510" s="151" t="s">
        <v>630</v>
      </c>
      <c r="D510" s="151" t="s">
        <v>155</v>
      </c>
      <c r="E510" s="152" t="s">
        <v>631</v>
      </c>
      <c r="F510" s="153" t="s">
        <v>632</v>
      </c>
      <c r="G510" s="154" t="s">
        <v>209</v>
      </c>
      <c r="H510" s="155">
        <v>33.5</v>
      </c>
      <c r="I510" s="156"/>
      <c r="J510" s="157">
        <f>ROUND(I510*H510,2)</f>
        <v>0</v>
      </c>
      <c r="K510" s="153" t="s">
        <v>159</v>
      </c>
      <c r="L510" s="34"/>
      <c r="M510" s="158" t="s">
        <v>1</v>
      </c>
      <c r="N510" s="159" t="s">
        <v>43</v>
      </c>
      <c r="O510" s="59"/>
      <c r="P510" s="160">
        <f>O510*H510</f>
        <v>0</v>
      </c>
      <c r="Q510" s="160">
        <v>0.15539952000000001</v>
      </c>
      <c r="R510" s="160">
        <f>Q510*H510</f>
        <v>5.2058839200000007</v>
      </c>
      <c r="S510" s="160">
        <v>0</v>
      </c>
      <c r="T510" s="161">
        <f>S510*H510</f>
        <v>0</v>
      </c>
      <c r="U510" s="33"/>
      <c r="V510" s="33"/>
      <c r="W510" s="33"/>
      <c r="X510" s="33"/>
      <c r="Y510" s="33"/>
      <c r="Z510" s="33"/>
      <c r="AA510" s="33"/>
      <c r="AB510" s="33"/>
      <c r="AC510" s="33"/>
      <c r="AD510" s="33"/>
      <c r="AE510" s="33"/>
      <c r="AR510" s="162" t="s">
        <v>160</v>
      </c>
      <c r="AT510" s="162" t="s">
        <v>155</v>
      </c>
      <c r="AU510" s="162" t="s">
        <v>87</v>
      </c>
      <c r="AY510" s="18" t="s">
        <v>153</v>
      </c>
      <c r="BE510" s="163">
        <f>IF(N510="základní",J510,0)</f>
        <v>0</v>
      </c>
      <c r="BF510" s="163">
        <f>IF(N510="snížená",J510,0)</f>
        <v>0</v>
      </c>
      <c r="BG510" s="163">
        <f>IF(N510="zákl. přenesená",J510,0)</f>
        <v>0</v>
      </c>
      <c r="BH510" s="163">
        <f>IF(N510="sníž. přenesená",J510,0)</f>
        <v>0</v>
      </c>
      <c r="BI510" s="163">
        <f>IF(N510="nulová",J510,0)</f>
        <v>0</v>
      </c>
      <c r="BJ510" s="18" t="s">
        <v>85</v>
      </c>
      <c r="BK510" s="163">
        <f>ROUND(I510*H510,2)</f>
        <v>0</v>
      </c>
      <c r="BL510" s="18" t="s">
        <v>160</v>
      </c>
      <c r="BM510" s="162" t="s">
        <v>633</v>
      </c>
    </row>
    <row r="511" spans="1:65" s="2" customFormat="1" ht="29.25">
      <c r="A511" s="33"/>
      <c r="B511" s="34"/>
      <c r="C511" s="33"/>
      <c r="D511" s="164" t="s">
        <v>162</v>
      </c>
      <c r="E511" s="33"/>
      <c r="F511" s="165" t="s">
        <v>634</v>
      </c>
      <c r="G511" s="33"/>
      <c r="H511" s="33"/>
      <c r="I511" s="166"/>
      <c r="J511" s="33"/>
      <c r="K511" s="33"/>
      <c r="L511" s="34"/>
      <c r="M511" s="167"/>
      <c r="N511" s="168"/>
      <c r="O511" s="59"/>
      <c r="P511" s="59"/>
      <c r="Q511" s="59"/>
      <c r="R511" s="59"/>
      <c r="S511" s="59"/>
      <c r="T511" s="60"/>
      <c r="U511" s="33"/>
      <c r="V511" s="33"/>
      <c r="W511" s="33"/>
      <c r="X511" s="33"/>
      <c r="Y511" s="33"/>
      <c r="Z511" s="33"/>
      <c r="AA511" s="33"/>
      <c r="AB511" s="33"/>
      <c r="AC511" s="33"/>
      <c r="AD511" s="33"/>
      <c r="AE511" s="33"/>
      <c r="AT511" s="18" t="s">
        <v>162</v>
      </c>
      <c r="AU511" s="18" t="s">
        <v>87</v>
      </c>
    </row>
    <row r="512" spans="1:65" s="2" customFormat="1" ht="97.5">
      <c r="A512" s="33"/>
      <c r="B512" s="34"/>
      <c r="C512" s="33"/>
      <c r="D512" s="164" t="s">
        <v>164</v>
      </c>
      <c r="E512" s="33"/>
      <c r="F512" s="169" t="s">
        <v>635</v>
      </c>
      <c r="G512" s="33"/>
      <c r="H512" s="33"/>
      <c r="I512" s="166"/>
      <c r="J512" s="33"/>
      <c r="K512" s="33"/>
      <c r="L512" s="34"/>
      <c r="M512" s="167"/>
      <c r="N512" s="168"/>
      <c r="O512" s="59"/>
      <c r="P512" s="59"/>
      <c r="Q512" s="59"/>
      <c r="R512" s="59"/>
      <c r="S512" s="59"/>
      <c r="T512" s="60"/>
      <c r="U512" s="33"/>
      <c r="V512" s="33"/>
      <c r="W512" s="33"/>
      <c r="X512" s="33"/>
      <c r="Y512" s="33"/>
      <c r="Z512" s="33"/>
      <c r="AA512" s="33"/>
      <c r="AB512" s="33"/>
      <c r="AC512" s="33"/>
      <c r="AD512" s="33"/>
      <c r="AE512" s="33"/>
      <c r="AT512" s="18" t="s">
        <v>164</v>
      </c>
      <c r="AU512" s="18" t="s">
        <v>87</v>
      </c>
    </row>
    <row r="513" spans="1:65" s="13" customFormat="1" ht="11.25">
      <c r="B513" s="170"/>
      <c r="D513" s="164" t="s">
        <v>166</v>
      </c>
      <c r="E513" s="171" t="s">
        <v>1</v>
      </c>
      <c r="F513" s="172" t="s">
        <v>622</v>
      </c>
      <c r="H513" s="171" t="s">
        <v>1</v>
      </c>
      <c r="I513" s="173"/>
      <c r="L513" s="170"/>
      <c r="M513" s="174"/>
      <c r="N513" s="175"/>
      <c r="O513" s="175"/>
      <c r="P513" s="175"/>
      <c r="Q513" s="175"/>
      <c r="R513" s="175"/>
      <c r="S513" s="175"/>
      <c r="T513" s="176"/>
      <c r="AT513" s="171" t="s">
        <v>166</v>
      </c>
      <c r="AU513" s="171" t="s">
        <v>87</v>
      </c>
      <c r="AV513" s="13" t="s">
        <v>85</v>
      </c>
      <c r="AW513" s="13" t="s">
        <v>34</v>
      </c>
      <c r="AX513" s="13" t="s">
        <v>78</v>
      </c>
      <c r="AY513" s="171" t="s">
        <v>153</v>
      </c>
    </row>
    <row r="514" spans="1:65" s="13" customFormat="1" ht="22.5">
      <c r="B514" s="170"/>
      <c r="D514" s="164" t="s">
        <v>166</v>
      </c>
      <c r="E514" s="171" t="s">
        <v>1</v>
      </c>
      <c r="F514" s="172" t="s">
        <v>636</v>
      </c>
      <c r="H514" s="171" t="s">
        <v>1</v>
      </c>
      <c r="I514" s="173"/>
      <c r="L514" s="170"/>
      <c r="M514" s="174"/>
      <c r="N514" s="175"/>
      <c r="O514" s="175"/>
      <c r="P514" s="175"/>
      <c r="Q514" s="175"/>
      <c r="R514" s="175"/>
      <c r="S514" s="175"/>
      <c r="T514" s="176"/>
      <c r="AT514" s="171" t="s">
        <v>166</v>
      </c>
      <c r="AU514" s="171" t="s">
        <v>87</v>
      </c>
      <c r="AV514" s="13" t="s">
        <v>85</v>
      </c>
      <c r="AW514" s="13" t="s">
        <v>34</v>
      </c>
      <c r="AX514" s="13" t="s">
        <v>78</v>
      </c>
      <c r="AY514" s="171" t="s">
        <v>153</v>
      </c>
    </row>
    <row r="515" spans="1:65" s="14" customFormat="1" ht="11.25">
      <c r="B515" s="177"/>
      <c r="D515" s="164" t="s">
        <v>166</v>
      </c>
      <c r="E515" s="178" t="s">
        <v>1</v>
      </c>
      <c r="F515" s="179" t="s">
        <v>637</v>
      </c>
      <c r="H515" s="180">
        <v>26.5</v>
      </c>
      <c r="I515" s="181"/>
      <c r="L515" s="177"/>
      <c r="M515" s="182"/>
      <c r="N515" s="183"/>
      <c r="O515" s="183"/>
      <c r="P515" s="183"/>
      <c r="Q515" s="183"/>
      <c r="R515" s="183"/>
      <c r="S515" s="183"/>
      <c r="T515" s="184"/>
      <c r="AT515" s="178" t="s">
        <v>166</v>
      </c>
      <c r="AU515" s="178" t="s">
        <v>87</v>
      </c>
      <c r="AV515" s="14" t="s">
        <v>87</v>
      </c>
      <c r="AW515" s="14" t="s">
        <v>34</v>
      </c>
      <c r="AX515" s="14" t="s">
        <v>78</v>
      </c>
      <c r="AY515" s="178" t="s">
        <v>153</v>
      </c>
    </row>
    <row r="516" spans="1:65" s="13" customFormat="1" ht="22.5">
      <c r="B516" s="170"/>
      <c r="D516" s="164" t="s">
        <v>166</v>
      </c>
      <c r="E516" s="171" t="s">
        <v>1</v>
      </c>
      <c r="F516" s="172" t="s">
        <v>638</v>
      </c>
      <c r="H516" s="171" t="s">
        <v>1</v>
      </c>
      <c r="I516" s="173"/>
      <c r="L516" s="170"/>
      <c r="M516" s="174"/>
      <c r="N516" s="175"/>
      <c r="O516" s="175"/>
      <c r="P516" s="175"/>
      <c r="Q516" s="175"/>
      <c r="R516" s="175"/>
      <c r="S516" s="175"/>
      <c r="T516" s="176"/>
      <c r="AT516" s="171" t="s">
        <v>166</v>
      </c>
      <c r="AU516" s="171" t="s">
        <v>87</v>
      </c>
      <c r="AV516" s="13" t="s">
        <v>85</v>
      </c>
      <c r="AW516" s="13" t="s">
        <v>34</v>
      </c>
      <c r="AX516" s="13" t="s">
        <v>78</v>
      </c>
      <c r="AY516" s="171" t="s">
        <v>153</v>
      </c>
    </row>
    <row r="517" spans="1:65" s="14" customFormat="1" ht="11.25">
      <c r="B517" s="177"/>
      <c r="D517" s="164" t="s">
        <v>166</v>
      </c>
      <c r="E517" s="178" t="s">
        <v>1</v>
      </c>
      <c r="F517" s="179" t="s">
        <v>639</v>
      </c>
      <c r="H517" s="180">
        <v>3</v>
      </c>
      <c r="I517" s="181"/>
      <c r="L517" s="177"/>
      <c r="M517" s="182"/>
      <c r="N517" s="183"/>
      <c r="O517" s="183"/>
      <c r="P517" s="183"/>
      <c r="Q517" s="183"/>
      <c r="R517" s="183"/>
      <c r="S517" s="183"/>
      <c r="T517" s="184"/>
      <c r="AT517" s="178" t="s">
        <v>166</v>
      </c>
      <c r="AU517" s="178" t="s">
        <v>87</v>
      </c>
      <c r="AV517" s="14" t="s">
        <v>87</v>
      </c>
      <c r="AW517" s="14" t="s">
        <v>34</v>
      </c>
      <c r="AX517" s="14" t="s">
        <v>78</v>
      </c>
      <c r="AY517" s="178" t="s">
        <v>153</v>
      </c>
    </row>
    <row r="518" spans="1:65" s="13" customFormat="1" ht="22.5">
      <c r="B518" s="170"/>
      <c r="D518" s="164" t="s">
        <v>166</v>
      </c>
      <c r="E518" s="171" t="s">
        <v>1</v>
      </c>
      <c r="F518" s="172" t="s">
        <v>640</v>
      </c>
      <c r="H518" s="171" t="s">
        <v>1</v>
      </c>
      <c r="I518" s="173"/>
      <c r="L518" s="170"/>
      <c r="M518" s="174"/>
      <c r="N518" s="175"/>
      <c r="O518" s="175"/>
      <c r="P518" s="175"/>
      <c r="Q518" s="175"/>
      <c r="R518" s="175"/>
      <c r="S518" s="175"/>
      <c r="T518" s="176"/>
      <c r="AT518" s="171" t="s">
        <v>166</v>
      </c>
      <c r="AU518" s="171" t="s">
        <v>87</v>
      </c>
      <c r="AV518" s="13" t="s">
        <v>85</v>
      </c>
      <c r="AW518" s="13" t="s">
        <v>34</v>
      </c>
      <c r="AX518" s="13" t="s">
        <v>78</v>
      </c>
      <c r="AY518" s="171" t="s">
        <v>153</v>
      </c>
    </row>
    <row r="519" spans="1:65" s="14" customFormat="1" ht="11.25">
      <c r="B519" s="177"/>
      <c r="D519" s="164" t="s">
        <v>166</v>
      </c>
      <c r="E519" s="178" t="s">
        <v>1</v>
      </c>
      <c r="F519" s="179" t="s">
        <v>641</v>
      </c>
      <c r="H519" s="180">
        <v>4</v>
      </c>
      <c r="I519" s="181"/>
      <c r="L519" s="177"/>
      <c r="M519" s="182"/>
      <c r="N519" s="183"/>
      <c r="O519" s="183"/>
      <c r="P519" s="183"/>
      <c r="Q519" s="183"/>
      <c r="R519" s="183"/>
      <c r="S519" s="183"/>
      <c r="T519" s="184"/>
      <c r="AT519" s="178" t="s">
        <v>166</v>
      </c>
      <c r="AU519" s="178" t="s">
        <v>87</v>
      </c>
      <c r="AV519" s="14" t="s">
        <v>87</v>
      </c>
      <c r="AW519" s="14" t="s">
        <v>34</v>
      </c>
      <c r="AX519" s="14" t="s">
        <v>78</v>
      </c>
      <c r="AY519" s="178" t="s">
        <v>153</v>
      </c>
    </row>
    <row r="520" spans="1:65" s="15" customFormat="1" ht="11.25">
      <c r="B520" s="185"/>
      <c r="D520" s="164" t="s">
        <v>166</v>
      </c>
      <c r="E520" s="186" t="s">
        <v>1</v>
      </c>
      <c r="F520" s="187" t="s">
        <v>184</v>
      </c>
      <c r="H520" s="188">
        <v>33.5</v>
      </c>
      <c r="I520" s="189"/>
      <c r="L520" s="185"/>
      <c r="M520" s="190"/>
      <c r="N520" s="191"/>
      <c r="O520" s="191"/>
      <c r="P520" s="191"/>
      <c r="Q520" s="191"/>
      <c r="R520" s="191"/>
      <c r="S520" s="191"/>
      <c r="T520" s="192"/>
      <c r="AT520" s="186" t="s">
        <v>166</v>
      </c>
      <c r="AU520" s="186" t="s">
        <v>87</v>
      </c>
      <c r="AV520" s="15" t="s">
        <v>160</v>
      </c>
      <c r="AW520" s="15" t="s">
        <v>34</v>
      </c>
      <c r="AX520" s="15" t="s">
        <v>85</v>
      </c>
      <c r="AY520" s="186" t="s">
        <v>153</v>
      </c>
    </row>
    <row r="521" spans="1:65" s="2" customFormat="1" ht="24.2" customHeight="1">
      <c r="A521" s="33"/>
      <c r="B521" s="150"/>
      <c r="C521" s="193" t="s">
        <v>642</v>
      </c>
      <c r="D521" s="193" t="s">
        <v>227</v>
      </c>
      <c r="E521" s="194" t="s">
        <v>643</v>
      </c>
      <c r="F521" s="195" t="s">
        <v>644</v>
      </c>
      <c r="G521" s="196" t="s">
        <v>209</v>
      </c>
      <c r="H521" s="197">
        <v>26.765000000000001</v>
      </c>
      <c r="I521" s="198"/>
      <c r="J521" s="199">
        <f>ROUND(I521*H521,2)</f>
        <v>0</v>
      </c>
      <c r="K521" s="195" t="s">
        <v>159</v>
      </c>
      <c r="L521" s="200"/>
      <c r="M521" s="201" t="s">
        <v>1</v>
      </c>
      <c r="N521" s="202" t="s">
        <v>43</v>
      </c>
      <c r="O521" s="59"/>
      <c r="P521" s="160">
        <f>O521*H521</f>
        <v>0</v>
      </c>
      <c r="Q521" s="160">
        <v>4.8300000000000003E-2</v>
      </c>
      <c r="R521" s="160">
        <f>Q521*H521</f>
        <v>1.2927495</v>
      </c>
      <c r="S521" s="160">
        <v>0</v>
      </c>
      <c r="T521" s="161">
        <f>S521*H521</f>
        <v>0</v>
      </c>
      <c r="U521" s="33"/>
      <c r="V521" s="33"/>
      <c r="W521" s="33"/>
      <c r="X521" s="33"/>
      <c r="Y521" s="33"/>
      <c r="Z521" s="33"/>
      <c r="AA521" s="33"/>
      <c r="AB521" s="33"/>
      <c r="AC521" s="33"/>
      <c r="AD521" s="33"/>
      <c r="AE521" s="33"/>
      <c r="AR521" s="162" t="s">
        <v>216</v>
      </c>
      <c r="AT521" s="162" t="s">
        <v>227</v>
      </c>
      <c r="AU521" s="162" t="s">
        <v>87</v>
      </c>
      <c r="AY521" s="18" t="s">
        <v>153</v>
      </c>
      <c r="BE521" s="163">
        <f>IF(N521="základní",J521,0)</f>
        <v>0</v>
      </c>
      <c r="BF521" s="163">
        <f>IF(N521="snížená",J521,0)</f>
        <v>0</v>
      </c>
      <c r="BG521" s="163">
        <f>IF(N521="zákl. přenesená",J521,0)</f>
        <v>0</v>
      </c>
      <c r="BH521" s="163">
        <f>IF(N521="sníž. přenesená",J521,0)</f>
        <v>0</v>
      </c>
      <c r="BI521" s="163">
        <f>IF(N521="nulová",J521,0)</f>
        <v>0</v>
      </c>
      <c r="BJ521" s="18" t="s">
        <v>85</v>
      </c>
      <c r="BK521" s="163">
        <f>ROUND(I521*H521,2)</f>
        <v>0</v>
      </c>
      <c r="BL521" s="18" t="s">
        <v>160</v>
      </c>
      <c r="BM521" s="162" t="s">
        <v>645</v>
      </c>
    </row>
    <row r="522" spans="1:65" s="2" customFormat="1" ht="11.25">
      <c r="A522" s="33"/>
      <c r="B522" s="34"/>
      <c r="C522" s="33"/>
      <c r="D522" s="164" t="s">
        <v>162</v>
      </c>
      <c r="E522" s="33"/>
      <c r="F522" s="165" t="s">
        <v>644</v>
      </c>
      <c r="G522" s="33"/>
      <c r="H522" s="33"/>
      <c r="I522" s="166"/>
      <c r="J522" s="33"/>
      <c r="K522" s="33"/>
      <c r="L522" s="34"/>
      <c r="M522" s="167"/>
      <c r="N522" s="168"/>
      <c r="O522" s="59"/>
      <c r="P522" s="59"/>
      <c r="Q522" s="59"/>
      <c r="R522" s="59"/>
      <c r="S522" s="59"/>
      <c r="T522" s="60"/>
      <c r="U522" s="33"/>
      <c r="V522" s="33"/>
      <c r="W522" s="33"/>
      <c r="X522" s="33"/>
      <c r="Y522" s="33"/>
      <c r="Z522" s="33"/>
      <c r="AA522" s="33"/>
      <c r="AB522" s="33"/>
      <c r="AC522" s="33"/>
      <c r="AD522" s="33"/>
      <c r="AE522" s="33"/>
      <c r="AT522" s="18" t="s">
        <v>162</v>
      </c>
      <c r="AU522" s="18" t="s">
        <v>87</v>
      </c>
    </row>
    <row r="523" spans="1:65" s="14" customFormat="1" ht="11.25">
      <c r="B523" s="177"/>
      <c r="D523" s="164" t="s">
        <v>166</v>
      </c>
      <c r="E523" s="178" t="s">
        <v>1</v>
      </c>
      <c r="F523" s="179" t="s">
        <v>646</v>
      </c>
      <c r="H523" s="180">
        <v>26.765000000000001</v>
      </c>
      <c r="I523" s="181"/>
      <c r="L523" s="177"/>
      <c r="M523" s="182"/>
      <c r="N523" s="183"/>
      <c r="O523" s="183"/>
      <c r="P523" s="183"/>
      <c r="Q523" s="183"/>
      <c r="R523" s="183"/>
      <c r="S523" s="183"/>
      <c r="T523" s="184"/>
      <c r="AT523" s="178" t="s">
        <v>166</v>
      </c>
      <c r="AU523" s="178" t="s">
        <v>87</v>
      </c>
      <c r="AV523" s="14" t="s">
        <v>87</v>
      </c>
      <c r="AW523" s="14" t="s">
        <v>34</v>
      </c>
      <c r="AX523" s="14" t="s">
        <v>85</v>
      </c>
      <c r="AY523" s="178" t="s">
        <v>153</v>
      </c>
    </row>
    <row r="524" spans="1:65" s="2" customFormat="1" ht="24.2" customHeight="1">
      <c r="A524" s="33"/>
      <c r="B524" s="150"/>
      <c r="C524" s="193" t="s">
        <v>647</v>
      </c>
      <c r="D524" s="193" t="s">
        <v>227</v>
      </c>
      <c r="E524" s="194" t="s">
        <v>648</v>
      </c>
      <c r="F524" s="195" t="s">
        <v>649</v>
      </c>
      <c r="G524" s="196" t="s">
        <v>209</v>
      </c>
      <c r="H524" s="197">
        <v>7.07</v>
      </c>
      <c r="I524" s="198"/>
      <c r="J524" s="199">
        <f>ROUND(I524*H524,2)</f>
        <v>0</v>
      </c>
      <c r="K524" s="195" t="s">
        <v>159</v>
      </c>
      <c r="L524" s="200"/>
      <c r="M524" s="201" t="s">
        <v>1</v>
      </c>
      <c r="N524" s="202" t="s">
        <v>43</v>
      </c>
      <c r="O524" s="59"/>
      <c r="P524" s="160">
        <f>O524*H524</f>
        <v>0</v>
      </c>
      <c r="Q524" s="160">
        <v>6.5670000000000006E-2</v>
      </c>
      <c r="R524" s="160">
        <f>Q524*H524</f>
        <v>0.46428690000000006</v>
      </c>
      <c r="S524" s="160">
        <v>0</v>
      </c>
      <c r="T524" s="161">
        <f>S524*H524</f>
        <v>0</v>
      </c>
      <c r="U524" s="33"/>
      <c r="V524" s="33"/>
      <c r="W524" s="33"/>
      <c r="X524" s="33"/>
      <c r="Y524" s="33"/>
      <c r="Z524" s="33"/>
      <c r="AA524" s="33"/>
      <c r="AB524" s="33"/>
      <c r="AC524" s="33"/>
      <c r="AD524" s="33"/>
      <c r="AE524" s="33"/>
      <c r="AR524" s="162" t="s">
        <v>216</v>
      </c>
      <c r="AT524" s="162" t="s">
        <v>227</v>
      </c>
      <c r="AU524" s="162" t="s">
        <v>87</v>
      </c>
      <c r="AY524" s="18" t="s">
        <v>153</v>
      </c>
      <c r="BE524" s="163">
        <f>IF(N524="základní",J524,0)</f>
        <v>0</v>
      </c>
      <c r="BF524" s="163">
        <f>IF(N524="snížená",J524,0)</f>
        <v>0</v>
      </c>
      <c r="BG524" s="163">
        <f>IF(N524="zákl. přenesená",J524,0)</f>
        <v>0</v>
      </c>
      <c r="BH524" s="163">
        <f>IF(N524="sníž. přenesená",J524,0)</f>
        <v>0</v>
      </c>
      <c r="BI524" s="163">
        <f>IF(N524="nulová",J524,0)</f>
        <v>0</v>
      </c>
      <c r="BJ524" s="18" t="s">
        <v>85</v>
      </c>
      <c r="BK524" s="163">
        <f>ROUND(I524*H524,2)</f>
        <v>0</v>
      </c>
      <c r="BL524" s="18" t="s">
        <v>160</v>
      </c>
      <c r="BM524" s="162" t="s">
        <v>650</v>
      </c>
    </row>
    <row r="525" spans="1:65" s="2" customFormat="1" ht="11.25">
      <c r="A525" s="33"/>
      <c r="B525" s="34"/>
      <c r="C525" s="33"/>
      <c r="D525" s="164" t="s">
        <v>162</v>
      </c>
      <c r="E525" s="33"/>
      <c r="F525" s="165" t="s">
        <v>649</v>
      </c>
      <c r="G525" s="33"/>
      <c r="H525" s="33"/>
      <c r="I525" s="166"/>
      <c r="J525" s="33"/>
      <c r="K525" s="33"/>
      <c r="L525" s="34"/>
      <c r="M525" s="167"/>
      <c r="N525" s="168"/>
      <c r="O525" s="59"/>
      <c r="P525" s="59"/>
      <c r="Q525" s="59"/>
      <c r="R525" s="59"/>
      <c r="S525" s="59"/>
      <c r="T525" s="60"/>
      <c r="U525" s="33"/>
      <c r="V525" s="33"/>
      <c r="W525" s="33"/>
      <c r="X525" s="33"/>
      <c r="Y525" s="33"/>
      <c r="Z525" s="33"/>
      <c r="AA525" s="33"/>
      <c r="AB525" s="33"/>
      <c r="AC525" s="33"/>
      <c r="AD525" s="33"/>
      <c r="AE525" s="33"/>
      <c r="AT525" s="18" t="s">
        <v>162</v>
      </c>
      <c r="AU525" s="18" t="s">
        <v>87</v>
      </c>
    </row>
    <row r="526" spans="1:65" s="14" customFormat="1" ht="11.25">
      <c r="B526" s="177"/>
      <c r="D526" s="164" t="s">
        <v>166</v>
      </c>
      <c r="E526" s="178" t="s">
        <v>1</v>
      </c>
      <c r="F526" s="179" t="s">
        <v>651</v>
      </c>
      <c r="H526" s="180">
        <v>7.07</v>
      </c>
      <c r="I526" s="181"/>
      <c r="L526" s="177"/>
      <c r="M526" s="182"/>
      <c r="N526" s="183"/>
      <c r="O526" s="183"/>
      <c r="P526" s="183"/>
      <c r="Q526" s="183"/>
      <c r="R526" s="183"/>
      <c r="S526" s="183"/>
      <c r="T526" s="184"/>
      <c r="AT526" s="178" t="s">
        <v>166</v>
      </c>
      <c r="AU526" s="178" t="s">
        <v>87</v>
      </c>
      <c r="AV526" s="14" t="s">
        <v>87</v>
      </c>
      <c r="AW526" s="14" t="s">
        <v>34</v>
      </c>
      <c r="AX526" s="14" t="s">
        <v>85</v>
      </c>
      <c r="AY526" s="178" t="s">
        <v>153</v>
      </c>
    </row>
    <row r="527" spans="1:65" s="2" customFormat="1" ht="33" customHeight="1">
      <c r="A527" s="33"/>
      <c r="B527" s="150"/>
      <c r="C527" s="151" t="s">
        <v>652</v>
      </c>
      <c r="D527" s="151" t="s">
        <v>155</v>
      </c>
      <c r="E527" s="152" t="s">
        <v>653</v>
      </c>
      <c r="F527" s="153" t="s">
        <v>654</v>
      </c>
      <c r="G527" s="154" t="s">
        <v>209</v>
      </c>
      <c r="H527" s="155">
        <v>561.4</v>
      </c>
      <c r="I527" s="156"/>
      <c r="J527" s="157">
        <f>ROUND(I527*H527,2)</f>
        <v>0</v>
      </c>
      <c r="K527" s="153" t="s">
        <v>159</v>
      </c>
      <c r="L527" s="34"/>
      <c r="M527" s="158" t="s">
        <v>1</v>
      </c>
      <c r="N527" s="159" t="s">
        <v>43</v>
      </c>
      <c r="O527" s="59"/>
      <c r="P527" s="160">
        <f>O527*H527</f>
        <v>0</v>
      </c>
      <c r="Q527" s="160">
        <v>0.12949959999999999</v>
      </c>
      <c r="R527" s="160">
        <f>Q527*H527</f>
        <v>72.701075439999997</v>
      </c>
      <c r="S527" s="160">
        <v>0</v>
      </c>
      <c r="T527" s="161">
        <f>S527*H527</f>
        <v>0</v>
      </c>
      <c r="U527" s="33"/>
      <c r="V527" s="33"/>
      <c r="W527" s="33"/>
      <c r="X527" s="33"/>
      <c r="Y527" s="33"/>
      <c r="Z527" s="33"/>
      <c r="AA527" s="33"/>
      <c r="AB527" s="33"/>
      <c r="AC527" s="33"/>
      <c r="AD527" s="33"/>
      <c r="AE527" s="33"/>
      <c r="AR527" s="162" t="s">
        <v>160</v>
      </c>
      <c r="AT527" s="162" t="s">
        <v>155</v>
      </c>
      <c r="AU527" s="162" t="s">
        <v>87</v>
      </c>
      <c r="AY527" s="18" t="s">
        <v>153</v>
      </c>
      <c r="BE527" s="163">
        <f>IF(N527="základní",J527,0)</f>
        <v>0</v>
      </c>
      <c r="BF527" s="163">
        <f>IF(N527="snížená",J527,0)</f>
        <v>0</v>
      </c>
      <c r="BG527" s="163">
        <f>IF(N527="zákl. přenesená",J527,0)</f>
        <v>0</v>
      </c>
      <c r="BH527" s="163">
        <f>IF(N527="sníž. přenesená",J527,0)</f>
        <v>0</v>
      </c>
      <c r="BI527" s="163">
        <f>IF(N527="nulová",J527,0)</f>
        <v>0</v>
      </c>
      <c r="BJ527" s="18" t="s">
        <v>85</v>
      </c>
      <c r="BK527" s="163">
        <f>ROUND(I527*H527,2)</f>
        <v>0</v>
      </c>
      <c r="BL527" s="18" t="s">
        <v>160</v>
      </c>
      <c r="BM527" s="162" t="s">
        <v>655</v>
      </c>
    </row>
    <row r="528" spans="1:65" s="2" customFormat="1" ht="29.25">
      <c r="A528" s="33"/>
      <c r="B528" s="34"/>
      <c r="C528" s="33"/>
      <c r="D528" s="164" t="s">
        <v>162</v>
      </c>
      <c r="E528" s="33"/>
      <c r="F528" s="165" t="s">
        <v>656</v>
      </c>
      <c r="G528" s="33"/>
      <c r="H528" s="33"/>
      <c r="I528" s="166"/>
      <c r="J528" s="33"/>
      <c r="K528" s="33"/>
      <c r="L528" s="34"/>
      <c r="M528" s="167"/>
      <c r="N528" s="168"/>
      <c r="O528" s="59"/>
      <c r="P528" s="59"/>
      <c r="Q528" s="59"/>
      <c r="R528" s="59"/>
      <c r="S528" s="59"/>
      <c r="T528" s="60"/>
      <c r="U528" s="33"/>
      <c r="V528" s="33"/>
      <c r="W528" s="33"/>
      <c r="X528" s="33"/>
      <c r="Y528" s="33"/>
      <c r="Z528" s="33"/>
      <c r="AA528" s="33"/>
      <c r="AB528" s="33"/>
      <c r="AC528" s="33"/>
      <c r="AD528" s="33"/>
      <c r="AE528" s="33"/>
      <c r="AT528" s="18" t="s">
        <v>162</v>
      </c>
      <c r="AU528" s="18" t="s">
        <v>87</v>
      </c>
    </row>
    <row r="529" spans="1:65" s="2" customFormat="1" ht="97.5">
      <c r="A529" s="33"/>
      <c r="B529" s="34"/>
      <c r="C529" s="33"/>
      <c r="D529" s="164" t="s">
        <v>164</v>
      </c>
      <c r="E529" s="33"/>
      <c r="F529" s="169" t="s">
        <v>657</v>
      </c>
      <c r="G529" s="33"/>
      <c r="H529" s="33"/>
      <c r="I529" s="166"/>
      <c r="J529" s="33"/>
      <c r="K529" s="33"/>
      <c r="L529" s="34"/>
      <c r="M529" s="167"/>
      <c r="N529" s="168"/>
      <c r="O529" s="59"/>
      <c r="P529" s="59"/>
      <c r="Q529" s="59"/>
      <c r="R529" s="59"/>
      <c r="S529" s="59"/>
      <c r="T529" s="60"/>
      <c r="U529" s="33"/>
      <c r="V529" s="33"/>
      <c r="W529" s="33"/>
      <c r="X529" s="33"/>
      <c r="Y529" s="33"/>
      <c r="Z529" s="33"/>
      <c r="AA529" s="33"/>
      <c r="AB529" s="33"/>
      <c r="AC529" s="33"/>
      <c r="AD529" s="33"/>
      <c r="AE529" s="33"/>
      <c r="AT529" s="18" t="s">
        <v>164</v>
      </c>
      <c r="AU529" s="18" t="s">
        <v>87</v>
      </c>
    </row>
    <row r="530" spans="1:65" s="13" customFormat="1" ht="11.25">
      <c r="B530" s="170"/>
      <c r="D530" s="164" t="s">
        <v>166</v>
      </c>
      <c r="E530" s="171" t="s">
        <v>1</v>
      </c>
      <c r="F530" s="172" t="s">
        <v>622</v>
      </c>
      <c r="H530" s="171" t="s">
        <v>1</v>
      </c>
      <c r="I530" s="173"/>
      <c r="L530" s="170"/>
      <c r="M530" s="174"/>
      <c r="N530" s="175"/>
      <c r="O530" s="175"/>
      <c r="P530" s="175"/>
      <c r="Q530" s="175"/>
      <c r="R530" s="175"/>
      <c r="S530" s="175"/>
      <c r="T530" s="176"/>
      <c r="AT530" s="171" t="s">
        <v>166</v>
      </c>
      <c r="AU530" s="171" t="s">
        <v>87</v>
      </c>
      <c r="AV530" s="13" t="s">
        <v>85</v>
      </c>
      <c r="AW530" s="13" t="s">
        <v>34</v>
      </c>
      <c r="AX530" s="13" t="s">
        <v>78</v>
      </c>
      <c r="AY530" s="171" t="s">
        <v>153</v>
      </c>
    </row>
    <row r="531" spans="1:65" s="13" customFormat="1" ht="11.25">
      <c r="B531" s="170"/>
      <c r="D531" s="164" t="s">
        <v>166</v>
      </c>
      <c r="E531" s="171" t="s">
        <v>1</v>
      </c>
      <c r="F531" s="172" t="s">
        <v>658</v>
      </c>
      <c r="H531" s="171" t="s">
        <v>1</v>
      </c>
      <c r="I531" s="173"/>
      <c r="L531" s="170"/>
      <c r="M531" s="174"/>
      <c r="N531" s="175"/>
      <c r="O531" s="175"/>
      <c r="P531" s="175"/>
      <c r="Q531" s="175"/>
      <c r="R531" s="175"/>
      <c r="S531" s="175"/>
      <c r="T531" s="176"/>
      <c r="AT531" s="171" t="s">
        <v>166</v>
      </c>
      <c r="AU531" s="171" t="s">
        <v>87</v>
      </c>
      <c r="AV531" s="13" t="s">
        <v>85</v>
      </c>
      <c r="AW531" s="13" t="s">
        <v>34</v>
      </c>
      <c r="AX531" s="13" t="s">
        <v>78</v>
      </c>
      <c r="AY531" s="171" t="s">
        <v>153</v>
      </c>
    </row>
    <row r="532" spans="1:65" s="14" customFormat="1" ht="11.25">
      <c r="B532" s="177"/>
      <c r="D532" s="164" t="s">
        <v>166</v>
      </c>
      <c r="E532" s="178" t="s">
        <v>1</v>
      </c>
      <c r="F532" s="179" t="s">
        <v>659</v>
      </c>
      <c r="H532" s="180">
        <v>561</v>
      </c>
      <c r="I532" s="181"/>
      <c r="L532" s="177"/>
      <c r="M532" s="182"/>
      <c r="N532" s="183"/>
      <c r="O532" s="183"/>
      <c r="P532" s="183"/>
      <c r="Q532" s="183"/>
      <c r="R532" s="183"/>
      <c r="S532" s="183"/>
      <c r="T532" s="184"/>
      <c r="AT532" s="178" t="s">
        <v>166</v>
      </c>
      <c r="AU532" s="178" t="s">
        <v>87</v>
      </c>
      <c r="AV532" s="14" t="s">
        <v>87</v>
      </c>
      <c r="AW532" s="14" t="s">
        <v>34</v>
      </c>
      <c r="AX532" s="14" t="s">
        <v>78</v>
      </c>
      <c r="AY532" s="178" t="s">
        <v>153</v>
      </c>
    </row>
    <row r="533" spans="1:65" s="13" customFormat="1" ht="11.25">
      <c r="B533" s="170"/>
      <c r="D533" s="164" t="s">
        <v>166</v>
      </c>
      <c r="E533" s="171" t="s">
        <v>1</v>
      </c>
      <c r="F533" s="172" t="s">
        <v>660</v>
      </c>
      <c r="H533" s="171" t="s">
        <v>1</v>
      </c>
      <c r="I533" s="173"/>
      <c r="L533" s="170"/>
      <c r="M533" s="174"/>
      <c r="N533" s="175"/>
      <c r="O533" s="175"/>
      <c r="P533" s="175"/>
      <c r="Q533" s="175"/>
      <c r="R533" s="175"/>
      <c r="S533" s="175"/>
      <c r="T533" s="176"/>
      <c r="AT533" s="171" t="s">
        <v>166</v>
      </c>
      <c r="AU533" s="171" t="s">
        <v>87</v>
      </c>
      <c r="AV533" s="13" t="s">
        <v>85</v>
      </c>
      <c r="AW533" s="13" t="s">
        <v>34</v>
      </c>
      <c r="AX533" s="13" t="s">
        <v>78</v>
      </c>
      <c r="AY533" s="171" t="s">
        <v>153</v>
      </c>
    </row>
    <row r="534" spans="1:65" s="13" customFormat="1" ht="22.5">
      <c r="B534" s="170"/>
      <c r="D534" s="164" t="s">
        <v>166</v>
      </c>
      <c r="E534" s="171" t="s">
        <v>1</v>
      </c>
      <c r="F534" s="172" t="s">
        <v>661</v>
      </c>
      <c r="H534" s="171" t="s">
        <v>1</v>
      </c>
      <c r="I534" s="173"/>
      <c r="L534" s="170"/>
      <c r="M534" s="174"/>
      <c r="N534" s="175"/>
      <c r="O534" s="175"/>
      <c r="P534" s="175"/>
      <c r="Q534" s="175"/>
      <c r="R534" s="175"/>
      <c r="S534" s="175"/>
      <c r="T534" s="176"/>
      <c r="AT534" s="171" t="s">
        <v>166</v>
      </c>
      <c r="AU534" s="171" t="s">
        <v>87</v>
      </c>
      <c r="AV534" s="13" t="s">
        <v>85</v>
      </c>
      <c r="AW534" s="13" t="s">
        <v>34</v>
      </c>
      <c r="AX534" s="13" t="s">
        <v>78</v>
      </c>
      <c r="AY534" s="171" t="s">
        <v>153</v>
      </c>
    </row>
    <row r="535" spans="1:65" s="14" customFormat="1" ht="11.25">
      <c r="B535" s="177"/>
      <c r="D535" s="164" t="s">
        <v>166</v>
      </c>
      <c r="E535" s="178" t="s">
        <v>1</v>
      </c>
      <c r="F535" s="179" t="s">
        <v>662</v>
      </c>
      <c r="H535" s="180">
        <v>0.4</v>
      </c>
      <c r="I535" s="181"/>
      <c r="L535" s="177"/>
      <c r="M535" s="182"/>
      <c r="N535" s="183"/>
      <c r="O535" s="183"/>
      <c r="P535" s="183"/>
      <c r="Q535" s="183"/>
      <c r="R535" s="183"/>
      <c r="S535" s="183"/>
      <c r="T535" s="184"/>
      <c r="AT535" s="178" t="s">
        <v>166</v>
      </c>
      <c r="AU535" s="178" t="s">
        <v>87</v>
      </c>
      <c r="AV535" s="14" t="s">
        <v>87</v>
      </c>
      <c r="AW535" s="14" t="s">
        <v>34</v>
      </c>
      <c r="AX535" s="14" t="s">
        <v>78</v>
      </c>
      <c r="AY535" s="178" t="s">
        <v>153</v>
      </c>
    </row>
    <row r="536" spans="1:65" s="15" customFormat="1" ht="11.25">
      <c r="B536" s="185"/>
      <c r="D536" s="164" t="s">
        <v>166</v>
      </c>
      <c r="E536" s="186" t="s">
        <v>1</v>
      </c>
      <c r="F536" s="187" t="s">
        <v>184</v>
      </c>
      <c r="H536" s="188">
        <v>561.4</v>
      </c>
      <c r="I536" s="189"/>
      <c r="L536" s="185"/>
      <c r="M536" s="190"/>
      <c r="N536" s="191"/>
      <c r="O536" s="191"/>
      <c r="P536" s="191"/>
      <c r="Q536" s="191"/>
      <c r="R536" s="191"/>
      <c r="S536" s="191"/>
      <c r="T536" s="192"/>
      <c r="AT536" s="186" t="s">
        <v>166</v>
      </c>
      <c r="AU536" s="186" t="s">
        <v>87</v>
      </c>
      <c r="AV536" s="15" t="s">
        <v>160</v>
      </c>
      <c r="AW536" s="15" t="s">
        <v>34</v>
      </c>
      <c r="AX536" s="15" t="s">
        <v>85</v>
      </c>
      <c r="AY536" s="186" t="s">
        <v>153</v>
      </c>
    </row>
    <row r="537" spans="1:65" s="2" customFormat="1" ht="16.5" customHeight="1">
      <c r="A537" s="33"/>
      <c r="B537" s="150"/>
      <c r="C537" s="193" t="s">
        <v>663</v>
      </c>
      <c r="D537" s="193" t="s">
        <v>227</v>
      </c>
      <c r="E537" s="194" t="s">
        <v>664</v>
      </c>
      <c r="F537" s="195" t="s">
        <v>665</v>
      </c>
      <c r="G537" s="196" t="s">
        <v>209</v>
      </c>
      <c r="H537" s="197">
        <v>566.61</v>
      </c>
      <c r="I537" s="198"/>
      <c r="J537" s="199">
        <f>ROUND(I537*H537,2)</f>
        <v>0</v>
      </c>
      <c r="K537" s="195" t="s">
        <v>159</v>
      </c>
      <c r="L537" s="200"/>
      <c r="M537" s="201" t="s">
        <v>1</v>
      </c>
      <c r="N537" s="202" t="s">
        <v>43</v>
      </c>
      <c r="O537" s="59"/>
      <c r="P537" s="160">
        <f>O537*H537</f>
        <v>0</v>
      </c>
      <c r="Q537" s="160">
        <v>4.5999999999999999E-2</v>
      </c>
      <c r="R537" s="160">
        <f>Q537*H537</f>
        <v>26.064060000000001</v>
      </c>
      <c r="S537" s="160">
        <v>0</v>
      </c>
      <c r="T537" s="161">
        <f>S537*H537</f>
        <v>0</v>
      </c>
      <c r="U537" s="33"/>
      <c r="V537" s="33"/>
      <c r="W537" s="33"/>
      <c r="X537" s="33"/>
      <c r="Y537" s="33"/>
      <c r="Z537" s="33"/>
      <c r="AA537" s="33"/>
      <c r="AB537" s="33"/>
      <c r="AC537" s="33"/>
      <c r="AD537" s="33"/>
      <c r="AE537" s="33"/>
      <c r="AR537" s="162" t="s">
        <v>216</v>
      </c>
      <c r="AT537" s="162" t="s">
        <v>227</v>
      </c>
      <c r="AU537" s="162" t="s">
        <v>87</v>
      </c>
      <c r="AY537" s="18" t="s">
        <v>153</v>
      </c>
      <c r="BE537" s="163">
        <f>IF(N537="základní",J537,0)</f>
        <v>0</v>
      </c>
      <c r="BF537" s="163">
        <f>IF(N537="snížená",J537,0)</f>
        <v>0</v>
      </c>
      <c r="BG537" s="163">
        <f>IF(N537="zákl. přenesená",J537,0)</f>
        <v>0</v>
      </c>
      <c r="BH537" s="163">
        <f>IF(N537="sníž. přenesená",J537,0)</f>
        <v>0</v>
      </c>
      <c r="BI537" s="163">
        <f>IF(N537="nulová",J537,0)</f>
        <v>0</v>
      </c>
      <c r="BJ537" s="18" t="s">
        <v>85</v>
      </c>
      <c r="BK537" s="163">
        <f>ROUND(I537*H537,2)</f>
        <v>0</v>
      </c>
      <c r="BL537" s="18" t="s">
        <v>160</v>
      </c>
      <c r="BM537" s="162" t="s">
        <v>666</v>
      </c>
    </row>
    <row r="538" spans="1:65" s="2" customFormat="1" ht="11.25">
      <c r="A538" s="33"/>
      <c r="B538" s="34"/>
      <c r="C538" s="33"/>
      <c r="D538" s="164" t="s">
        <v>162</v>
      </c>
      <c r="E538" s="33"/>
      <c r="F538" s="165" t="s">
        <v>665</v>
      </c>
      <c r="G538" s="33"/>
      <c r="H538" s="33"/>
      <c r="I538" s="166"/>
      <c r="J538" s="33"/>
      <c r="K538" s="33"/>
      <c r="L538" s="34"/>
      <c r="M538" s="167"/>
      <c r="N538" s="168"/>
      <c r="O538" s="59"/>
      <c r="P538" s="59"/>
      <c r="Q538" s="59"/>
      <c r="R538" s="59"/>
      <c r="S538" s="59"/>
      <c r="T538" s="60"/>
      <c r="U538" s="33"/>
      <c r="V538" s="33"/>
      <c r="W538" s="33"/>
      <c r="X538" s="33"/>
      <c r="Y538" s="33"/>
      <c r="Z538" s="33"/>
      <c r="AA538" s="33"/>
      <c r="AB538" s="33"/>
      <c r="AC538" s="33"/>
      <c r="AD538" s="33"/>
      <c r="AE538" s="33"/>
      <c r="AT538" s="18" t="s">
        <v>162</v>
      </c>
      <c r="AU538" s="18" t="s">
        <v>87</v>
      </c>
    </row>
    <row r="539" spans="1:65" s="13" customFormat="1" ht="11.25">
      <c r="B539" s="170"/>
      <c r="D539" s="164" t="s">
        <v>166</v>
      </c>
      <c r="E539" s="171" t="s">
        <v>1</v>
      </c>
      <c r="F539" s="172" t="s">
        <v>667</v>
      </c>
      <c r="H539" s="171" t="s">
        <v>1</v>
      </c>
      <c r="I539" s="173"/>
      <c r="L539" s="170"/>
      <c r="M539" s="174"/>
      <c r="N539" s="175"/>
      <c r="O539" s="175"/>
      <c r="P539" s="175"/>
      <c r="Q539" s="175"/>
      <c r="R539" s="175"/>
      <c r="S539" s="175"/>
      <c r="T539" s="176"/>
      <c r="AT539" s="171" t="s">
        <v>166</v>
      </c>
      <c r="AU539" s="171" t="s">
        <v>87</v>
      </c>
      <c r="AV539" s="13" t="s">
        <v>85</v>
      </c>
      <c r="AW539" s="13" t="s">
        <v>34</v>
      </c>
      <c r="AX539" s="13" t="s">
        <v>78</v>
      </c>
      <c r="AY539" s="171" t="s">
        <v>153</v>
      </c>
    </row>
    <row r="540" spans="1:65" s="14" customFormat="1" ht="11.25">
      <c r="B540" s="177"/>
      <c r="D540" s="164" t="s">
        <v>166</v>
      </c>
      <c r="E540" s="178" t="s">
        <v>1</v>
      </c>
      <c r="F540" s="179" t="s">
        <v>668</v>
      </c>
      <c r="H540" s="180">
        <v>566.61</v>
      </c>
      <c r="I540" s="181"/>
      <c r="L540" s="177"/>
      <c r="M540" s="182"/>
      <c r="N540" s="183"/>
      <c r="O540" s="183"/>
      <c r="P540" s="183"/>
      <c r="Q540" s="183"/>
      <c r="R540" s="183"/>
      <c r="S540" s="183"/>
      <c r="T540" s="184"/>
      <c r="AT540" s="178" t="s">
        <v>166</v>
      </c>
      <c r="AU540" s="178" t="s">
        <v>87</v>
      </c>
      <c r="AV540" s="14" t="s">
        <v>87</v>
      </c>
      <c r="AW540" s="14" t="s">
        <v>34</v>
      </c>
      <c r="AX540" s="14" t="s">
        <v>85</v>
      </c>
      <c r="AY540" s="178" t="s">
        <v>153</v>
      </c>
    </row>
    <row r="541" spans="1:65" s="2" customFormat="1" ht="21.75" customHeight="1">
      <c r="A541" s="33"/>
      <c r="B541" s="150"/>
      <c r="C541" s="193" t="s">
        <v>669</v>
      </c>
      <c r="D541" s="193" t="s">
        <v>227</v>
      </c>
      <c r="E541" s="194" t="s">
        <v>670</v>
      </c>
      <c r="F541" s="195" t="s">
        <v>671</v>
      </c>
      <c r="G541" s="196" t="s">
        <v>158</v>
      </c>
      <c r="H541" s="197">
        <v>0.04</v>
      </c>
      <c r="I541" s="198"/>
      <c r="J541" s="199">
        <f>ROUND(I541*H541,2)</f>
        <v>0</v>
      </c>
      <c r="K541" s="195" t="s">
        <v>159</v>
      </c>
      <c r="L541" s="200"/>
      <c r="M541" s="201" t="s">
        <v>1</v>
      </c>
      <c r="N541" s="202" t="s">
        <v>43</v>
      </c>
      <c r="O541" s="59"/>
      <c r="P541" s="160">
        <f>O541*H541</f>
        <v>0</v>
      </c>
      <c r="Q541" s="160">
        <v>0.153</v>
      </c>
      <c r="R541" s="160">
        <f>Q541*H541</f>
        <v>6.1200000000000004E-3</v>
      </c>
      <c r="S541" s="160">
        <v>0</v>
      </c>
      <c r="T541" s="161">
        <f>S541*H541</f>
        <v>0</v>
      </c>
      <c r="U541" s="33"/>
      <c r="V541" s="33"/>
      <c r="W541" s="33"/>
      <c r="X541" s="33"/>
      <c r="Y541" s="33"/>
      <c r="Z541" s="33"/>
      <c r="AA541" s="33"/>
      <c r="AB541" s="33"/>
      <c r="AC541" s="33"/>
      <c r="AD541" s="33"/>
      <c r="AE541" s="33"/>
      <c r="AR541" s="162" t="s">
        <v>216</v>
      </c>
      <c r="AT541" s="162" t="s">
        <v>227</v>
      </c>
      <c r="AU541" s="162" t="s">
        <v>87</v>
      </c>
      <c r="AY541" s="18" t="s">
        <v>153</v>
      </c>
      <c r="BE541" s="163">
        <f>IF(N541="základní",J541,0)</f>
        <v>0</v>
      </c>
      <c r="BF541" s="163">
        <f>IF(N541="snížená",J541,0)</f>
        <v>0</v>
      </c>
      <c r="BG541" s="163">
        <f>IF(N541="zákl. přenesená",J541,0)</f>
        <v>0</v>
      </c>
      <c r="BH541" s="163">
        <f>IF(N541="sníž. přenesená",J541,0)</f>
        <v>0</v>
      </c>
      <c r="BI541" s="163">
        <f>IF(N541="nulová",J541,0)</f>
        <v>0</v>
      </c>
      <c r="BJ541" s="18" t="s">
        <v>85</v>
      </c>
      <c r="BK541" s="163">
        <f>ROUND(I541*H541,2)</f>
        <v>0</v>
      </c>
      <c r="BL541" s="18" t="s">
        <v>160</v>
      </c>
      <c r="BM541" s="162" t="s">
        <v>672</v>
      </c>
    </row>
    <row r="542" spans="1:65" s="2" customFormat="1" ht="11.25">
      <c r="A542" s="33"/>
      <c r="B542" s="34"/>
      <c r="C542" s="33"/>
      <c r="D542" s="164" t="s">
        <v>162</v>
      </c>
      <c r="E542" s="33"/>
      <c r="F542" s="165" t="s">
        <v>671</v>
      </c>
      <c r="G542" s="33"/>
      <c r="H542" s="33"/>
      <c r="I542" s="166"/>
      <c r="J542" s="33"/>
      <c r="K542" s="33"/>
      <c r="L542" s="34"/>
      <c r="M542" s="167"/>
      <c r="N542" s="168"/>
      <c r="O542" s="59"/>
      <c r="P542" s="59"/>
      <c r="Q542" s="59"/>
      <c r="R542" s="59"/>
      <c r="S542" s="59"/>
      <c r="T542" s="60"/>
      <c r="U542" s="33"/>
      <c r="V542" s="33"/>
      <c r="W542" s="33"/>
      <c r="X542" s="33"/>
      <c r="Y542" s="33"/>
      <c r="Z542" s="33"/>
      <c r="AA542" s="33"/>
      <c r="AB542" s="33"/>
      <c r="AC542" s="33"/>
      <c r="AD542" s="33"/>
      <c r="AE542" s="33"/>
      <c r="AT542" s="18" t="s">
        <v>162</v>
      </c>
      <c r="AU542" s="18" t="s">
        <v>87</v>
      </c>
    </row>
    <row r="543" spans="1:65" s="13" customFormat="1" ht="11.25">
      <c r="B543" s="170"/>
      <c r="D543" s="164" t="s">
        <v>166</v>
      </c>
      <c r="E543" s="171" t="s">
        <v>1</v>
      </c>
      <c r="F543" s="172" t="s">
        <v>667</v>
      </c>
      <c r="H543" s="171" t="s">
        <v>1</v>
      </c>
      <c r="I543" s="173"/>
      <c r="L543" s="170"/>
      <c r="M543" s="174"/>
      <c r="N543" s="175"/>
      <c r="O543" s="175"/>
      <c r="P543" s="175"/>
      <c r="Q543" s="175"/>
      <c r="R543" s="175"/>
      <c r="S543" s="175"/>
      <c r="T543" s="176"/>
      <c r="AT543" s="171" t="s">
        <v>166</v>
      </c>
      <c r="AU543" s="171" t="s">
        <v>87</v>
      </c>
      <c r="AV543" s="13" t="s">
        <v>85</v>
      </c>
      <c r="AW543" s="13" t="s">
        <v>34</v>
      </c>
      <c r="AX543" s="13" t="s">
        <v>78</v>
      </c>
      <c r="AY543" s="171" t="s">
        <v>153</v>
      </c>
    </row>
    <row r="544" spans="1:65" s="14" customFormat="1" ht="11.25">
      <c r="B544" s="177"/>
      <c r="D544" s="164" t="s">
        <v>166</v>
      </c>
      <c r="E544" s="178" t="s">
        <v>1</v>
      </c>
      <c r="F544" s="179" t="s">
        <v>673</v>
      </c>
      <c r="H544" s="180">
        <v>0.04</v>
      </c>
      <c r="I544" s="181"/>
      <c r="L544" s="177"/>
      <c r="M544" s="182"/>
      <c r="N544" s="183"/>
      <c r="O544" s="183"/>
      <c r="P544" s="183"/>
      <c r="Q544" s="183"/>
      <c r="R544" s="183"/>
      <c r="S544" s="183"/>
      <c r="T544" s="184"/>
      <c r="AT544" s="178" t="s">
        <v>166</v>
      </c>
      <c r="AU544" s="178" t="s">
        <v>87</v>
      </c>
      <c r="AV544" s="14" t="s">
        <v>87</v>
      </c>
      <c r="AW544" s="14" t="s">
        <v>34</v>
      </c>
      <c r="AX544" s="14" t="s">
        <v>85</v>
      </c>
      <c r="AY544" s="178" t="s">
        <v>153</v>
      </c>
    </row>
    <row r="545" spans="1:65" s="2" customFormat="1" ht="24.2" customHeight="1">
      <c r="A545" s="33"/>
      <c r="B545" s="150"/>
      <c r="C545" s="151" t="s">
        <v>674</v>
      </c>
      <c r="D545" s="151" t="s">
        <v>155</v>
      </c>
      <c r="E545" s="152" t="s">
        <v>675</v>
      </c>
      <c r="F545" s="153" t="s">
        <v>676</v>
      </c>
      <c r="G545" s="154" t="s">
        <v>219</v>
      </c>
      <c r="H545" s="155">
        <v>12.768000000000001</v>
      </c>
      <c r="I545" s="156"/>
      <c r="J545" s="157">
        <f>ROUND(I545*H545,2)</f>
        <v>0</v>
      </c>
      <c r="K545" s="153" t="s">
        <v>159</v>
      </c>
      <c r="L545" s="34"/>
      <c r="M545" s="158" t="s">
        <v>1</v>
      </c>
      <c r="N545" s="159" t="s">
        <v>43</v>
      </c>
      <c r="O545" s="59"/>
      <c r="P545" s="160">
        <f>O545*H545</f>
        <v>0</v>
      </c>
      <c r="Q545" s="160">
        <v>2.2563399999999998</v>
      </c>
      <c r="R545" s="160">
        <f>Q545*H545</f>
        <v>28.808949119999998</v>
      </c>
      <c r="S545" s="160">
        <v>0</v>
      </c>
      <c r="T545" s="161">
        <f>S545*H545</f>
        <v>0</v>
      </c>
      <c r="U545" s="33"/>
      <c r="V545" s="33"/>
      <c r="W545" s="33"/>
      <c r="X545" s="33"/>
      <c r="Y545" s="33"/>
      <c r="Z545" s="33"/>
      <c r="AA545" s="33"/>
      <c r="AB545" s="33"/>
      <c r="AC545" s="33"/>
      <c r="AD545" s="33"/>
      <c r="AE545" s="33"/>
      <c r="AR545" s="162" t="s">
        <v>160</v>
      </c>
      <c r="AT545" s="162" t="s">
        <v>155</v>
      </c>
      <c r="AU545" s="162" t="s">
        <v>87</v>
      </c>
      <c r="AY545" s="18" t="s">
        <v>153</v>
      </c>
      <c r="BE545" s="163">
        <f>IF(N545="základní",J545,0)</f>
        <v>0</v>
      </c>
      <c r="BF545" s="163">
        <f>IF(N545="snížená",J545,0)</f>
        <v>0</v>
      </c>
      <c r="BG545" s="163">
        <f>IF(N545="zákl. přenesená",J545,0)</f>
        <v>0</v>
      </c>
      <c r="BH545" s="163">
        <f>IF(N545="sníž. přenesená",J545,0)</f>
        <v>0</v>
      </c>
      <c r="BI545" s="163">
        <f>IF(N545="nulová",J545,0)</f>
        <v>0</v>
      </c>
      <c r="BJ545" s="18" t="s">
        <v>85</v>
      </c>
      <c r="BK545" s="163">
        <f>ROUND(I545*H545,2)</f>
        <v>0</v>
      </c>
      <c r="BL545" s="18" t="s">
        <v>160</v>
      </c>
      <c r="BM545" s="162" t="s">
        <v>677</v>
      </c>
    </row>
    <row r="546" spans="1:65" s="2" customFormat="1" ht="19.5">
      <c r="A546" s="33"/>
      <c r="B546" s="34"/>
      <c r="C546" s="33"/>
      <c r="D546" s="164" t="s">
        <v>162</v>
      </c>
      <c r="E546" s="33"/>
      <c r="F546" s="165" t="s">
        <v>678</v>
      </c>
      <c r="G546" s="33"/>
      <c r="H546" s="33"/>
      <c r="I546" s="166"/>
      <c r="J546" s="33"/>
      <c r="K546" s="33"/>
      <c r="L546" s="34"/>
      <c r="M546" s="167"/>
      <c r="N546" s="168"/>
      <c r="O546" s="59"/>
      <c r="P546" s="59"/>
      <c r="Q546" s="59"/>
      <c r="R546" s="59"/>
      <c r="S546" s="59"/>
      <c r="T546" s="60"/>
      <c r="U546" s="33"/>
      <c r="V546" s="33"/>
      <c r="W546" s="33"/>
      <c r="X546" s="33"/>
      <c r="Y546" s="33"/>
      <c r="Z546" s="33"/>
      <c r="AA546" s="33"/>
      <c r="AB546" s="33"/>
      <c r="AC546" s="33"/>
      <c r="AD546" s="33"/>
      <c r="AE546" s="33"/>
      <c r="AT546" s="18" t="s">
        <v>162</v>
      </c>
      <c r="AU546" s="18" t="s">
        <v>87</v>
      </c>
    </row>
    <row r="547" spans="1:65" s="13" customFormat="1" ht="11.25">
      <c r="B547" s="170"/>
      <c r="D547" s="164" t="s">
        <v>166</v>
      </c>
      <c r="E547" s="171" t="s">
        <v>1</v>
      </c>
      <c r="F547" s="172" t="s">
        <v>622</v>
      </c>
      <c r="H547" s="171" t="s">
        <v>1</v>
      </c>
      <c r="I547" s="173"/>
      <c r="L547" s="170"/>
      <c r="M547" s="174"/>
      <c r="N547" s="175"/>
      <c r="O547" s="175"/>
      <c r="P547" s="175"/>
      <c r="Q547" s="175"/>
      <c r="R547" s="175"/>
      <c r="S547" s="175"/>
      <c r="T547" s="176"/>
      <c r="AT547" s="171" t="s">
        <v>166</v>
      </c>
      <c r="AU547" s="171" t="s">
        <v>87</v>
      </c>
      <c r="AV547" s="13" t="s">
        <v>85</v>
      </c>
      <c r="AW547" s="13" t="s">
        <v>34</v>
      </c>
      <c r="AX547" s="13" t="s">
        <v>78</v>
      </c>
      <c r="AY547" s="171" t="s">
        <v>153</v>
      </c>
    </row>
    <row r="548" spans="1:65" s="14" customFormat="1" ht="22.5">
      <c r="B548" s="177"/>
      <c r="D548" s="164" t="s">
        <v>166</v>
      </c>
      <c r="E548" s="178" t="s">
        <v>1</v>
      </c>
      <c r="F548" s="179" t="s">
        <v>679</v>
      </c>
      <c r="H548" s="180">
        <v>0.71</v>
      </c>
      <c r="I548" s="181"/>
      <c r="L548" s="177"/>
      <c r="M548" s="182"/>
      <c r="N548" s="183"/>
      <c r="O548" s="183"/>
      <c r="P548" s="183"/>
      <c r="Q548" s="183"/>
      <c r="R548" s="183"/>
      <c r="S548" s="183"/>
      <c r="T548" s="184"/>
      <c r="AT548" s="178" t="s">
        <v>166</v>
      </c>
      <c r="AU548" s="178" t="s">
        <v>87</v>
      </c>
      <c r="AV548" s="14" t="s">
        <v>87</v>
      </c>
      <c r="AW548" s="14" t="s">
        <v>34</v>
      </c>
      <c r="AX548" s="14" t="s">
        <v>78</v>
      </c>
      <c r="AY548" s="178" t="s">
        <v>153</v>
      </c>
    </row>
    <row r="549" spans="1:65" s="13" customFormat="1" ht="22.5">
      <c r="B549" s="170"/>
      <c r="D549" s="164" t="s">
        <v>166</v>
      </c>
      <c r="E549" s="171" t="s">
        <v>1</v>
      </c>
      <c r="F549" s="172" t="s">
        <v>636</v>
      </c>
      <c r="H549" s="171" t="s">
        <v>1</v>
      </c>
      <c r="I549" s="173"/>
      <c r="L549" s="170"/>
      <c r="M549" s="174"/>
      <c r="N549" s="175"/>
      <c r="O549" s="175"/>
      <c r="P549" s="175"/>
      <c r="Q549" s="175"/>
      <c r="R549" s="175"/>
      <c r="S549" s="175"/>
      <c r="T549" s="176"/>
      <c r="AT549" s="171" t="s">
        <v>166</v>
      </c>
      <c r="AU549" s="171" t="s">
        <v>87</v>
      </c>
      <c r="AV549" s="13" t="s">
        <v>85</v>
      </c>
      <c r="AW549" s="13" t="s">
        <v>34</v>
      </c>
      <c r="AX549" s="13" t="s">
        <v>78</v>
      </c>
      <c r="AY549" s="171" t="s">
        <v>153</v>
      </c>
    </row>
    <row r="550" spans="1:65" s="14" customFormat="1" ht="11.25">
      <c r="B550" s="177"/>
      <c r="D550" s="164" t="s">
        <v>166</v>
      </c>
      <c r="E550" s="178" t="s">
        <v>1</v>
      </c>
      <c r="F550" s="179" t="s">
        <v>680</v>
      </c>
      <c r="H550" s="180">
        <v>0.66300000000000003</v>
      </c>
      <c r="I550" s="181"/>
      <c r="L550" s="177"/>
      <c r="M550" s="182"/>
      <c r="N550" s="183"/>
      <c r="O550" s="183"/>
      <c r="P550" s="183"/>
      <c r="Q550" s="183"/>
      <c r="R550" s="183"/>
      <c r="S550" s="183"/>
      <c r="T550" s="184"/>
      <c r="AT550" s="178" t="s">
        <v>166</v>
      </c>
      <c r="AU550" s="178" t="s">
        <v>87</v>
      </c>
      <c r="AV550" s="14" t="s">
        <v>87</v>
      </c>
      <c r="AW550" s="14" t="s">
        <v>34</v>
      </c>
      <c r="AX550" s="14" t="s">
        <v>78</v>
      </c>
      <c r="AY550" s="178" t="s">
        <v>153</v>
      </c>
    </row>
    <row r="551" spans="1:65" s="13" customFormat="1" ht="22.5">
      <c r="B551" s="170"/>
      <c r="D551" s="164" t="s">
        <v>166</v>
      </c>
      <c r="E551" s="171" t="s">
        <v>1</v>
      </c>
      <c r="F551" s="172" t="s">
        <v>638</v>
      </c>
      <c r="H551" s="171" t="s">
        <v>1</v>
      </c>
      <c r="I551" s="173"/>
      <c r="L551" s="170"/>
      <c r="M551" s="174"/>
      <c r="N551" s="175"/>
      <c r="O551" s="175"/>
      <c r="P551" s="175"/>
      <c r="Q551" s="175"/>
      <c r="R551" s="175"/>
      <c r="S551" s="175"/>
      <c r="T551" s="176"/>
      <c r="AT551" s="171" t="s">
        <v>166</v>
      </c>
      <c r="AU551" s="171" t="s">
        <v>87</v>
      </c>
      <c r="AV551" s="13" t="s">
        <v>85</v>
      </c>
      <c r="AW551" s="13" t="s">
        <v>34</v>
      </c>
      <c r="AX551" s="13" t="s">
        <v>78</v>
      </c>
      <c r="AY551" s="171" t="s">
        <v>153</v>
      </c>
    </row>
    <row r="552" spans="1:65" s="14" customFormat="1" ht="11.25">
      <c r="B552" s="177"/>
      <c r="D552" s="164" t="s">
        <v>166</v>
      </c>
      <c r="E552" s="178" t="s">
        <v>1</v>
      </c>
      <c r="F552" s="179" t="s">
        <v>681</v>
      </c>
      <c r="H552" s="180">
        <v>7.4999999999999997E-2</v>
      </c>
      <c r="I552" s="181"/>
      <c r="L552" s="177"/>
      <c r="M552" s="182"/>
      <c r="N552" s="183"/>
      <c r="O552" s="183"/>
      <c r="P552" s="183"/>
      <c r="Q552" s="183"/>
      <c r="R552" s="183"/>
      <c r="S552" s="183"/>
      <c r="T552" s="184"/>
      <c r="AT552" s="178" t="s">
        <v>166</v>
      </c>
      <c r="AU552" s="178" t="s">
        <v>87</v>
      </c>
      <c r="AV552" s="14" t="s">
        <v>87</v>
      </c>
      <c r="AW552" s="14" t="s">
        <v>34</v>
      </c>
      <c r="AX552" s="14" t="s">
        <v>78</v>
      </c>
      <c r="AY552" s="178" t="s">
        <v>153</v>
      </c>
    </row>
    <row r="553" spans="1:65" s="13" customFormat="1" ht="22.5">
      <c r="B553" s="170"/>
      <c r="D553" s="164" t="s">
        <v>166</v>
      </c>
      <c r="E553" s="171" t="s">
        <v>1</v>
      </c>
      <c r="F553" s="172" t="s">
        <v>640</v>
      </c>
      <c r="H553" s="171" t="s">
        <v>1</v>
      </c>
      <c r="I553" s="173"/>
      <c r="L553" s="170"/>
      <c r="M553" s="174"/>
      <c r="N553" s="175"/>
      <c r="O553" s="175"/>
      <c r="P553" s="175"/>
      <c r="Q553" s="175"/>
      <c r="R553" s="175"/>
      <c r="S553" s="175"/>
      <c r="T553" s="176"/>
      <c r="AT553" s="171" t="s">
        <v>166</v>
      </c>
      <c r="AU553" s="171" t="s">
        <v>87</v>
      </c>
      <c r="AV553" s="13" t="s">
        <v>85</v>
      </c>
      <c r="AW553" s="13" t="s">
        <v>34</v>
      </c>
      <c r="AX553" s="13" t="s">
        <v>78</v>
      </c>
      <c r="AY553" s="171" t="s">
        <v>153</v>
      </c>
    </row>
    <row r="554" spans="1:65" s="14" customFormat="1" ht="11.25">
      <c r="B554" s="177"/>
      <c r="D554" s="164" t="s">
        <v>166</v>
      </c>
      <c r="E554" s="178" t="s">
        <v>1</v>
      </c>
      <c r="F554" s="179" t="s">
        <v>682</v>
      </c>
      <c r="H554" s="180">
        <v>0.1</v>
      </c>
      <c r="I554" s="181"/>
      <c r="L554" s="177"/>
      <c r="M554" s="182"/>
      <c r="N554" s="183"/>
      <c r="O554" s="183"/>
      <c r="P554" s="183"/>
      <c r="Q554" s="183"/>
      <c r="R554" s="183"/>
      <c r="S554" s="183"/>
      <c r="T554" s="184"/>
      <c r="AT554" s="178" t="s">
        <v>166</v>
      </c>
      <c r="AU554" s="178" t="s">
        <v>87</v>
      </c>
      <c r="AV554" s="14" t="s">
        <v>87</v>
      </c>
      <c r="AW554" s="14" t="s">
        <v>34</v>
      </c>
      <c r="AX554" s="14" t="s">
        <v>78</v>
      </c>
      <c r="AY554" s="178" t="s">
        <v>153</v>
      </c>
    </row>
    <row r="555" spans="1:65" s="13" customFormat="1" ht="11.25">
      <c r="B555" s="170"/>
      <c r="D555" s="164" t="s">
        <v>166</v>
      </c>
      <c r="E555" s="171" t="s">
        <v>1</v>
      </c>
      <c r="F555" s="172" t="s">
        <v>658</v>
      </c>
      <c r="H555" s="171" t="s">
        <v>1</v>
      </c>
      <c r="I555" s="173"/>
      <c r="L555" s="170"/>
      <c r="M555" s="174"/>
      <c r="N555" s="175"/>
      <c r="O555" s="175"/>
      <c r="P555" s="175"/>
      <c r="Q555" s="175"/>
      <c r="R555" s="175"/>
      <c r="S555" s="175"/>
      <c r="T555" s="176"/>
      <c r="AT555" s="171" t="s">
        <v>166</v>
      </c>
      <c r="AU555" s="171" t="s">
        <v>87</v>
      </c>
      <c r="AV555" s="13" t="s">
        <v>85</v>
      </c>
      <c r="AW555" s="13" t="s">
        <v>34</v>
      </c>
      <c r="AX555" s="13" t="s">
        <v>78</v>
      </c>
      <c r="AY555" s="171" t="s">
        <v>153</v>
      </c>
    </row>
    <row r="556" spans="1:65" s="14" customFormat="1" ht="11.25">
      <c r="B556" s="177"/>
      <c r="D556" s="164" t="s">
        <v>166</v>
      </c>
      <c r="E556" s="178" t="s">
        <v>1</v>
      </c>
      <c r="F556" s="179" t="s">
        <v>683</v>
      </c>
      <c r="H556" s="180">
        <v>11.22</v>
      </c>
      <c r="I556" s="181"/>
      <c r="L556" s="177"/>
      <c r="M556" s="182"/>
      <c r="N556" s="183"/>
      <c r="O556" s="183"/>
      <c r="P556" s="183"/>
      <c r="Q556" s="183"/>
      <c r="R556" s="183"/>
      <c r="S556" s="183"/>
      <c r="T556" s="184"/>
      <c r="AT556" s="178" t="s">
        <v>166</v>
      </c>
      <c r="AU556" s="178" t="s">
        <v>87</v>
      </c>
      <c r="AV556" s="14" t="s">
        <v>87</v>
      </c>
      <c r="AW556" s="14" t="s">
        <v>34</v>
      </c>
      <c r="AX556" s="14" t="s">
        <v>78</v>
      </c>
      <c r="AY556" s="178" t="s">
        <v>153</v>
      </c>
    </row>
    <row r="557" spans="1:65" s="15" customFormat="1" ht="11.25">
      <c r="B557" s="185"/>
      <c r="D557" s="164" t="s">
        <v>166</v>
      </c>
      <c r="E557" s="186" t="s">
        <v>1</v>
      </c>
      <c r="F557" s="187" t="s">
        <v>184</v>
      </c>
      <c r="H557" s="188">
        <v>12.768000000000001</v>
      </c>
      <c r="I557" s="189"/>
      <c r="L557" s="185"/>
      <c r="M557" s="190"/>
      <c r="N557" s="191"/>
      <c r="O557" s="191"/>
      <c r="P557" s="191"/>
      <c r="Q557" s="191"/>
      <c r="R557" s="191"/>
      <c r="S557" s="191"/>
      <c r="T557" s="192"/>
      <c r="AT557" s="186" t="s">
        <v>166</v>
      </c>
      <c r="AU557" s="186" t="s">
        <v>87</v>
      </c>
      <c r="AV557" s="15" t="s">
        <v>160</v>
      </c>
      <c r="AW557" s="15" t="s">
        <v>34</v>
      </c>
      <c r="AX557" s="15" t="s">
        <v>85</v>
      </c>
      <c r="AY557" s="186" t="s">
        <v>153</v>
      </c>
    </row>
    <row r="558" spans="1:65" s="2" customFormat="1" ht="24.2" customHeight="1">
      <c r="A558" s="33"/>
      <c r="B558" s="150"/>
      <c r="C558" s="151" t="s">
        <v>684</v>
      </c>
      <c r="D558" s="151" t="s">
        <v>155</v>
      </c>
      <c r="E558" s="152" t="s">
        <v>685</v>
      </c>
      <c r="F558" s="153" t="s">
        <v>686</v>
      </c>
      <c r="G558" s="154" t="s">
        <v>158</v>
      </c>
      <c r="H558" s="155">
        <v>1042</v>
      </c>
      <c r="I558" s="156"/>
      <c r="J558" s="157">
        <f>ROUND(I558*H558,2)</f>
        <v>0</v>
      </c>
      <c r="K558" s="153" t="s">
        <v>159</v>
      </c>
      <c r="L558" s="34"/>
      <c r="M558" s="158" t="s">
        <v>1</v>
      </c>
      <c r="N558" s="159" t="s">
        <v>43</v>
      </c>
      <c r="O558" s="59"/>
      <c r="P558" s="160">
        <f>O558*H558</f>
        <v>0</v>
      </c>
      <c r="Q558" s="160">
        <v>4.6749999999999998E-4</v>
      </c>
      <c r="R558" s="160">
        <f>Q558*H558</f>
        <v>0.48713499999999998</v>
      </c>
      <c r="S558" s="160">
        <v>0</v>
      </c>
      <c r="T558" s="161">
        <f>S558*H558</f>
        <v>0</v>
      </c>
      <c r="U558" s="33"/>
      <c r="V558" s="33"/>
      <c r="W558" s="33"/>
      <c r="X558" s="33"/>
      <c r="Y558" s="33"/>
      <c r="Z558" s="33"/>
      <c r="AA558" s="33"/>
      <c r="AB558" s="33"/>
      <c r="AC558" s="33"/>
      <c r="AD558" s="33"/>
      <c r="AE558" s="33"/>
      <c r="AR558" s="162" t="s">
        <v>160</v>
      </c>
      <c r="AT558" s="162" t="s">
        <v>155</v>
      </c>
      <c r="AU558" s="162" t="s">
        <v>87</v>
      </c>
      <c r="AY558" s="18" t="s">
        <v>153</v>
      </c>
      <c r="BE558" s="163">
        <f>IF(N558="základní",J558,0)</f>
        <v>0</v>
      </c>
      <c r="BF558" s="163">
        <f>IF(N558="snížená",J558,0)</f>
        <v>0</v>
      </c>
      <c r="BG558" s="163">
        <f>IF(N558="zákl. přenesená",J558,0)</f>
        <v>0</v>
      </c>
      <c r="BH558" s="163">
        <f>IF(N558="sníž. přenesená",J558,0)</f>
        <v>0</v>
      </c>
      <c r="BI558" s="163">
        <f>IF(N558="nulová",J558,0)</f>
        <v>0</v>
      </c>
      <c r="BJ558" s="18" t="s">
        <v>85</v>
      </c>
      <c r="BK558" s="163">
        <f>ROUND(I558*H558,2)</f>
        <v>0</v>
      </c>
      <c r="BL558" s="18" t="s">
        <v>160</v>
      </c>
      <c r="BM558" s="162" t="s">
        <v>687</v>
      </c>
    </row>
    <row r="559" spans="1:65" s="2" customFormat="1" ht="19.5">
      <c r="A559" s="33"/>
      <c r="B559" s="34"/>
      <c r="C559" s="33"/>
      <c r="D559" s="164" t="s">
        <v>162</v>
      </c>
      <c r="E559" s="33"/>
      <c r="F559" s="165" t="s">
        <v>688</v>
      </c>
      <c r="G559" s="33"/>
      <c r="H559" s="33"/>
      <c r="I559" s="166"/>
      <c r="J559" s="33"/>
      <c r="K559" s="33"/>
      <c r="L559" s="34"/>
      <c r="M559" s="167"/>
      <c r="N559" s="168"/>
      <c r="O559" s="59"/>
      <c r="P559" s="59"/>
      <c r="Q559" s="59"/>
      <c r="R559" s="59"/>
      <c r="S559" s="59"/>
      <c r="T559" s="60"/>
      <c r="U559" s="33"/>
      <c r="V559" s="33"/>
      <c r="W559" s="33"/>
      <c r="X559" s="33"/>
      <c r="Y559" s="33"/>
      <c r="Z559" s="33"/>
      <c r="AA559" s="33"/>
      <c r="AB559" s="33"/>
      <c r="AC559" s="33"/>
      <c r="AD559" s="33"/>
      <c r="AE559" s="33"/>
      <c r="AT559" s="18" t="s">
        <v>162</v>
      </c>
      <c r="AU559" s="18" t="s">
        <v>87</v>
      </c>
    </row>
    <row r="560" spans="1:65" s="2" customFormat="1" ht="29.25">
      <c r="A560" s="33"/>
      <c r="B560" s="34"/>
      <c r="C560" s="33"/>
      <c r="D560" s="164" t="s">
        <v>164</v>
      </c>
      <c r="E560" s="33"/>
      <c r="F560" s="169" t="s">
        <v>689</v>
      </c>
      <c r="G560" s="33"/>
      <c r="H560" s="33"/>
      <c r="I560" s="166"/>
      <c r="J560" s="33"/>
      <c r="K560" s="33"/>
      <c r="L560" s="34"/>
      <c r="M560" s="167"/>
      <c r="N560" s="168"/>
      <c r="O560" s="59"/>
      <c r="P560" s="59"/>
      <c r="Q560" s="59"/>
      <c r="R560" s="59"/>
      <c r="S560" s="59"/>
      <c r="T560" s="60"/>
      <c r="U560" s="33"/>
      <c r="V560" s="33"/>
      <c r="W560" s="33"/>
      <c r="X560" s="33"/>
      <c r="Y560" s="33"/>
      <c r="Z560" s="33"/>
      <c r="AA560" s="33"/>
      <c r="AB560" s="33"/>
      <c r="AC560" s="33"/>
      <c r="AD560" s="33"/>
      <c r="AE560" s="33"/>
      <c r="AT560" s="18" t="s">
        <v>164</v>
      </c>
      <c r="AU560" s="18" t="s">
        <v>87</v>
      </c>
    </row>
    <row r="561" spans="1:65" s="13" customFormat="1" ht="33.75">
      <c r="B561" s="170"/>
      <c r="D561" s="164" t="s">
        <v>166</v>
      </c>
      <c r="E561" s="171" t="s">
        <v>1</v>
      </c>
      <c r="F561" s="172" t="s">
        <v>223</v>
      </c>
      <c r="H561" s="171" t="s">
        <v>1</v>
      </c>
      <c r="I561" s="173"/>
      <c r="L561" s="170"/>
      <c r="M561" s="174"/>
      <c r="N561" s="175"/>
      <c r="O561" s="175"/>
      <c r="P561" s="175"/>
      <c r="Q561" s="175"/>
      <c r="R561" s="175"/>
      <c r="S561" s="175"/>
      <c r="T561" s="176"/>
      <c r="AT561" s="171" t="s">
        <v>166</v>
      </c>
      <c r="AU561" s="171" t="s">
        <v>87</v>
      </c>
      <c r="AV561" s="13" t="s">
        <v>85</v>
      </c>
      <c r="AW561" s="13" t="s">
        <v>34</v>
      </c>
      <c r="AX561" s="13" t="s">
        <v>78</v>
      </c>
      <c r="AY561" s="171" t="s">
        <v>153</v>
      </c>
    </row>
    <row r="562" spans="1:65" s="13" customFormat="1" ht="11.25">
      <c r="B562" s="170"/>
      <c r="D562" s="164" t="s">
        <v>166</v>
      </c>
      <c r="E562" s="171" t="s">
        <v>1</v>
      </c>
      <c r="F562" s="172" t="s">
        <v>690</v>
      </c>
      <c r="H562" s="171" t="s">
        <v>1</v>
      </c>
      <c r="I562" s="173"/>
      <c r="L562" s="170"/>
      <c r="M562" s="174"/>
      <c r="N562" s="175"/>
      <c r="O562" s="175"/>
      <c r="P562" s="175"/>
      <c r="Q562" s="175"/>
      <c r="R562" s="175"/>
      <c r="S562" s="175"/>
      <c r="T562" s="176"/>
      <c r="AT562" s="171" t="s">
        <v>166</v>
      </c>
      <c r="AU562" s="171" t="s">
        <v>87</v>
      </c>
      <c r="AV562" s="13" t="s">
        <v>85</v>
      </c>
      <c r="AW562" s="13" t="s">
        <v>34</v>
      </c>
      <c r="AX562" s="13" t="s">
        <v>78</v>
      </c>
      <c r="AY562" s="171" t="s">
        <v>153</v>
      </c>
    </row>
    <row r="563" spans="1:65" s="14" customFormat="1" ht="11.25">
      <c r="B563" s="177"/>
      <c r="D563" s="164" t="s">
        <v>166</v>
      </c>
      <c r="E563" s="178" t="s">
        <v>1</v>
      </c>
      <c r="F563" s="179" t="s">
        <v>691</v>
      </c>
      <c r="H563" s="180">
        <v>1042</v>
      </c>
      <c r="I563" s="181"/>
      <c r="L563" s="177"/>
      <c r="M563" s="182"/>
      <c r="N563" s="183"/>
      <c r="O563" s="183"/>
      <c r="P563" s="183"/>
      <c r="Q563" s="183"/>
      <c r="R563" s="183"/>
      <c r="S563" s="183"/>
      <c r="T563" s="184"/>
      <c r="AT563" s="178" t="s">
        <v>166</v>
      </c>
      <c r="AU563" s="178" t="s">
        <v>87</v>
      </c>
      <c r="AV563" s="14" t="s">
        <v>87</v>
      </c>
      <c r="AW563" s="14" t="s">
        <v>34</v>
      </c>
      <c r="AX563" s="14" t="s">
        <v>85</v>
      </c>
      <c r="AY563" s="178" t="s">
        <v>153</v>
      </c>
    </row>
    <row r="564" spans="1:65" s="2" customFormat="1" ht="33" customHeight="1">
      <c r="A564" s="33"/>
      <c r="B564" s="150"/>
      <c r="C564" s="151" t="s">
        <v>692</v>
      </c>
      <c r="D564" s="151" t="s">
        <v>155</v>
      </c>
      <c r="E564" s="152" t="s">
        <v>693</v>
      </c>
      <c r="F564" s="153" t="s">
        <v>694</v>
      </c>
      <c r="G564" s="154" t="s">
        <v>209</v>
      </c>
      <c r="H564" s="155">
        <v>7</v>
      </c>
      <c r="I564" s="156"/>
      <c r="J564" s="157">
        <f>ROUND(I564*H564,2)</f>
        <v>0</v>
      </c>
      <c r="K564" s="153" t="s">
        <v>159</v>
      </c>
      <c r="L564" s="34"/>
      <c r="M564" s="158" t="s">
        <v>1</v>
      </c>
      <c r="N564" s="159" t="s">
        <v>43</v>
      </c>
      <c r="O564" s="59"/>
      <c r="P564" s="160">
        <f>O564*H564</f>
        <v>0</v>
      </c>
      <c r="Q564" s="160">
        <v>6.0506299999999998E-4</v>
      </c>
      <c r="R564" s="160">
        <f>Q564*H564</f>
        <v>4.2354409999999995E-3</v>
      </c>
      <c r="S564" s="160">
        <v>0</v>
      </c>
      <c r="T564" s="161">
        <f>S564*H564</f>
        <v>0</v>
      </c>
      <c r="U564" s="33"/>
      <c r="V564" s="33"/>
      <c r="W564" s="33"/>
      <c r="X564" s="33"/>
      <c r="Y564" s="33"/>
      <c r="Z564" s="33"/>
      <c r="AA564" s="33"/>
      <c r="AB564" s="33"/>
      <c r="AC564" s="33"/>
      <c r="AD564" s="33"/>
      <c r="AE564" s="33"/>
      <c r="AR564" s="162" t="s">
        <v>160</v>
      </c>
      <c r="AT564" s="162" t="s">
        <v>155</v>
      </c>
      <c r="AU564" s="162" t="s">
        <v>87</v>
      </c>
      <c r="AY564" s="18" t="s">
        <v>153</v>
      </c>
      <c r="BE564" s="163">
        <f>IF(N564="základní",J564,0)</f>
        <v>0</v>
      </c>
      <c r="BF564" s="163">
        <f>IF(N564="snížená",J564,0)</f>
        <v>0</v>
      </c>
      <c r="BG564" s="163">
        <f>IF(N564="zákl. přenesená",J564,0)</f>
        <v>0</v>
      </c>
      <c r="BH564" s="163">
        <f>IF(N564="sníž. přenesená",J564,0)</f>
        <v>0</v>
      </c>
      <c r="BI564" s="163">
        <f>IF(N564="nulová",J564,0)</f>
        <v>0</v>
      </c>
      <c r="BJ564" s="18" t="s">
        <v>85</v>
      </c>
      <c r="BK564" s="163">
        <f>ROUND(I564*H564,2)</f>
        <v>0</v>
      </c>
      <c r="BL564" s="18" t="s">
        <v>160</v>
      </c>
      <c r="BM564" s="162" t="s">
        <v>695</v>
      </c>
    </row>
    <row r="565" spans="1:65" s="2" customFormat="1" ht="39">
      <c r="A565" s="33"/>
      <c r="B565" s="34"/>
      <c r="C565" s="33"/>
      <c r="D565" s="164" t="s">
        <v>162</v>
      </c>
      <c r="E565" s="33"/>
      <c r="F565" s="165" t="s">
        <v>696</v>
      </c>
      <c r="G565" s="33"/>
      <c r="H565" s="33"/>
      <c r="I565" s="166"/>
      <c r="J565" s="33"/>
      <c r="K565" s="33"/>
      <c r="L565" s="34"/>
      <c r="M565" s="167"/>
      <c r="N565" s="168"/>
      <c r="O565" s="59"/>
      <c r="P565" s="59"/>
      <c r="Q565" s="59"/>
      <c r="R565" s="59"/>
      <c r="S565" s="59"/>
      <c r="T565" s="60"/>
      <c r="U565" s="33"/>
      <c r="V565" s="33"/>
      <c r="W565" s="33"/>
      <c r="X565" s="33"/>
      <c r="Y565" s="33"/>
      <c r="Z565" s="33"/>
      <c r="AA565" s="33"/>
      <c r="AB565" s="33"/>
      <c r="AC565" s="33"/>
      <c r="AD565" s="33"/>
      <c r="AE565" s="33"/>
      <c r="AT565" s="18" t="s">
        <v>162</v>
      </c>
      <c r="AU565" s="18" t="s">
        <v>87</v>
      </c>
    </row>
    <row r="566" spans="1:65" s="2" customFormat="1" ht="29.25">
      <c r="A566" s="33"/>
      <c r="B566" s="34"/>
      <c r="C566" s="33"/>
      <c r="D566" s="164" t="s">
        <v>164</v>
      </c>
      <c r="E566" s="33"/>
      <c r="F566" s="169" t="s">
        <v>697</v>
      </c>
      <c r="G566" s="33"/>
      <c r="H566" s="33"/>
      <c r="I566" s="166"/>
      <c r="J566" s="33"/>
      <c r="K566" s="33"/>
      <c r="L566" s="34"/>
      <c r="M566" s="167"/>
      <c r="N566" s="168"/>
      <c r="O566" s="59"/>
      <c r="P566" s="59"/>
      <c r="Q566" s="59"/>
      <c r="R566" s="59"/>
      <c r="S566" s="59"/>
      <c r="T566" s="60"/>
      <c r="U566" s="33"/>
      <c r="V566" s="33"/>
      <c r="W566" s="33"/>
      <c r="X566" s="33"/>
      <c r="Y566" s="33"/>
      <c r="Z566" s="33"/>
      <c r="AA566" s="33"/>
      <c r="AB566" s="33"/>
      <c r="AC566" s="33"/>
      <c r="AD566" s="33"/>
      <c r="AE566" s="33"/>
      <c r="AT566" s="18" t="s">
        <v>164</v>
      </c>
      <c r="AU566" s="18" t="s">
        <v>87</v>
      </c>
    </row>
    <row r="567" spans="1:65" s="13" customFormat="1" ht="22.5">
      <c r="B567" s="170"/>
      <c r="D567" s="164" t="s">
        <v>166</v>
      </c>
      <c r="E567" s="171" t="s">
        <v>1</v>
      </c>
      <c r="F567" s="172" t="s">
        <v>558</v>
      </c>
      <c r="H567" s="171" t="s">
        <v>1</v>
      </c>
      <c r="I567" s="173"/>
      <c r="L567" s="170"/>
      <c r="M567" s="174"/>
      <c r="N567" s="175"/>
      <c r="O567" s="175"/>
      <c r="P567" s="175"/>
      <c r="Q567" s="175"/>
      <c r="R567" s="175"/>
      <c r="S567" s="175"/>
      <c r="T567" s="176"/>
      <c r="AT567" s="171" t="s">
        <v>166</v>
      </c>
      <c r="AU567" s="171" t="s">
        <v>87</v>
      </c>
      <c r="AV567" s="13" t="s">
        <v>85</v>
      </c>
      <c r="AW567" s="13" t="s">
        <v>34</v>
      </c>
      <c r="AX567" s="13" t="s">
        <v>78</v>
      </c>
      <c r="AY567" s="171" t="s">
        <v>153</v>
      </c>
    </row>
    <row r="568" spans="1:65" s="13" customFormat="1" ht="22.5">
      <c r="B568" s="170"/>
      <c r="D568" s="164" t="s">
        <v>166</v>
      </c>
      <c r="E568" s="171" t="s">
        <v>1</v>
      </c>
      <c r="F568" s="172" t="s">
        <v>698</v>
      </c>
      <c r="H568" s="171" t="s">
        <v>1</v>
      </c>
      <c r="I568" s="173"/>
      <c r="L568" s="170"/>
      <c r="M568" s="174"/>
      <c r="N568" s="175"/>
      <c r="O568" s="175"/>
      <c r="P568" s="175"/>
      <c r="Q568" s="175"/>
      <c r="R568" s="175"/>
      <c r="S568" s="175"/>
      <c r="T568" s="176"/>
      <c r="AT568" s="171" t="s">
        <v>166</v>
      </c>
      <c r="AU568" s="171" t="s">
        <v>87</v>
      </c>
      <c r="AV568" s="13" t="s">
        <v>85</v>
      </c>
      <c r="AW568" s="13" t="s">
        <v>34</v>
      </c>
      <c r="AX568" s="13" t="s">
        <v>78</v>
      </c>
      <c r="AY568" s="171" t="s">
        <v>153</v>
      </c>
    </row>
    <row r="569" spans="1:65" s="14" customFormat="1" ht="11.25">
      <c r="B569" s="177"/>
      <c r="D569" s="164" t="s">
        <v>166</v>
      </c>
      <c r="E569" s="178" t="s">
        <v>1</v>
      </c>
      <c r="F569" s="179" t="s">
        <v>699</v>
      </c>
      <c r="H569" s="180">
        <v>7</v>
      </c>
      <c r="I569" s="181"/>
      <c r="L569" s="177"/>
      <c r="M569" s="182"/>
      <c r="N569" s="183"/>
      <c r="O569" s="183"/>
      <c r="P569" s="183"/>
      <c r="Q569" s="183"/>
      <c r="R569" s="183"/>
      <c r="S569" s="183"/>
      <c r="T569" s="184"/>
      <c r="AT569" s="178" t="s">
        <v>166</v>
      </c>
      <c r="AU569" s="178" t="s">
        <v>87</v>
      </c>
      <c r="AV569" s="14" t="s">
        <v>87</v>
      </c>
      <c r="AW569" s="14" t="s">
        <v>34</v>
      </c>
      <c r="AX569" s="14" t="s">
        <v>85</v>
      </c>
      <c r="AY569" s="178" t="s">
        <v>153</v>
      </c>
    </row>
    <row r="570" spans="1:65" s="2" customFormat="1" ht="16.5" customHeight="1">
      <c r="A570" s="33"/>
      <c r="B570" s="150"/>
      <c r="C570" s="151" t="s">
        <v>700</v>
      </c>
      <c r="D570" s="151" t="s">
        <v>155</v>
      </c>
      <c r="E570" s="152" t="s">
        <v>701</v>
      </c>
      <c r="F570" s="153" t="s">
        <v>702</v>
      </c>
      <c r="G570" s="154" t="s">
        <v>219</v>
      </c>
      <c r="H570" s="155">
        <v>5</v>
      </c>
      <c r="I570" s="156"/>
      <c r="J570" s="157">
        <f>ROUND(I570*H570,2)</f>
        <v>0</v>
      </c>
      <c r="K570" s="153" t="s">
        <v>159</v>
      </c>
      <c r="L570" s="34"/>
      <c r="M570" s="158" t="s">
        <v>1</v>
      </c>
      <c r="N570" s="159" t="s">
        <v>43</v>
      </c>
      <c r="O570" s="59"/>
      <c r="P570" s="160">
        <f>O570*H570</f>
        <v>0</v>
      </c>
      <c r="Q570" s="160">
        <v>0</v>
      </c>
      <c r="R570" s="160">
        <f>Q570*H570</f>
        <v>0</v>
      </c>
      <c r="S570" s="160">
        <v>2</v>
      </c>
      <c r="T570" s="161">
        <f>S570*H570</f>
        <v>10</v>
      </c>
      <c r="U570" s="33"/>
      <c r="V570" s="33"/>
      <c r="W570" s="33"/>
      <c r="X570" s="33"/>
      <c r="Y570" s="33"/>
      <c r="Z570" s="33"/>
      <c r="AA570" s="33"/>
      <c r="AB570" s="33"/>
      <c r="AC570" s="33"/>
      <c r="AD570" s="33"/>
      <c r="AE570" s="33"/>
      <c r="AR570" s="162" t="s">
        <v>160</v>
      </c>
      <c r="AT570" s="162" t="s">
        <v>155</v>
      </c>
      <c r="AU570" s="162" t="s">
        <v>87</v>
      </c>
      <c r="AY570" s="18" t="s">
        <v>153</v>
      </c>
      <c r="BE570" s="163">
        <f>IF(N570="základní",J570,0)</f>
        <v>0</v>
      </c>
      <c r="BF570" s="163">
        <f>IF(N570="snížená",J570,0)</f>
        <v>0</v>
      </c>
      <c r="BG570" s="163">
        <f>IF(N570="zákl. přenesená",J570,0)</f>
        <v>0</v>
      </c>
      <c r="BH570" s="163">
        <f>IF(N570="sníž. přenesená",J570,0)</f>
        <v>0</v>
      </c>
      <c r="BI570" s="163">
        <f>IF(N570="nulová",J570,0)</f>
        <v>0</v>
      </c>
      <c r="BJ570" s="18" t="s">
        <v>85</v>
      </c>
      <c r="BK570" s="163">
        <f>ROUND(I570*H570,2)</f>
        <v>0</v>
      </c>
      <c r="BL570" s="18" t="s">
        <v>160</v>
      </c>
      <c r="BM570" s="162" t="s">
        <v>703</v>
      </c>
    </row>
    <row r="571" spans="1:65" s="2" customFormat="1" ht="11.25">
      <c r="A571" s="33"/>
      <c r="B571" s="34"/>
      <c r="C571" s="33"/>
      <c r="D571" s="164" t="s">
        <v>162</v>
      </c>
      <c r="E571" s="33"/>
      <c r="F571" s="165" t="s">
        <v>704</v>
      </c>
      <c r="G571" s="33"/>
      <c r="H571" s="33"/>
      <c r="I571" s="166"/>
      <c r="J571" s="33"/>
      <c r="K571" s="33"/>
      <c r="L571" s="34"/>
      <c r="M571" s="167"/>
      <c r="N571" s="168"/>
      <c r="O571" s="59"/>
      <c r="P571" s="59"/>
      <c r="Q571" s="59"/>
      <c r="R571" s="59"/>
      <c r="S571" s="59"/>
      <c r="T571" s="60"/>
      <c r="U571" s="33"/>
      <c r="V571" s="33"/>
      <c r="W571" s="33"/>
      <c r="X571" s="33"/>
      <c r="Y571" s="33"/>
      <c r="Z571" s="33"/>
      <c r="AA571" s="33"/>
      <c r="AB571" s="33"/>
      <c r="AC571" s="33"/>
      <c r="AD571" s="33"/>
      <c r="AE571" s="33"/>
      <c r="AT571" s="18" t="s">
        <v>162</v>
      </c>
      <c r="AU571" s="18" t="s">
        <v>87</v>
      </c>
    </row>
    <row r="572" spans="1:65" s="13" customFormat="1" ht="22.5">
      <c r="B572" s="170"/>
      <c r="D572" s="164" t="s">
        <v>166</v>
      </c>
      <c r="E572" s="171" t="s">
        <v>1</v>
      </c>
      <c r="F572" s="172" t="s">
        <v>558</v>
      </c>
      <c r="H572" s="171" t="s">
        <v>1</v>
      </c>
      <c r="I572" s="173"/>
      <c r="L572" s="170"/>
      <c r="M572" s="174"/>
      <c r="N572" s="175"/>
      <c r="O572" s="175"/>
      <c r="P572" s="175"/>
      <c r="Q572" s="175"/>
      <c r="R572" s="175"/>
      <c r="S572" s="175"/>
      <c r="T572" s="176"/>
      <c r="AT572" s="171" t="s">
        <v>166</v>
      </c>
      <c r="AU572" s="171" t="s">
        <v>87</v>
      </c>
      <c r="AV572" s="13" t="s">
        <v>85</v>
      </c>
      <c r="AW572" s="13" t="s">
        <v>34</v>
      </c>
      <c r="AX572" s="13" t="s">
        <v>78</v>
      </c>
      <c r="AY572" s="171" t="s">
        <v>153</v>
      </c>
    </row>
    <row r="573" spans="1:65" s="14" customFormat="1" ht="11.25">
      <c r="B573" s="177"/>
      <c r="D573" s="164" t="s">
        <v>166</v>
      </c>
      <c r="E573" s="178" t="s">
        <v>1</v>
      </c>
      <c r="F573" s="179" t="s">
        <v>705</v>
      </c>
      <c r="H573" s="180">
        <v>5</v>
      </c>
      <c r="I573" s="181"/>
      <c r="L573" s="177"/>
      <c r="M573" s="182"/>
      <c r="N573" s="183"/>
      <c r="O573" s="183"/>
      <c r="P573" s="183"/>
      <c r="Q573" s="183"/>
      <c r="R573" s="183"/>
      <c r="S573" s="183"/>
      <c r="T573" s="184"/>
      <c r="AT573" s="178" t="s">
        <v>166</v>
      </c>
      <c r="AU573" s="178" t="s">
        <v>87</v>
      </c>
      <c r="AV573" s="14" t="s">
        <v>87</v>
      </c>
      <c r="AW573" s="14" t="s">
        <v>34</v>
      </c>
      <c r="AX573" s="14" t="s">
        <v>85</v>
      </c>
      <c r="AY573" s="178" t="s">
        <v>153</v>
      </c>
    </row>
    <row r="574" spans="1:65" s="2" customFormat="1" ht="24.2" customHeight="1">
      <c r="A574" s="33"/>
      <c r="B574" s="150"/>
      <c r="C574" s="151" t="s">
        <v>706</v>
      </c>
      <c r="D574" s="151" t="s">
        <v>155</v>
      </c>
      <c r="E574" s="152" t="s">
        <v>707</v>
      </c>
      <c r="F574" s="153" t="s">
        <v>708</v>
      </c>
      <c r="G574" s="154" t="s">
        <v>171</v>
      </c>
      <c r="H574" s="155">
        <v>6</v>
      </c>
      <c r="I574" s="156"/>
      <c r="J574" s="157">
        <f>ROUND(I574*H574,2)</f>
        <v>0</v>
      </c>
      <c r="K574" s="153" t="s">
        <v>159</v>
      </c>
      <c r="L574" s="34"/>
      <c r="M574" s="158" t="s">
        <v>1</v>
      </c>
      <c r="N574" s="159" t="s">
        <v>43</v>
      </c>
      <c r="O574" s="59"/>
      <c r="P574" s="160">
        <f>O574*H574</f>
        <v>0</v>
      </c>
      <c r="Q574" s="160">
        <v>0</v>
      </c>
      <c r="R574" s="160">
        <f>Q574*H574</f>
        <v>0</v>
      </c>
      <c r="S574" s="160">
        <v>8.2000000000000003E-2</v>
      </c>
      <c r="T574" s="161">
        <f>S574*H574</f>
        <v>0.49199999999999999</v>
      </c>
      <c r="U574" s="33"/>
      <c r="V574" s="33"/>
      <c r="W574" s="33"/>
      <c r="X574" s="33"/>
      <c r="Y574" s="33"/>
      <c r="Z574" s="33"/>
      <c r="AA574" s="33"/>
      <c r="AB574" s="33"/>
      <c r="AC574" s="33"/>
      <c r="AD574" s="33"/>
      <c r="AE574" s="33"/>
      <c r="AR574" s="162" t="s">
        <v>160</v>
      </c>
      <c r="AT574" s="162" t="s">
        <v>155</v>
      </c>
      <c r="AU574" s="162" t="s">
        <v>87</v>
      </c>
      <c r="AY574" s="18" t="s">
        <v>153</v>
      </c>
      <c r="BE574" s="163">
        <f>IF(N574="základní",J574,0)</f>
        <v>0</v>
      </c>
      <c r="BF574" s="163">
        <f>IF(N574="snížená",J574,0)</f>
        <v>0</v>
      </c>
      <c r="BG574" s="163">
        <f>IF(N574="zákl. přenesená",J574,0)</f>
        <v>0</v>
      </c>
      <c r="BH574" s="163">
        <f>IF(N574="sníž. přenesená",J574,0)</f>
        <v>0</v>
      </c>
      <c r="BI574" s="163">
        <f>IF(N574="nulová",J574,0)</f>
        <v>0</v>
      </c>
      <c r="BJ574" s="18" t="s">
        <v>85</v>
      </c>
      <c r="BK574" s="163">
        <f>ROUND(I574*H574,2)</f>
        <v>0</v>
      </c>
      <c r="BL574" s="18" t="s">
        <v>160</v>
      </c>
      <c r="BM574" s="162" t="s">
        <v>709</v>
      </c>
    </row>
    <row r="575" spans="1:65" s="2" customFormat="1" ht="39">
      <c r="A575" s="33"/>
      <c r="B575" s="34"/>
      <c r="C575" s="33"/>
      <c r="D575" s="164" t="s">
        <v>162</v>
      </c>
      <c r="E575" s="33"/>
      <c r="F575" s="165" t="s">
        <v>710</v>
      </c>
      <c r="G575" s="33"/>
      <c r="H575" s="33"/>
      <c r="I575" s="166"/>
      <c r="J575" s="33"/>
      <c r="K575" s="33"/>
      <c r="L575" s="34"/>
      <c r="M575" s="167"/>
      <c r="N575" s="168"/>
      <c r="O575" s="59"/>
      <c r="P575" s="59"/>
      <c r="Q575" s="59"/>
      <c r="R575" s="59"/>
      <c r="S575" s="59"/>
      <c r="T575" s="60"/>
      <c r="U575" s="33"/>
      <c r="V575" s="33"/>
      <c r="W575" s="33"/>
      <c r="X575" s="33"/>
      <c r="Y575" s="33"/>
      <c r="Z575" s="33"/>
      <c r="AA575" s="33"/>
      <c r="AB575" s="33"/>
      <c r="AC575" s="33"/>
      <c r="AD575" s="33"/>
      <c r="AE575" s="33"/>
      <c r="AT575" s="18" t="s">
        <v>162</v>
      </c>
      <c r="AU575" s="18" t="s">
        <v>87</v>
      </c>
    </row>
    <row r="576" spans="1:65" s="2" customFormat="1" ht="68.25">
      <c r="A576" s="33"/>
      <c r="B576" s="34"/>
      <c r="C576" s="33"/>
      <c r="D576" s="164" t="s">
        <v>164</v>
      </c>
      <c r="E576" s="33"/>
      <c r="F576" s="169" t="s">
        <v>711</v>
      </c>
      <c r="G576" s="33"/>
      <c r="H576" s="33"/>
      <c r="I576" s="166"/>
      <c r="J576" s="33"/>
      <c r="K576" s="33"/>
      <c r="L576" s="34"/>
      <c r="M576" s="167"/>
      <c r="N576" s="168"/>
      <c r="O576" s="59"/>
      <c r="P576" s="59"/>
      <c r="Q576" s="59"/>
      <c r="R576" s="59"/>
      <c r="S576" s="59"/>
      <c r="T576" s="60"/>
      <c r="U576" s="33"/>
      <c r="V576" s="33"/>
      <c r="W576" s="33"/>
      <c r="X576" s="33"/>
      <c r="Y576" s="33"/>
      <c r="Z576" s="33"/>
      <c r="AA576" s="33"/>
      <c r="AB576" s="33"/>
      <c r="AC576" s="33"/>
      <c r="AD576" s="33"/>
      <c r="AE576" s="33"/>
      <c r="AT576" s="18" t="s">
        <v>164</v>
      </c>
      <c r="AU576" s="18" t="s">
        <v>87</v>
      </c>
    </row>
    <row r="577" spans="1:65" s="13" customFormat="1" ht="11.25">
      <c r="B577" s="170"/>
      <c r="D577" s="164" t="s">
        <v>166</v>
      </c>
      <c r="E577" s="171" t="s">
        <v>1</v>
      </c>
      <c r="F577" s="172" t="s">
        <v>569</v>
      </c>
      <c r="H577" s="171" t="s">
        <v>1</v>
      </c>
      <c r="I577" s="173"/>
      <c r="L577" s="170"/>
      <c r="M577" s="174"/>
      <c r="N577" s="175"/>
      <c r="O577" s="175"/>
      <c r="P577" s="175"/>
      <c r="Q577" s="175"/>
      <c r="R577" s="175"/>
      <c r="S577" s="175"/>
      <c r="T577" s="176"/>
      <c r="AT577" s="171" t="s">
        <v>166</v>
      </c>
      <c r="AU577" s="171" t="s">
        <v>87</v>
      </c>
      <c r="AV577" s="13" t="s">
        <v>85</v>
      </c>
      <c r="AW577" s="13" t="s">
        <v>34</v>
      </c>
      <c r="AX577" s="13" t="s">
        <v>78</v>
      </c>
      <c r="AY577" s="171" t="s">
        <v>153</v>
      </c>
    </row>
    <row r="578" spans="1:65" s="14" customFormat="1" ht="11.25">
      <c r="B578" s="177"/>
      <c r="D578" s="164" t="s">
        <v>166</v>
      </c>
      <c r="E578" s="178" t="s">
        <v>1</v>
      </c>
      <c r="F578" s="179" t="s">
        <v>712</v>
      </c>
      <c r="H578" s="180">
        <v>2</v>
      </c>
      <c r="I578" s="181"/>
      <c r="L578" s="177"/>
      <c r="M578" s="182"/>
      <c r="N578" s="183"/>
      <c r="O578" s="183"/>
      <c r="P578" s="183"/>
      <c r="Q578" s="183"/>
      <c r="R578" s="183"/>
      <c r="S578" s="183"/>
      <c r="T578" s="184"/>
      <c r="AT578" s="178" t="s">
        <v>166</v>
      </c>
      <c r="AU578" s="178" t="s">
        <v>87</v>
      </c>
      <c r="AV578" s="14" t="s">
        <v>87</v>
      </c>
      <c r="AW578" s="14" t="s">
        <v>34</v>
      </c>
      <c r="AX578" s="14" t="s">
        <v>78</v>
      </c>
      <c r="AY578" s="178" t="s">
        <v>153</v>
      </c>
    </row>
    <row r="579" spans="1:65" s="14" customFormat="1" ht="11.25">
      <c r="B579" s="177"/>
      <c r="D579" s="164" t="s">
        <v>166</v>
      </c>
      <c r="E579" s="178" t="s">
        <v>1</v>
      </c>
      <c r="F579" s="179" t="s">
        <v>592</v>
      </c>
      <c r="H579" s="180">
        <v>4</v>
      </c>
      <c r="I579" s="181"/>
      <c r="L579" s="177"/>
      <c r="M579" s="182"/>
      <c r="N579" s="183"/>
      <c r="O579" s="183"/>
      <c r="P579" s="183"/>
      <c r="Q579" s="183"/>
      <c r="R579" s="183"/>
      <c r="S579" s="183"/>
      <c r="T579" s="184"/>
      <c r="AT579" s="178" t="s">
        <v>166</v>
      </c>
      <c r="AU579" s="178" t="s">
        <v>87</v>
      </c>
      <c r="AV579" s="14" t="s">
        <v>87</v>
      </c>
      <c r="AW579" s="14" t="s">
        <v>34</v>
      </c>
      <c r="AX579" s="14" t="s">
        <v>78</v>
      </c>
      <c r="AY579" s="178" t="s">
        <v>153</v>
      </c>
    </row>
    <row r="580" spans="1:65" s="15" customFormat="1" ht="11.25">
      <c r="B580" s="185"/>
      <c r="D580" s="164" t="s">
        <v>166</v>
      </c>
      <c r="E580" s="186" t="s">
        <v>1</v>
      </c>
      <c r="F580" s="187" t="s">
        <v>184</v>
      </c>
      <c r="H580" s="188">
        <v>6</v>
      </c>
      <c r="I580" s="189"/>
      <c r="L580" s="185"/>
      <c r="M580" s="190"/>
      <c r="N580" s="191"/>
      <c r="O580" s="191"/>
      <c r="P580" s="191"/>
      <c r="Q580" s="191"/>
      <c r="R580" s="191"/>
      <c r="S580" s="191"/>
      <c r="T580" s="192"/>
      <c r="AT580" s="186" t="s">
        <v>166</v>
      </c>
      <c r="AU580" s="186" t="s">
        <v>87</v>
      </c>
      <c r="AV580" s="15" t="s">
        <v>160</v>
      </c>
      <c r="AW580" s="15" t="s">
        <v>34</v>
      </c>
      <c r="AX580" s="15" t="s">
        <v>85</v>
      </c>
      <c r="AY580" s="186" t="s">
        <v>153</v>
      </c>
    </row>
    <row r="581" spans="1:65" s="2" customFormat="1" ht="24.2" customHeight="1">
      <c r="A581" s="33"/>
      <c r="B581" s="150"/>
      <c r="C581" s="151" t="s">
        <v>713</v>
      </c>
      <c r="D581" s="151" t="s">
        <v>155</v>
      </c>
      <c r="E581" s="152" t="s">
        <v>714</v>
      </c>
      <c r="F581" s="153" t="s">
        <v>715</v>
      </c>
      <c r="G581" s="154" t="s">
        <v>171</v>
      </c>
      <c r="H581" s="155">
        <v>7</v>
      </c>
      <c r="I581" s="156"/>
      <c r="J581" s="157">
        <f>ROUND(I581*H581,2)</f>
        <v>0</v>
      </c>
      <c r="K581" s="153" t="s">
        <v>159</v>
      </c>
      <c r="L581" s="34"/>
      <c r="M581" s="158" t="s">
        <v>1</v>
      </c>
      <c r="N581" s="159" t="s">
        <v>43</v>
      </c>
      <c r="O581" s="59"/>
      <c r="P581" s="160">
        <f>O581*H581</f>
        <v>0</v>
      </c>
      <c r="Q581" s="160">
        <v>0</v>
      </c>
      <c r="R581" s="160">
        <f>Q581*H581</f>
        <v>0</v>
      </c>
      <c r="S581" s="160">
        <v>4.0000000000000001E-3</v>
      </c>
      <c r="T581" s="161">
        <f>S581*H581</f>
        <v>2.8000000000000001E-2</v>
      </c>
      <c r="U581" s="33"/>
      <c r="V581" s="33"/>
      <c r="W581" s="33"/>
      <c r="X581" s="33"/>
      <c r="Y581" s="33"/>
      <c r="Z581" s="33"/>
      <c r="AA581" s="33"/>
      <c r="AB581" s="33"/>
      <c r="AC581" s="33"/>
      <c r="AD581" s="33"/>
      <c r="AE581" s="33"/>
      <c r="AR581" s="162" t="s">
        <v>160</v>
      </c>
      <c r="AT581" s="162" t="s">
        <v>155</v>
      </c>
      <c r="AU581" s="162" t="s">
        <v>87</v>
      </c>
      <c r="AY581" s="18" t="s">
        <v>153</v>
      </c>
      <c r="BE581" s="163">
        <f>IF(N581="základní",J581,0)</f>
        <v>0</v>
      </c>
      <c r="BF581" s="163">
        <f>IF(N581="snížená",J581,0)</f>
        <v>0</v>
      </c>
      <c r="BG581" s="163">
        <f>IF(N581="zákl. přenesená",J581,0)</f>
        <v>0</v>
      </c>
      <c r="BH581" s="163">
        <f>IF(N581="sníž. přenesená",J581,0)</f>
        <v>0</v>
      </c>
      <c r="BI581" s="163">
        <f>IF(N581="nulová",J581,0)</f>
        <v>0</v>
      </c>
      <c r="BJ581" s="18" t="s">
        <v>85</v>
      </c>
      <c r="BK581" s="163">
        <f>ROUND(I581*H581,2)</f>
        <v>0</v>
      </c>
      <c r="BL581" s="18" t="s">
        <v>160</v>
      </c>
      <c r="BM581" s="162" t="s">
        <v>716</v>
      </c>
    </row>
    <row r="582" spans="1:65" s="2" customFormat="1" ht="29.25">
      <c r="A582" s="33"/>
      <c r="B582" s="34"/>
      <c r="C582" s="33"/>
      <c r="D582" s="164" t="s">
        <v>162</v>
      </c>
      <c r="E582" s="33"/>
      <c r="F582" s="165" t="s">
        <v>717</v>
      </c>
      <c r="G582" s="33"/>
      <c r="H582" s="33"/>
      <c r="I582" s="166"/>
      <c r="J582" s="33"/>
      <c r="K582" s="33"/>
      <c r="L582" s="34"/>
      <c r="M582" s="167"/>
      <c r="N582" s="168"/>
      <c r="O582" s="59"/>
      <c r="P582" s="59"/>
      <c r="Q582" s="59"/>
      <c r="R582" s="59"/>
      <c r="S582" s="59"/>
      <c r="T582" s="60"/>
      <c r="U582" s="33"/>
      <c r="V582" s="33"/>
      <c r="W582" s="33"/>
      <c r="X582" s="33"/>
      <c r="Y582" s="33"/>
      <c r="Z582" s="33"/>
      <c r="AA582" s="33"/>
      <c r="AB582" s="33"/>
      <c r="AC582" s="33"/>
      <c r="AD582" s="33"/>
      <c r="AE582" s="33"/>
      <c r="AT582" s="18" t="s">
        <v>162</v>
      </c>
      <c r="AU582" s="18" t="s">
        <v>87</v>
      </c>
    </row>
    <row r="583" spans="1:65" s="2" customFormat="1" ht="39">
      <c r="A583" s="33"/>
      <c r="B583" s="34"/>
      <c r="C583" s="33"/>
      <c r="D583" s="164" t="s">
        <v>164</v>
      </c>
      <c r="E583" s="33"/>
      <c r="F583" s="169" t="s">
        <v>718</v>
      </c>
      <c r="G583" s="33"/>
      <c r="H583" s="33"/>
      <c r="I583" s="166"/>
      <c r="J583" s="33"/>
      <c r="K583" s="33"/>
      <c r="L583" s="34"/>
      <c r="M583" s="167"/>
      <c r="N583" s="168"/>
      <c r="O583" s="59"/>
      <c r="P583" s="59"/>
      <c r="Q583" s="59"/>
      <c r="R583" s="59"/>
      <c r="S583" s="59"/>
      <c r="T583" s="60"/>
      <c r="U583" s="33"/>
      <c r="V583" s="33"/>
      <c r="W583" s="33"/>
      <c r="X583" s="33"/>
      <c r="Y583" s="33"/>
      <c r="Z583" s="33"/>
      <c r="AA583" s="33"/>
      <c r="AB583" s="33"/>
      <c r="AC583" s="33"/>
      <c r="AD583" s="33"/>
      <c r="AE583" s="33"/>
      <c r="AT583" s="18" t="s">
        <v>164</v>
      </c>
      <c r="AU583" s="18" t="s">
        <v>87</v>
      </c>
    </row>
    <row r="584" spans="1:65" s="13" customFormat="1" ht="11.25">
      <c r="B584" s="170"/>
      <c r="D584" s="164" t="s">
        <v>166</v>
      </c>
      <c r="E584" s="171" t="s">
        <v>1</v>
      </c>
      <c r="F584" s="172" t="s">
        <v>569</v>
      </c>
      <c r="H584" s="171" t="s">
        <v>1</v>
      </c>
      <c r="I584" s="173"/>
      <c r="L584" s="170"/>
      <c r="M584" s="174"/>
      <c r="N584" s="175"/>
      <c r="O584" s="175"/>
      <c r="P584" s="175"/>
      <c r="Q584" s="175"/>
      <c r="R584" s="175"/>
      <c r="S584" s="175"/>
      <c r="T584" s="176"/>
      <c r="AT584" s="171" t="s">
        <v>166</v>
      </c>
      <c r="AU584" s="171" t="s">
        <v>87</v>
      </c>
      <c r="AV584" s="13" t="s">
        <v>85</v>
      </c>
      <c r="AW584" s="13" t="s">
        <v>34</v>
      </c>
      <c r="AX584" s="13" t="s">
        <v>78</v>
      </c>
      <c r="AY584" s="171" t="s">
        <v>153</v>
      </c>
    </row>
    <row r="585" spans="1:65" s="14" customFormat="1" ht="11.25">
      <c r="B585" s="177"/>
      <c r="D585" s="164" t="s">
        <v>166</v>
      </c>
      <c r="E585" s="178" t="s">
        <v>1</v>
      </c>
      <c r="F585" s="179" t="s">
        <v>712</v>
      </c>
      <c r="H585" s="180">
        <v>2</v>
      </c>
      <c r="I585" s="181"/>
      <c r="L585" s="177"/>
      <c r="M585" s="182"/>
      <c r="N585" s="183"/>
      <c r="O585" s="183"/>
      <c r="P585" s="183"/>
      <c r="Q585" s="183"/>
      <c r="R585" s="183"/>
      <c r="S585" s="183"/>
      <c r="T585" s="184"/>
      <c r="AT585" s="178" t="s">
        <v>166</v>
      </c>
      <c r="AU585" s="178" t="s">
        <v>87</v>
      </c>
      <c r="AV585" s="14" t="s">
        <v>87</v>
      </c>
      <c r="AW585" s="14" t="s">
        <v>34</v>
      </c>
      <c r="AX585" s="14" t="s">
        <v>78</v>
      </c>
      <c r="AY585" s="178" t="s">
        <v>153</v>
      </c>
    </row>
    <row r="586" spans="1:65" s="14" customFormat="1" ht="11.25">
      <c r="B586" s="177"/>
      <c r="D586" s="164" t="s">
        <v>166</v>
      </c>
      <c r="E586" s="178" t="s">
        <v>1</v>
      </c>
      <c r="F586" s="179" t="s">
        <v>592</v>
      </c>
      <c r="H586" s="180">
        <v>4</v>
      </c>
      <c r="I586" s="181"/>
      <c r="L586" s="177"/>
      <c r="M586" s="182"/>
      <c r="N586" s="183"/>
      <c r="O586" s="183"/>
      <c r="P586" s="183"/>
      <c r="Q586" s="183"/>
      <c r="R586" s="183"/>
      <c r="S586" s="183"/>
      <c r="T586" s="184"/>
      <c r="AT586" s="178" t="s">
        <v>166</v>
      </c>
      <c r="AU586" s="178" t="s">
        <v>87</v>
      </c>
      <c r="AV586" s="14" t="s">
        <v>87</v>
      </c>
      <c r="AW586" s="14" t="s">
        <v>34</v>
      </c>
      <c r="AX586" s="14" t="s">
        <v>78</v>
      </c>
      <c r="AY586" s="178" t="s">
        <v>153</v>
      </c>
    </row>
    <row r="587" spans="1:65" s="14" customFormat="1" ht="22.5">
      <c r="B587" s="177"/>
      <c r="D587" s="164" t="s">
        <v>166</v>
      </c>
      <c r="E587" s="178" t="s">
        <v>1</v>
      </c>
      <c r="F587" s="179" t="s">
        <v>719</v>
      </c>
      <c r="H587" s="180">
        <v>1</v>
      </c>
      <c r="I587" s="181"/>
      <c r="L587" s="177"/>
      <c r="M587" s="182"/>
      <c r="N587" s="183"/>
      <c r="O587" s="183"/>
      <c r="P587" s="183"/>
      <c r="Q587" s="183"/>
      <c r="R587" s="183"/>
      <c r="S587" s="183"/>
      <c r="T587" s="184"/>
      <c r="AT587" s="178" t="s">
        <v>166</v>
      </c>
      <c r="AU587" s="178" t="s">
        <v>87</v>
      </c>
      <c r="AV587" s="14" t="s">
        <v>87</v>
      </c>
      <c r="AW587" s="14" t="s">
        <v>34</v>
      </c>
      <c r="AX587" s="14" t="s">
        <v>78</v>
      </c>
      <c r="AY587" s="178" t="s">
        <v>153</v>
      </c>
    </row>
    <row r="588" spans="1:65" s="15" customFormat="1" ht="11.25">
      <c r="B588" s="185"/>
      <c r="D588" s="164" t="s">
        <v>166</v>
      </c>
      <c r="E588" s="186" t="s">
        <v>1</v>
      </c>
      <c r="F588" s="187" t="s">
        <v>184</v>
      </c>
      <c r="H588" s="188">
        <v>7</v>
      </c>
      <c r="I588" s="189"/>
      <c r="L588" s="185"/>
      <c r="M588" s="190"/>
      <c r="N588" s="191"/>
      <c r="O588" s="191"/>
      <c r="P588" s="191"/>
      <c r="Q588" s="191"/>
      <c r="R588" s="191"/>
      <c r="S588" s="191"/>
      <c r="T588" s="192"/>
      <c r="AT588" s="186" t="s">
        <v>166</v>
      </c>
      <c r="AU588" s="186" t="s">
        <v>87</v>
      </c>
      <c r="AV588" s="15" t="s">
        <v>160</v>
      </c>
      <c r="AW588" s="15" t="s">
        <v>34</v>
      </c>
      <c r="AX588" s="15" t="s">
        <v>85</v>
      </c>
      <c r="AY588" s="186" t="s">
        <v>153</v>
      </c>
    </row>
    <row r="589" spans="1:65" s="12" customFormat="1" ht="22.9" customHeight="1">
      <c r="B589" s="137"/>
      <c r="D589" s="138" t="s">
        <v>77</v>
      </c>
      <c r="E589" s="148" t="s">
        <v>720</v>
      </c>
      <c r="F589" s="148" t="s">
        <v>721</v>
      </c>
      <c r="I589" s="140"/>
      <c r="J589" s="149">
        <f>BK589</f>
        <v>0</v>
      </c>
      <c r="L589" s="137"/>
      <c r="M589" s="142"/>
      <c r="N589" s="143"/>
      <c r="O589" s="143"/>
      <c r="P589" s="144">
        <f>SUM(P590:P620)</f>
        <v>0</v>
      </c>
      <c r="Q589" s="143"/>
      <c r="R589" s="144">
        <f>SUM(R590:R620)</f>
        <v>0</v>
      </c>
      <c r="S589" s="143"/>
      <c r="T589" s="145">
        <f>SUM(T590:T620)</f>
        <v>0</v>
      </c>
      <c r="AR589" s="138" t="s">
        <v>85</v>
      </c>
      <c r="AT589" s="146" t="s">
        <v>77</v>
      </c>
      <c r="AU589" s="146" t="s">
        <v>85</v>
      </c>
      <c r="AY589" s="138" t="s">
        <v>153</v>
      </c>
      <c r="BK589" s="147">
        <f>SUM(BK590:BK620)</f>
        <v>0</v>
      </c>
    </row>
    <row r="590" spans="1:65" s="2" customFormat="1" ht="21.75" customHeight="1">
      <c r="A590" s="33"/>
      <c r="B590" s="150"/>
      <c r="C590" s="151" t="s">
        <v>722</v>
      </c>
      <c r="D590" s="151" t="s">
        <v>155</v>
      </c>
      <c r="E590" s="152" t="s">
        <v>723</v>
      </c>
      <c r="F590" s="153" t="s">
        <v>724</v>
      </c>
      <c r="G590" s="154" t="s">
        <v>230</v>
      </c>
      <c r="H590" s="155">
        <v>88.442999999999998</v>
      </c>
      <c r="I590" s="156"/>
      <c r="J590" s="157">
        <f>ROUND(I590*H590,2)</f>
        <v>0</v>
      </c>
      <c r="K590" s="153" t="s">
        <v>159</v>
      </c>
      <c r="L590" s="34"/>
      <c r="M590" s="158" t="s">
        <v>1</v>
      </c>
      <c r="N590" s="159" t="s">
        <v>43</v>
      </c>
      <c r="O590" s="59"/>
      <c r="P590" s="160">
        <f>O590*H590</f>
        <v>0</v>
      </c>
      <c r="Q590" s="160">
        <v>0</v>
      </c>
      <c r="R590" s="160">
        <f>Q590*H590</f>
        <v>0</v>
      </c>
      <c r="S590" s="160">
        <v>0</v>
      </c>
      <c r="T590" s="161">
        <f>S590*H590</f>
        <v>0</v>
      </c>
      <c r="U590" s="33"/>
      <c r="V590" s="33"/>
      <c r="W590" s="33"/>
      <c r="X590" s="33"/>
      <c r="Y590" s="33"/>
      <c r="Z590" s="33"/>
      <c r="AA590" s="33"/>
      <c r="AB590" s="33"/>
      <c r="AC590" s="33"/>
      <c r="AD590" s="33"/>
      <c r="AE590" s="33"/>
      <c r="AR590" s="162" t="s">
        <v>160</v>
      </c>
      <c r="AT590" s="162" t="s">
        <v>155</v>
      </c>
      <c r="AU590" s="162" t="s">
        <v>87</v>
      </c>
      <c r="AY590" s="18" t="s">
        <v>153</v>
      </c>
      <c r="BE590" s="163">
        <f>IF(N590="základní",J590,0)</f>
        <v>0</v>
      </c>
      <c r="BF590" s="163">
        <f>IF(N590="snížená",J590,0)</f>
        <v>0</v>
      </c>
      <c r="BG590" s="163">
        <f>IF(N590="zákl. přenesená",J590,0)</f>
        <v>0</v>
      </c>
      <c r="BH590" s="163">
        <f>IF(N590="sníž. přenesená",J590,0)</f>
        <v>0</v>
      </c>
      <c r="BI590" s="163">
        <f>IF(N590="nulová",J590,0)</f>
        <v>0</v>
      </c>
      <c r="BJ590" s="18" t="s">
        <v>85</v>
      </c>
      <c r="BK590" s="163">
        <f>ROUND(I590*H590,2)</f>
        <v>0</v>
      </c>
      <c r="BL590" s="18" t="s">
        <v>160</v>
      </c>
      <c r="BM590" s="162" t="s">
        <v>725</v>
      </c>
    </row>
    <row r="591" spans="1:65" s="2" customFormat="1" ht="19.5">
      <c r="A591" s="33"/>
      <c r="B591" s="34"/>
      <c r="C591" s="33"/>
      <c r="D591" s="164" t="s">
        <v>162</v>
      </c>
      <c r="E591" s="33"/>
      <c r="F591" s="165" t="s">
        <v>726</v>
      </c>
      <c r="G591" s="33"/>
      <c r="H591" s="33"/>
      <c r="I591" s="166"/>
      <c r="J591" s="33"/>
      <c r="K591" s="33"/>
      <c r="L591" s="34"/>
      <c r="M591" s="167"/>
      <c r="N591" s="168"/>
      <c r="O591" s="59"/>
      <c r="P591" s="59"/>
      <c r="Q591" s="59"/>
      <c r="R591" s="59"/>
      <c r="S591" s="59"/>
      <c r="T591" s="60"/>
      <c r="U591" s="33"/>
      <c r="V591" s="33"/>
      <c r="W591" s="33"/>
      <c r="X591" s="33"/>
      <c r="Y591" s="33"/>
      <c r="Z591" s="33"/>
      <c r="AA591" s="33"/>
      <c r="AB591" s="33"/>
      <c r="AC591" s="33"/>
      <c r="AD591" s="33"/>
      <c r="AE591" s="33"/>
      <c r="AT591" s="18" t="s">
        <v>162</v>
      </c>
      <c r="AU591" s="18" t="s">
        <v>87</v>
      </c>
    </row>
    <row r="592" spans="1:65" s="2" customFormat="1" ht="97.5">
      <c r="A592" s="33"/>
      <c r="B592" s="34"/>
      <c r="C592" s="33"/>
      <c r="D592" s="164" t="s">
        <v>164</v>
      </c>
      <c r="E592" s="33"/>
      <c r="F592" s="169" t="s">
        <v>727</v>
      </c>
      <c r="G592" s="33"/>
      <c r="H592" s="33"/>
      <c r="I592" s="166"/>
      <c r="J592" s="33"/>
      <c r="K592" s="33"/>
      <c r="L592" s="34"/>
      <c r="M592" s="167"/>
      <c r="N592" s="168"/>
      <c r="O592" s="59"/>
      <c r="P592" s="59"/>
      <c r="Q592" s="59"/>
      <c r="R592" s="59"/>
      <c r="S592" s="59"/>
      <c r="T592" s="60"/>
      <c r="U592" s="33"/>
      <c r="V592" s="33"/>
      <c r="W592" s="33"/>
      <c r="X592" s="33"/>
      <c r="Y592" s="33"/>
      <c r="Z592" s="33"/>
      <c r="AA592" s="33"/>
      <c r="AB592" s="33"/>
      <c r="AC592" s="33"/>
      <c r="AD592" s="33"/>
      <c r="AE592" s="33"/>
      <c r="AT592" s="18" t="s">
        <v>164</v>
      </c>
      <c r="AU592" s="18" t="s">
        <v>87</v>
      </c>
    </row>
    <row r="593" spans="1:65" s="14" customFormat="1" ht="11.25">
      <c r="B593" s="177"/>
      <c r="D593" s="164" t="s">
        <v>166</v>
      </c>
      <c r="E593" s="178" t="s">
        <v>1</v>
      </c>
      <c r="F593" s="179" t="s">
        <v>728</v>
      </c>
      <c r="H593" s="180">
        <v>0.59</v>
      </c>
      <c r="I593" s="181"/>
      <c r="L593" s="177"/>
      <c r="M593" s="182"/>
      <c r="N593" s="183"/>
      <c r="O593" s="183"/>
      <c r="P593" s="183"/>
      <c r="Q593" s="183"/>
      <c r="R593" s="183"/>
      <c r="S593" s="183"/>
      <c r="T593" s="184"/>
      <c r="AT593" s="178" t="s">
        <v>166</v>
      </c>
      <c r="AU593" s="178" t="s">
        <v>87</v>
      </c>
      <c r="AV593" s="14" t="s">
        <v>87</v>
      </c>
      <c r="AW593" s="14" t="s">
        <v>34</v>
      </c>
      <c r="AX593" s="14" t="s">
        <v>78</v>
      </c>
      <c r="AY593" s="178" t="s">
        <v>153</v>
      </c>
    </row>
    <row r="594" spans="1:65" s="14" customFormat="1" ht="11.25">
      <c r="B594" s="177"/>
      <c r="D594" s="164" t="s">
        <v>166</v>
      </c>
      <c r="E594" s="178" t="s">
        <v>1</v>
      </c>
      <c r="F594" s="179" t="s">
        <v>729</v>
      </c>
      <c r="H594" s="180">
        <v>6.8</v>
      </c>
      <c r="I594" s="181"/>
      <c r="L594" s="177"/>
      <c r="M594" s="182"/>
      <c r="N594" s="183"/>
      <c r="O594" s="183"/>
      <c r="P594" s="183"/>
      <c r="Q594" s="183"/>
      <c r="R594" s="183"/>
      <c r="S594" s="183"/>
      <c r="T594" s="184"/>
      <c r="AT594" s="178" t="s">
        <v>166</v>
      </c>
      <c r="AU594" s="178" t="s">
        <v>87</v>
      </c>
      <c r="AV594" s="14" t="s">
        <v>87</v>
      </c>
      <c r="AW594" s="14" t="s">
        <v>34</v>
      </c>
      <c r="AX594" s="14" t="s">
        <v>78</v>
      </c>
      <c r="AY594" s="178" t="s">
        <v>153</v>
      </c>
    </row>
    <row r="595" spans="1:65" s="14" customFormat="1" ht="22.5">
      <c r="B595" s="177"/>
      <c r="D595" s="164" t="s">
        <v>166</v>
      </c>
      <c r="E595" s="178" t="s">
        <v>1</v>
      </c>
      <c r="F595" s="179" t="s">
        <v>730</v>
      </c>
      <c r="H595" s="180">
        <v>62.975999999999999</v>
      </c>
      <c r="I595" s="181"/>
      <c r="L595" s="177"/>
      <c r="M595" s="182"/>
      <c r="N595" s="183"/>
      <c r="O595" s="183"/>
      <c r="P595" s="183"/>
      <c r="Q595" s="183"/>
      <c r="R595" s="183"/>
      <c r="S595" s="183"/>
      <c r="T595" s="184"/>
      <c r="AT595" s="178" t="s">
        <v>166</v>
      </c>
      <c r="AU595" s="178" t="s">
        <v>87</v>
      </c>
      <c r="AV595" s="14" t="s">
        <v>87</v>
      </c>
      <c r="AW595" s="14" t="s">
        <v>34</v>
      </c>
      <c r="AX595" s="14" t="s">
        <v>78</v>
      </c>
      <c r="AY595" s="178" t="s">
        <v>153</v>
      </c>
    </row>
    <row r="596" spans="1:65" s="14" customFormat="1" ht="22.5">
      <c r="B596" s="177"/>
      <c r="D596" s="164" t="s">
        <v>166</v>
      </c>
      <c r="E596" s="178" t="s">
        <v>1</v>
      </c>
      <c r="F596" s="179" t="s">
        <v>731</v>
      </c>
      <c r="H596" s="180">
        <v>5.125</v>
      </c>
      <c r="I596" s="181"/>
      <c r="L596" s="177"/>
      <c r="M596" s="182"/>
      <c r="N596" s="183"/>
      <c r="O596" s="183"/>
      <c r="P596" s="183"/>
      <c r="Q596" s="183"/>
      <c r="R596" s="183"/>
      <c r="S596" s="183"/>
      <c r="T596" s="184"/>
      <c r="AT596" s="178" t="s">
        <v>166</v>
      </c>
      <c r="AU596" s="178" t="s">
        <v>87</v>
      </c>
      <c r="AV596" s="14" t="s">
        <v>87</v>
      </c>
      <c r="AW596" s="14" t="s">
        <v>34</v>
      </c>
      <c r="AX596" s="14" t="s">
        <v>78</v>
      </c>
      <c r="AY596" s="178" t="s">
        <v>153</v>
      </c>
    </row>
    <row r="597" spans="1:65" s="14" customFormat="1" ht="22.5">
      <c r="B597" s="177"/>
      <c r="D597" s="164" t="s">
        <v>166</v>
      </c>
      <c r="E597" s="178" t="s">
        <v>1</v>
      </c>
      <c r="F597" s="179" t="s">
        <v>732</v>
      </c>
      <c r="H597" s="180">
        <v>2.46</v>
      </c>
      <c r="I597" s="181"/>
      <c r="L597" s="177"/>
      <c r="M597" s="182"/>
      <c r="N597" s="183"/>
      <c r="O597" s="183"/>
      <c r="P597" s="183"/>
      <c r="Q597" s="183"/>
      <c r="R597" s="183"/>
      <c r="S597" s="183"/>
      <c r="T597" s="184"/>
      <c r="AT597" s="178" t="s">
        <v>166</v>
      </c>
      <c r="AU597" s="178" t="s">
        <v>87</v>
      </c>
      <c r="AV597" s="14" t="s">
        <v>87</v>
      </c>
      <c r="AW597" s="14" t="s">
        <v>34</v>
      </c>
      <c r="AX597" s="14" t="s">
        <v>78</v>
      </c>
      <c r="AY597" s="178" t="s">
        <v>153</v>
      </c>
    </row>
    <row r="598" spans="1:65" s="14" customFormat="1" ht="11.25">
      <c r="B598" s="177"/>
      <c r="D598" s="164" t="s">
        <v>166</v>
      </c>
      <c r="E598" s="178" t="s">
        <v>1</v>
      </c>
      <c r="F598" s="179" t="s">
        <v>733</v>
      </c>
      <c r="H598" s="180">
        <v>10</v>
      </c>
      <c r="I598" s="181"/>
      <c r="L598" s="177"/>
      <c r="M598" s="182"/>
      <c r="N598" s="183"/>
      <c r="O598" s="183"/>
      <c r="P598" s="183"/>
      <c r="Q598" s="183"/>
      <c r="R598" s="183"/>
      <c r="S598" s="183"/>
      <c r="T598" s="184"/>
      <c r="AT598" s="178" t="s">
        <v>166</v>
      </c>
      <c r="AU598" s="178" t="s">
        <v>87</v>
      </c>
      <c r="AV598" s="14" t="s">
        <v>87</v>
      </c>
      <c r="AW598" s="14" t="s">
        <v>34</v>
      </c>
      <c r="AX598" s="14" t="s">
        <v>78</v>
      </c>
      <c r="AY598" s="178" t="s">
        <v>153</v>
      </c>
    </row>
    <row r="599" spans="1:65" s="14" customFormat="1" ht="11.25">
      <c r="B599" s="177"/>
      <c r="D599" s="164" t="s">
        <v>166</v>
      </c>
      <c r="E599" s="178" t="s">
        <v>1</v>
      </c>
      <c r="F599" s="179" t="s">
        <v>734</v>
      </c>
      <c r="H599" s="180">
        <v>0.49199999999999999</v>
      </c>
      <c r="I599" s="181"/>
      <c r="L599" s="177"/>
      <c r="M599" s="182"/>
      <c r="N599" s="183"/>
      <c r="O599" s="183"/>
      <c r="P599" s="183"/>
      <c r="Q599" s="183"/>
      <c r="R599" s="183"/>
      <c r="S599" s="183"/>
      <c r="T599" s="184"/>
      <c r="AT599" s="178" t="s">
        <v>166</v>
      </c>
      <c r="AU599" s="178" t="s">
        <v>87</v>
      </c>
      <c r="AV599" s="14" t="s">
        <v>87</v>
      </c>
      <c r="AW599" s="14" t="s">
        <v>34</v>
      </c>
      <c r="AX599" s="14" t="s">
        <v>78</v>
      </c>
      <c r="AY599" s="178" t="s">
        <v>153</v>
      </c>
    </row>
    <row r="600" spans="1:65" s="15" customFormat="1" ht="11.25">
      <c r="B600" s="185"/>
      <c r="D600" s="164" t="s">
        <v>166</v>
      </c>
      <c r="E600" s="186" t="s">
        <v>118</v>
      </c>
      <c r="F600" s="187" t="s">
        <v>184</v>
      </c>
      <c r="H600" s="188">
        <v>88.442999999999998</v>
      </c>
      <c r="I600" s="189"/>
      <c r="L600" s="185"/>
      <c r="M600" s="190"/>
      <c r="N600" s="191"/>
      <c r="O600" s="191"/>
      <c r="P600" s="191"/>
      <c r="Q600" s="191"/>
      <c r="R600" s="191"/>
      <c r="S600" s="191"/>
      <c r="T600" s="192"/>
      <c r="AT600" s="186" t="s">
        <v>166</v>
      </c>
      <c r="AU600" s="186" t="s">
        <v>87</v>
      </c>
      <c r="AV600" s="15" t="s">
        <v>160</v>
      </c>
      <c r="AW600" s="15" t="s">
        <v>34</v>
      </c>
      <c r="AX600" s="15" t="s">
        <v>85</v>
      </c>
      <c r="AY600" s="186" t="s">
        <v>153</v>
      </c>
    </row>
    <row r="601" spans="1:65" s="2" customFormat="1" ht="24.2" customHeight="1">
      <c r="A601" s="33"/>
      <c r="B601" s="150"/>
      <c r="C601" s="151" t="s">
        <v>735</v>
      </c>
      <c r="D601" s="151" t="s">
        <v>155</v>
      </c>
      <c r="E601" s="152" t="s">
        <v>736</v>
      </c>
      <c r="F601" s="153" t="s">
        <v>737</v>
      </c>
      <c r="G601" s="154" t="s">
        <v>230</v>
      </c>
      <c r="H601" s="155">
        <v>619.101</v>
      </c>
      <c r="I601" s="156"/>
      <c r="J601" s="157">
        <f>ROUND(I601*H601,2)</f>
        <v>0</v>
      </c>
      <c r="K601" s="153" t="s">
        <v>159</v>
      </c>
      <c r="L601" s="34"/>
      <c r="M601" s="158" t="s">
        <v>1</v>
      </c>
      <c r="N601" s="159" t="s">
        <v>43</v>
      </c>
      <c r="O601" s="59"/>
      <c r="P601" s="160">
        <f>O601*H601</f>
        <v>0</v>
      </c>
      <c r="Q601" s="160">
        <v>0</v>
      </c>
      <c r="R601" s="160">
        <f>Q601*H601</f>
        <v>0</v>
      </c>
      <c r="S601" s="160">
        <v>0</v>
      </c>
      <c r="T601" s="161">
        <f>S601*H601</f>
        <v>0</v>
      </c>
      <c r="U601" s="33"/>
      <c r="V601" s="33"/>
      <c r="W601" s="33"/>
      <c r="X601" s="33"/>
      <c r="Y601" s="33"/>
      <c r="Z601" s="33"/>
      <c r="AA601" s="33"/>
      <c r="AB601" s="33"/>
      <c r="AC601" s="33"/>
      <c r="AD601" s="33"/>
      <c r="AE601" s="33"/>
      <c r="AR601" s="162" t="s">
        <v>160</v>
      </c>
      <c r="AT601" s="162" t="s">
        <v>155</v>
      </c>
      <c r="AU601" s="162" t="s">
        <v>87</v>
      </c>
      <c r="AY601" s="18" t="s">
        <v>153</v>
      </c>
      <c r="BE601" s="163">
        <f>IF(N601="základní",J601,0)</f>
        <v>0</v>
      </c>
      <c r="BF601" s="163">
        <f>IF(N601="snížená",J601,0)</f>
        <v>0</v>
      </c>
      <c r="BG601" s="163">
        <f>IF(N601="zákl. přenesená",J601,0)</f>
        <v>0</v>
      </c>
      <c r="BH601" s="163">
        <f>IF(N601="sníž. přenesená",J601,0)</f>
        <v>0</v>
      </c>
      <c r="BI601" s="163">
        <f>IF(N601="nulová",J601,0)</f>
        <v>0</v>
      </c>
      <c r="BJ601" s="18" t="s">
        <v>85</v>
      </c>
      <c r="BK601" s="163">
        <f>ROUND(I601*H601,2)</f>
        <v>0</v>
      </c>
      <c r="BL601" s="18" t="s">
        <v>160</v>
      </c>
      <c r="BM601" s="162" t="s">
        <v>738</v>
      </c>
    </row>
    <row r="602" spans="1:65" s="2" customFormat="1" ht="29.25">
      <c r="A602" s="33"/>
      <c r="B602" s="34"/>
      <c r="C602" s="33"/>
      <c r="D602" s="164" t="s">
        <v>162</v>
      </c>
      <c r="E602" s="33"/>
      <c r="F602" s="165" t="s">
        <v>739</v>
      </c>
      <c r="G602" s="33"/>
      <c r="H602" s="33"/>
      <c r="I602" s="166"/>
      <c r="J602" s="33"/>
      <c r="K602" s="33"/>
      <c r="L602" s="34"/>
      <c r="M602" s="167"/>
      <c r="N602" s="168"/>
      <c r="O602" s="59"/>
      <c r="P602" s="59"/>
      <c r="Q602" s="59"/>
      <c r="R602" s="59"/>
      <c r="S602" s="59"/>
      <c r="T602" s="60"/>
      <c r="U602" s="33"/>
      <c r="V602" s="33"/>
      <c r="W602" s="33"/>
      <c r="X602" s="33"/>
      <c r="Y602" s="33"/>
      <c r="Z602" s="33"/>
      <c r="AA602" s="33"/>
      <c r="AB602" s="33"/>
      <c r="AC602" s="33"/>
      <c r="AD602" s="33"/>
      <c r="AE602" s="33"/>
      <c r="AT602" s="18" t="s">
        <v>162</v>
      </c>
      <c r="AU602" s="18" t="s">
        <v>87</v>
      </c>
    </row>
    <row r="603" spans="1:65" s="2" customFormat="1" ht="97.5">
      <c r="A603" s="33"/>
      <c r="B603" s="34"/>
      <c r="C603" s="33"/>
      <c r="D603" s="164" t="s">
        <v>164</v>
      </c>
      <c r="E603" s="33"/>
      <c r="F603" s="169" t="s">
        <v>727</v>
      </c>
      <c r="G603" s="33"/>
      <c r="H603" s="33"/>
      <c r="I603" s="166"/>
      <c r="J603" s="33"/>
      <c r="K603" s="33"/>
      <c r="L603" s="34"/>
      <c r="M603" s="167"/>
      <c r="N603" s="168"/>
      <c r="O603" s="59"/>
      <c r="P603" s="59"/>
      <c r="Q603" s="59"/>
      <c r="R603" s="59"/>
      <c r="S603" s="59"/>
      <c r="T603" s="60"/>
      <c r="U603" s="33"/>
      <c r="V603" s="33"/>
      <c r="W603" s="33"/>
      <c r="X603" s="33"/>
      <c r="Y603" s="33"/>
      <c r="Z603" s="33"/>
      <c r="AA603" s="33"/>
      <c r="AB603" s="33"/>
      <c r="AC603" s="33"/>
      <c r="AD603" s="33"/>
      <c r="AE603" s="33"/>
      <c r="AT603" s="18" t="s">
        <v>164</v>
      </c>
      <c r="AU603" s="18" t="s">
        <v>87</v>
      </c>
    </row>
    <row r="604" spans="1:65" s="13" customFormat="1" ht="11.25">
      <c r="B604" s="170"/>
      <c r="D604" s="164" t="s">
        <v>166</v>
      </c>
      <c r="E604" s="171" t="s">
        <v>1</v>
      </c>
      <c r="F604" s="172" t="s">
        <v>740</v>
      </c>
      <c r="H604" s="171" t="s">
        <v>1</v>
      </c>
      <c r="I604" s="173"/>
      <c r="L604" s="170"/>
      <c r="M604" s="174"/>
      <c r="N604" s="175"/>
      <c r="O604" s="175"/>
      <c r="P604" s="175"/>
      <c r="Q604" s="175"/>
      <c r="R604" s="175"/>
      <c r="S604" s="175"/>
      <c r="T604" s="176"/>
      <c r="AT604" s="171" t="s">
        <v>166</v>
      </c>
      <c r="AU604" s="171" t="s">
        <v>87</v>
      </c>
      <c r="AV604" s="13" t="s">
        <v>85</v>
      </c>
      <c r="AW604" s="13" t="s">
        <v>34</v>
      </c>
      <c r="AX604" s="13" t="s">
        <v>78</v>
      </c>
      <c r="AY604" s="171" t="s">
        <v>153</v>
      </c>
    </row>
    <row r="605" spans="1:65" s="14" customFormat="1" ht="11.25">
      <c r="B605" s="177"/>
      <c r="D605" s="164" t="s">
        <v>166</v>
      </c>
      <c r="E605" s="178" t="s">
        <v>1</v>
      </c>
      <c r="F605" s="179" t="s">
        <v>741</v>
      </c>
      <c r="H605" s="180">
        <v>619.101</v>
      </c>
      <c r="I605" s="181"/>
      <c r="L605" s="177"/>
      <c r="M605" s="182"/>
      <c r="N605" s="183"/>
      <c r="O605" s="183"/>
      <c r="P605" s="183"/>
      <c r="Q605" s="183"/>
      <c r="R605" s="183"/>
      <c r="S605" s="183"/>
      <c r="T605" s="184"/>
      <c r="AT605" s="178" t="s">
        <v>166</v>
      </c>
      <c r="AU605" s="178" t="s">
        <v>87</v>
      </c>
      <c r="AV605" s="14" t="s">
        <v>87</v>
      </c>
      <c r="AW605" s="14" t="s">
        <v>34</v>
      </c>
      <c r="AX605" s="14" t="s">
        <v>85</v>
      </c>
      <c r="AY605" s="178" t="s">
        <v>153</v>
      </c>
    </row>
    <row r="606" spans="1:65" s="2" customFormat="1" ht="37.9" customHeight="1">
      <c r="A606" s="33"/>
      <c r="B606" s="150"/>
      <c r="C606" s="151" t="s">
        <v>742</v>
      </c>
      <c r="D606" s="151" t="s">
        <v>155</v>
      </c>
      <c r="E606" s="152" t="s">
        <v>743</v>
      </c>
      <c r="F606" s="153" t="s">
        <v>744</v>
      </c>
      <c r="G606" s="154" t="s">
        <v>230</v>
      </c>
      <c r="H606" s="155">
        <v>16.207000000000001</v>
      </c>
      <c r="I606" s="156"/>
      <c r="J606" s="157">
        <f>ROUND(I606*H606,2)</f>
        <v>0</v>
      </c>
      <c r="K606" s="153" t="s">
        <v>159</v>
      </c>
      <c r="L606" s="34"/>
      <c r="M606" s="158" t="s">
        <v>1</v>
      </c>
      <c r="N606" s="159" t="s">
        <v>43</v>
      </c>
      <c r="O606" s="59"/>
      <c r="P606" s="160">
        <f>O606*H606</f>
        <v>0</v>
      </c>
      <c r="Q606" s="160">
        <v>0</v>
      </c>
      <c r="R606" s="160">
        <f>Q606*H606</f>
        <v>0</v>
      </c>
      <c r="S606" s="160">
        <v>0</v>
      </c>
      <c r="T606" s="161">
        <f>S606*H606</f>
        <v>0</v>
      </c>
      <c r="U606" s="33"/>
      <c r="V606" s="33"/>
      <c r="W606" s="33"/>
      <c r="X606" s="33"/>
      <c r="Y606" s="33"/>
      <c r="Z606" s="33"/>
      <c r="AA606" s="33"/>
      <c r="AB606" s="33"/>
      <c r="AC606" s="33"/>
      <c r="AD606" s="33"/>
      <c r="AE606" s="33"/>
      <c r="AR606" s="162" t="s">
        <v>160</v>
      </c>
      <c r="AT606" s="162" t="s">
        <v>155</v>
      </c>
      <c r="AU606" s="162" t="s">
        <v>87</v>
      </c>
      <c r="AY606" s="18" t="s">
        <v>153</v>
      </c>
      <c r="BE606" s="163">
        <f>IF(N606="základní",J606,0)</f>
        <v>0</v>
      </c>
      <c r="BF606" s="163">
        <f>IF(N606="snížená",J606,0)</f>
        <v>0</v>
      </c>
      <c r="BG606" s="163">
        <f>IF(N606="zákl. přenesená",J606,0)</f>
        <v>0</v>
      </c>
      <c r="BH606" s="163">
        <f>IF(N606="sníž. přenesená",J606,0)</f>
        <v>0</v>
      </c>
      <c r="BI606" s="163">
        <f>IF(N606="nulová",J606,0)</f>
        <v>0</v>
      </c>
      <c r="BJ606" s="18" t="s">
        <v>85</v>
      </c>
      <c r="BK606" s="163">
        <f>ROUND(I606*H606,2)</f>
        <v>0</v>
      </c>
      <c r="BL606" s="18" t="s">
        <v>160</v>
      </c>
      <c r="BM606" s="162" t="s">
        <v>745</v>
      </c>
    </row>
    <row r="607" spans="1:65" s="2" customFormat="1" ht="29.25">
      <c r="A607" s="33"/>
      <c r="B607" s="34"/>
      <c r="C607" s="33"/>
      <c r="D607" s="164" t="s">
        <v>162</v>
      </c>
      <c r="E607" s="33"/>
      <c r="F607" s="165" t="s">
        <v>746</v>
      </c>
      <c r="G607" s="33"/>
      <c r="H607" s="33"/>
      <c r="I607" s="166"/>
      <c r="J607" s="33"/>
      <c r="K607" s="33"/>
      <c r="L607" s="34"/>
      <c r="M607" s="167"/>
      <c r="N607" s="168"/>
      <c r="O607" s="59"/>
      <c r="P607" s="59"/>
      <c r="Q607" s="59"/>
      <c r="R607" s="59"/>
      <c r="S607" s="59"/>
      <c r="T607" s="60"/>
      <c r="U607" s="33"/>
      <c r="V607" s="33"/>
      <c r="W607" s="33"/>
      <c r="X607" s="33"/>
      <c r="Y607" s="33"/>
      <c r="Z607" s="33"/>
      <c r="AA607" s="33"/>
      <c r="AB607" s="33"/>
      <c r="AC607" s="33"/>
      <c r="AD607" s="33"/>
      <c r="AE607" s="33"/>
      <c r="AT607" s="18" t="s">
        <v>162</v>
      </c>
      <c r="AU607" s="18" t="s">
        <v>87</v>
      </c>
    </row>
    <row r="608" spans="1:65" s="14" customFormat="1" ht="11.25">
      <c r="B608" s="177"/>
      <c r="D608" s="164" t="s">
        <v>166</v>
      </c>
      <c r="E608" s="178" t="s">
        <v>1</v>
      </c>
      <c r="F608" s="179" t="s">
        <v>728</v>
      </c>
      <c r="H608" s="180">
        <v>0.59</v>
      </c>
      <c r="I608" s="181"/>
      <c r="L608" s="177"/>
      <c r="M608" s="182"/>
      <c r="N608" s="183"/>
      <c r="O608" s="183"/>
      <c r="P608" s="183"/>
      <c r="Q608" s="183"/>
      <c r="R608" s="183"/>
      <c r="S608" s="183"/>
      <c r="T608" s="184"/>
      <c r="AT608" s="178" t="s">
        <v>166</v>
      </c>
      <c r="AU608" s="178" t="s">
        <v>87</v>
      </c>
      <c r="AV608" s="14" t="s">
        <v>87</v>
      </c>
      <c r="AW608" s="14" t="s">
        <v>34</v>
      </c>
      <c r="AX608" s="14" t="s">
        <v>78</v>
      </c>
      <c r="AY608" s="178" t="s">
        <v>153</v>
      </c>
    </row>
    <row r="609" spans="1:65" s="14" customFormat="1" ht="22.5">
      <c r="B609" s="177"/>
      <c r="D609" s="164" t="s">
        <v>166</v>
      </c>
      <c r="E609" s="178" t="s">
        <v>1</v>
      </c>
      <c r="F609" s="179" t="s">
        <v>731</v>
      </c>
      <c r="H609" s="180">
        <v>5.125</v>
      </c>
      <c r="I609" s="181"/>
      <c r="L609" s="177"/>
      <c r="M609" s="182"/>
      <c r="N609" s="183"/>
      <c r="O609" s="183"/>
      <c r="P609" s="183"/>
      <c r="Q609" s="183"/>
      <c r="R609" s="183"/>
      <c r="S609" s="183"/>
      <c r="T609" s="184"/>
      <c r="AT609" s="178" t="s">
        <v>166</v>
      </c>
      <c r="AU609" s="178" t="s">
        <v>87</v>
      </c>
      <c r="AV609" s="14" t="s">
        <v>87</v>
      </c>
      <c r="AW609" s="14" t="s">
        <v>34</v>
      </c>
      <c r="AX609" s="14" t="s">
        <v>78</v>
      </c>
      <c r="AY609" s="178" t="s">
        <v>153</v>
      </c>
    </row>
    <row r="610" spans="1:65" s="14" customFormat="1" ht="11.25">
      <c r="B610" s="177"/>
      <c r="D610" s="164" t="s">
        <v>166</v>
      </c>
      <c r="E610" s="178" t="s">
        <v>1</v>
      </c>
      <c r="F610" s="179" t="s">
        <v>733</v>
      </c>
      <c r="H610" s="180">
        <v>10</v>
      </c>
      <c r="I610" s="181"/>
      <c r="L610" s="177"/>
      <c r="M610" s="182"/>
      <c r="N610" s="183"/>
      <c r="O610" s="183"/>
      <c r="P610" s="183"/>
      <c r="Q610" s="183"/>
      <c r="R610" s="183"/>
      <c r="S610" s="183"/>
      <c r="T610" s="184"/>
      <c r="AT610" s="178" t="s">
        <v>166</v>
      </c>
      <c r="AU610" s="178" t="s">
        <v>87</v>
      </c>
      <c r="AV610" s="14" t="s">
        <v>87</v>
      </c>
      <c r="AW610" s="14" t="s">
        <v>34</v>
      </c>
      <c r="AX610" s="14" t="s">
        <v>78</v>
      </c>
      <c r="AY610" s="178" t="s">
        <v>153</v>
      </c>
    </row>
    <row r="611" spans="1:65" s="14" customFormat="1" ht="11.25">
      <c r="B611" s="177"/>
      <c r="D611" s="164" t="s">
        <v>166</v>
      </c>
      <c r="E611" s="178" t="s">
        <v>1</v>
      </c>
      <c r="F611" s="179" t="s">
        <v>734</v>
      </c>
      <c r="H611" s="180">
        <v>0.49199999999999999</v>
      </c>
      <c r="I611" s="181"/>
      <c r="L611" s="177"/>
      <c r="M611" s="182"/>
      <c r="N611" s="183"/>
      <c r="O611" s="183"/>
      <c r="P611" s="183"/>
      <c r="Q611" s="183"/>
      <c r="R611" s="183"/>
      <c r="S611" s="183"/>
      <c r="T611" s="184"/>
      <c r="AT611" s="178" t="s">
        <v>166</v>
      </c>
      <c r="AU611" s="178" t="s">
        <v>87</v>
      </c>
      <c r="AV611" s="14" t="s">
        <v>87</v>
      </c>
      <c r="AW611" s="14" t="s">
        <v>34</v>
      </c>
      <c r="AX611" s="14" t="s">
        <v>78</v>
      </c>
      <c r="AY611" s="178" t="s">
        <v>153</v>
      </c>
    </row>
    <row r="612" spans="1:65" s="15" customFormat="1" ht="11.25">
      <c r="B612" s="185"/>
      <c r="D612" s="164" t="s">
        <v>166</v>
      </c>
      <c r="E612" s="186" t="s">
        <v>1</v>
      </c>
      <c r="F612" s="187" t="s">
        <v>184</v>
      </c>
      <c r="H612" s="188">
        <v>16.207000000000001</v>
      </c>
      <c r="I612" s="189"/>
      <c r="L612" s="185"/>
      <c r="M612" s="190"/>
      <c r="N612" s="191"/>
      <c r="O612" s="191"/>
      <c r="P612" s="191"/>
      <c r="Q612" s="191"/>
      <c r="R612" s="191"/>
      <c r="S612" s="191"/>
      <c r="T612" s="192"/>
      <c r="AT612" s="186" t="s">
        <v>166</v>
      </c>
      <c r="AU612" s="186" t="s">
        <v>87</v>
      </c>
      <c r="AV612" s="15" t="s">
        <v>160</v>
      </c>
      <c r="AW612" s="15" t="s">
        <v>34</v>
      </c>
      <c r="AX612" s="15" t="s">
        <v>85</v>
      </c>
      <c r="AY612" s="186" t="s">
        <v>153</v>
      </c>
    </row>
    <row r="613" spans="1:65" s="2" customFormat="1" ht="44.25" customHeight="1">
      <c r="A613" s="33"/>
      <c r="B613" s="150"/>
      <c r="C613" s="151" t="s">
        <v>747</v>
      </c>
      <c r="D613" s="151" t="s">
        <v>155</v>
      </c>
      <c r="E613" s="152" t="s">
        <v>748</v>
      </c>
      <c r="F613" s="153" t="s">
        <v>332</v>
      </c>
      <c r="G613" s="154" t="s">
        <v>230</v>
      </c>
      <c r="H613" s="155">
        <v>9.26</v>
      </c>
      <c r="I613" s="156"/>
      <c r="J613" s="157">
        <f>ROUND(I613*H613,2)</f>
        <v>0</v>
      </c>
      <c r="K613" s="153" t="s">
        <v>159</v>
      </c>
      <c r="L613" s="34"/>
      <c r="M613" s="158" t="s">
        <v>1</v>
      </c>
      <c r="N613" s="159" t="s">
        <v>43</v>
      </c>
      <c r="O613" s="59"/>
      <c r="P613" s="160">
        <f>O613*H613</f>
        <v>0</v>
      </c>
      <c r="Q613" s="160">
        <v>0</v>
      </c>
      <c r="R613" s="160">
        <f>Q613*H613</f>
        <v>0</v>
      </c>
      <c r="S613" s="160">
        <v>0</v>
      </c>
      <c r="T613" s="161">
        <f>S613*H613</f>
        <v>0</v>
      </c>
      <c r="U613" s="33"/>
      <c r="V613" s="33"/>
      <c r="W613" s="33"/>
      <c r="X613" s="33"/>
      <c r="Y613" s="33"/>
      <c r="Z613" s="33"/>
      <c r="AA613" s="33"/>
      <c r="AB613" s="33"/>
      <c r="AC613" s="33"/>
      <c r="AD613" s="33"/>
      <c r="AE613" s="33"/>
      <c r="AR613" s="162" t="s">
        <v>160</v>
      </c>
      <c r="AT613" s="162" t="s">
        <v>155</v>
      </c>
      <c r="AU613" s="162" t="s">
        <v>87</v>
      </c>
      <c r="AY613" s="18" t="s">
        <v>153</v>
      </c>
      <c r="BE613" s="163">
        <f>IF(N613="základní",J613,0)</f>
        <v>0</v>
      </c>
      <c r="BF613" s="163">
        <f>IF(N613="snížená",J613,0)</f>
        <v>0</v>
      </c>
      <c r="BG613" s="163">
        <f>IF(N613="zákl. přenesená",J613,0)</f>
        <v>0</v>
      </c>
      <c r="BH613" s="163">
        <f>IF(N613="sníž. přenesená",J613,0)</f>
        <v>0</v>
      </c>
      <c r="BI613" s="163">
        <f>IF(N613="nulová",J613,0)</f>
        <v>0</v>
      </c>
      <c r="BJ613" s="18" t="s">
        <v>85</v>
      </c>
      <c r="BK613" s="163">
        <f>ROUND(I613*H613,2)</f>
        <v>0</v>
      </c>
      <c r="BL613" s="18" t="s">
        <v>160</v>
      </c>
      <c r="BM613" s="162" t="s">
        <v>749</v>
      </c>
    </row>
    <row r="614" spans="1:65" s="2" customFormat="1" ht="29.25">
      <c r="A614" s="33"/>
      <c r="B614" s="34"/>
      <c r="C614" s="33"/>
      <c r="D614" s="164" t="s">
        <v>162</v>
      </c>
      <c r="E614" s="33"/>
      <c r="F614" s="165" t="s">
        <v>332</v>
      </c>
      <c r="G614" s="33"/>
      <c r="H614" s="33"/>
      <c r="I614" s="166"/>
      <c r="J614" s="33"/>
      <c r="K614" s="33"/>
      <c r="L614" s="34"/>
      <c r="M614" s="167"/>
      <c r="N614" s="168"/>
      <c r="O614" s="59"/>
      <c r="P614" s="59"/>
      <c r="Q614" s="59"/>
      <c r="R614" s="59"/>
      <c r="S614" s="59"/>
      <c r="T614" s="60"/>
      <c r="U614" s="33"/>
      <c r="V614" s="33"/>
      <c r="W614" s="33"/>
      <c r="X614" s="33"/>
      <c r="Y614" s="33"/>
      <c r="Z614" s="33"/>
      <c r="AA614" s="33"/>
      <c r="AB614" s="33"/>
      <c r="AC614" s="33"/>
      <c r="AD614" s="33"/>
      <c r="AE614" s="33"/>
      <c r="AT614" s="18" t="s">
        <v>162</v>
      </c>
      <c r="AU614" s="18" t="s">
        <v>87</v>
      </c>
    </row>
    <row r="615" spans="1:65" s="14" customFormat="1" ht="11.25">
      <c r="B615" s="177"/>
      <c r="D615" s="164" t="s">
        <v>166</v>
      </c>
      <c r="E615" s="178" t="s">
        <v>1</v>
      </c>
      <c r="F615" s="179" t="s">
        <v>729</v>
      </c>
      <c r="H615" s="180">
        <v>6.8</v>
      </c>
      <c r="I615" s="181"/>
      <c r="L615" s="177"/>
      <c r="M615" s="182"/>
      <c r="N615" s="183"/>
      <c r="O615" s="183"/>
      <c r="P615" s="183"/>
      <c r="Q615" s="183"/>
      <c r="R615" s="183"/>
      <c r="S615" s="183"/>
      <c r="T615" s="184"/>
      <c r="AT615" s="178" t="s">
        <v>166</v>
      </c>
      <c r="AU615" s="178" t="s">
        <v>87</v>
      </c>
      <c r="AV615" s="14" t="s">
        <v>87</v>
      </c>
      <c r="AW615" s="14" t="s">
        <v>34</v>
      </c>
      <c r="AX615" s="14" t="s">
        <v>78</v>
      </c>
      <c r="AY615" s="178" t="s">
        <v>153</v>
      </c>
    </row>
    <row r="616" spans="1:65" s="14" customFormat="1" ht="22.5">
      <c r="B616" s="177"/>
      <c r="D616" s="164" t="s">
        <v>166</v>
      </c>
      <c r="E616" s="178" t="s">
        <v>1</v>
      </c>
      <c r="F616" s="179" t="s">
        <v>732</v>
      </c>
      <c r="H616" s="180">
        <v>2.46</v>
      </c>
      <c r="I616" s="181"/>
      <c r="L616" s="177"/>
      <c r="M616" s="182"/>
      <c r="N616" s="183"/>
      <c r="O616" s="183"/>
      <c r="P616" s="183"/>
      <c r="Q616" s="183"/>
      <c r="R616" s="183"/>
      <c r="S616" s="183"/>
      <c r="T616" s="184"/>
      <c r="AT616" s="178" t="s">
        <v>166</v>
      </c>
      <c r="AU616" s="178" t="s">
        <v>87</v>
      </c>
      <c r="AV616" s="14" t="s">
        <v>87</v>
      </c>
      <c r="AW616" s="14" t="s">
        <v>34</v>
      </c>
      <c r="AX616" s="14" t="s">
        <v>78</v>
      </c>
      <c r="AY616" s="178" t="s">
        <v>153</v>
      </c>
    </row>
    <row r="617" spans="1:65" s="15" customFormat="1" ht="11.25">
      <c r="B617" s="185"/>
      <c r="D617" s="164" t="s">
        <v>166</v>
      </c>
      <c r="E617" s="186" t="s">
        <v>1</v>
      </c>
      <c r="F617" s="187" t="s">
        <v>184</v>
      </c>
      <c r="H617" s="188">
        <v>9.26</v>
      </c>
      <c r="I617" s="189"/>
      <c r="L617" s="185"/>
      <c r="M617" s="190"/>
      <c r="N617" s="191"/>
      <c r="O617" s="191"/>
      <c r="P617" s="191"/>
      <c r="Q617" s="191"/>
      <c r="R617" s="191"/>
      <c r="S617" s="191"/>
      <c r="T617" s="192"/>
      <c r="AT617" s="186" t="s">
        <v>166</v>
      </c>
      <c r="AU617" s="186" t="s">
        <v>87</v>
      </c>
      <c r="AV617" s="15" t="s">
        <v>160</v>
      </c>
      <c r="AW617" s="15" t="s">
        <v>34</v>
      </c>
      <c r="AX617" s="15" t="s">
        <v>85</v>
      </c>
      <c r="AY617" s="186" t="s">
        <v>153</v>
      </c>
    </row>
    <row r="618" spans="1:65" s="2" customFormat="1" ht="44.25" customHeight="1">
      <c r="A618" s="33"/>
      <c r="B618" s="150"/>
      <c r="C618" s="151" t="s">
        <v>750</v>
      </c>
      <c r="D618" s="151" t="s">
        <v>155</v>
      </c>
      <c r="E618" s="152" t="s">
        <v>751</v>
      </c>
      <c r="F618" s="153" t="s">
        <v>752</v>
      </c>
      <c r="G618" s="154" t="s">
        <v>230</v>
      </c>
      <c r="H618" s="155">
        <v>62.975999999999999</v>
      </c>
      <c r="I618" s="156"/>
      <c r="J618" s="157">
        <f>ROUND(I618*H618,2)</f>
        <v>0</v>
      </c>
      <c r="K618" s="153" t="s">
        <v>159</v>
      </c>
      <c r="L618" s="34"/>
      <c r="M618" s="158" t="s">
        <v>1</v>
      </c>
      <c r="N618" s="159" t="s">
        <v>43</v>
      </c>
      <c r="O618" s="59"/>
      <c r="P618" s="160">
        <f>O618*H618</f>
        <v>0</v>
      </c>
      <c r="Q618" s="160">
        <v>0</v>
      </c>
      <c r="R618" s="160">
        <f>Q618*H618</f>
        <v>0</v>
      </c>
      <c r="S618" s="160">
        <v>0</v>
      </c>
      <c r="T618" s="161">
        <f>S618*H618</f>
        <v>0</v>
      </c>
      <c r="U618" s="33"/>
      <c r="V618" s="33"/>
      <c r="W618" s="33"/>
      <c r="X618" s="33"/>
      <c r="Y618" s="33"/>
      <c r="Z618" s="33"/>
      <c r="AA618" s="33"/>
      <c r="AB618" s="33"/>
      <c r="AC618" s="33"/>
      <c r="AD618" s="33"/>
      <c r="AE618" s="33"/>
      <c r="AR618" s="162" t="s">
        <v>160</v>
      </c>
      <c r="AT618" s="162" t="s">
        <v>155</v>
      </c>
      <c r="AU618" s="162" t="s">
        <v>87</v>
      </c>
      <c r="AY618" s="18" t="s">
        <v>153</v>
      </c>
      <c r="BE618" s="163">
        <f>IF(N618="základní",J618,0)</f>
        <v>0</v>
      </c>
      <c r="BF618" s="163">
        <f>IF(N618="snížená",J618,0)</f>
        <v>0</v>
      </c>
      <c r="BG618" s="163">
        <f>IF(N618="zákl. přenesená",J618,0)</f>
        <v>0</v>
      </c>
      <c r="BH618" s="163">
        <f>IF(N618="sníž. přenesená",J618,0)</f>
        <v>0</v>
      </c>
      <c r="BI618" s="163">
        <f>IF(N618="nulová",J618,0)</f>
        <v>0</v>
      </c>
      <c r="BJ618" s="18" t="s">
        <v>85</v>
      </c>
      <c r="BK618" s="163">
        <f>ROUND(I618*H618,2)</f>
        <v>0</v>
      </c>
      <c r="BL618" s="18" t="s">
        <v>160</v>
      </c>
      <c r="BM618" s="162" t="s">
        <v>753</v>
      </c>
    </row>
    <row r="619" spans="1:65" s="2" customFormat="1" ht="29.25">
      <c r="A619" s="33"/>
      <c r="B619" s="34"/>
      <c r="C619" s="33"/>
      <c r="D619" s="164" t="s">
        <v>162</v>
      </c>
      <c r="E619" s="33"/>
      <c r="F619" s="165" t="s">
        <v>752</v>
      </c>
      <c r="G619" s="33"/>
      <c r="H619" s="33"/>
      <c r="I619" s="166"/>
      <c r="J619" s="33"/>
      <c r="K619" s="33"/>
      <c r="L619" s="34"/>
      <c r="M619" s="167"/>
      <c r="N619" s="168"/>
      <c r="O619" s="59"/>
      <c r="P619" s="59"/>
      <c r="Q619" s="59"/>
      <c r="R619" s="59"/>
      <c r="S619" s="59"/>
      <c r="T619" s="60"/>
      <c r="U619" s="33"/>
      <c r="V619" s="33"/>
      <c r="W619" s="33"/>
      <c r="X619" s="33"/>
      <c r="Y619" s="33"/>
      <c r="Z619" s="33"/>
      <c r="AA619" s="33"/>
      <c r="AB619" s="33"/>
      <c r="AC619" s="33"/>
      <c r="AD619" s="33"/>
      <c r="AE619" s="33"/>
      <c r="AT619" s="18" t="s">
        <v>162</v>
      </c>
      <c r="AU619" s="18" t="s">
        <v>87</v>
      </c>
    </row>
    <row r="620" spans="1:65" s="14" customFormat="1" ht="22.5">
      <c r="B620" s="177"/>
      <c r="D620" s="164" t="s">
        <v>166</v>
      </c>
      <c r="E620" s="178" t="s">
        <v>1</v>
      </c>
      <c r="F620" s="179" t="s">
        <v>730</v>
      </c>
      <c r="H620" s="180">
        <v>62.975999999999999</v>
      </c>
      <c r="I620" s="181"/>
      <c r="L620" s="177"/>
      <c r="M620" s="182"/>
      <c r="N620" s="183"/>
      <c r="O620" s="183"/>
      <c r="P620" s="183"/>
      <c r="Q620" s="183"/>
      <c r="R620" s="183"/>
      <c r="S620" s="183"/>
      <c r="T620" s="184"/>
      <c r="AT620" s="178" t="s">
        <v>166</v>
      </c>
      <c r="AU620" s="178" t="s">
        <v>87</v>
      </c>
      <c r="AV620" s="14" t="s">
        <v>87</v>
      </c>
      <c r="AW620" s="14" t="s">
        <v>34</v>
      </c>
      <c r="AX620" s="14" t="s">
        <v>85</v>
      </c>
      <c r="AY620" s="178" t="s">
        <v>153</v>
      </c>
    </row>
    <row r="621" spans="1:65" s="12" customFormat="1" ht="22.9" customHeight="1">
      <c r="B621" s="137"/>
      <c r="D621" s="138" t="s">
        <v>77</v>
      </c>
      <c r="E621" s="148" t="s">
        <v>754</v>
      </c>
      <c r="F621" s="148" t="s">
        <v>755</v>
      </c>
      <c r="I621" s="140"/>
      <c r="J621" s="149">
        <f>BK621</f>
        <v>0</v>
      </c>
      <c r="L621" s="137"/>
      <c r="M621" s="142"/>
      <c r="N621" s="143"/>
      <c r="O621" s="143"/>
      <c r="P621" s="144">
        <f>SUM(P622:P624)</f>
        <v>0</v>
      </c>
      <c r="Q621" s="143"/>
      <c r="R621" s="144">
        <f>SUM(R622:R624)</f>
        <v>0</v>
      </c>
      <c r="S621" s="143"/>
      <c r="T621" s="145">
        <f>SUM(T622:T624)</f>
        <v>0</v>
      </c>
      <c r="AR621" s="138" t="s">
        <v>85</v>
      </c>
      <c r="AT621" s="146" t="s">
        <v>77</v>
      </c>
      <c r="AU621" s="146" t="s">
        <v>85</v>
      </c>
      <c r="AY621" s="138" t="s">
        <v>153</v>
      </c>
      <c r="BK621" s="147">
        <f>SUM(BK622:BK624)</f>
        <v>0</v>
      </c>
    </row>
    <row r="622" spans="1:65" s="2" customFormat="1" ht="33" customHeight="1">
      <c r="A622" s="33"/>
      <c r="B622" s="150"/>
      <c r="C622" s="151" t="s">
        <v>756</v>
      </c>
      <c r="D622" s="151" t="s">
        <v>155</v>
      </c>
      <c r="E622" s="152" t="s">
        <v>757</v>
      </c>
      <c r="F622" s="153" t="s">
        <v>758</v>
      </c>
      <c r="G622" s="154" t="s">
        <v>230</v>
      </c>
      <c r="H622" s="155">
        <v>781.06299999999999</v>
      </c>
      <c r="I622" s="156"/>
      <c r="J622" s="157">
        <f>ROUND(I622*H622,2)</f>
        <v>0</v>
      </c>
      <c r="K622" s="153" t="s">
        <v>159</v>
      </c>
      <c r="L622" s="34"/>
      <c r="M622" s="158" t="s">
        <v>1</v>
      </c>
      <c r="N622" s="159" t="s">
        <v>43</v>
      </c>
      <c r="O622" s="59"/>
      <c r="P622" s="160">
        <f>O622*H622</f>
        <v>0</v>
      </c>
      <c r="Q622" s="160">
        <v>0</v>
      </c>
      <c r="R622" s="160">
        <f>Q622*H622</f>
        <v>0</v>
      </c>
      <c r="S622" s="160">
        <v>0</v>
      </c>
      <c r="T622" s="161">
        <f>S622*H622</f>
        <v>0</v>
      </c>
      <c r="U622" s="33"/>
      <c r="V622" s="33"/>
      <c r="W622" s="33"/>
      <c r="X622" s="33"/>
      <c r="Y622" s="33"/>
      <c r="Z622" s="33"/>
      <c r="AA622" s="33"/>
      <c r="AB622" s="33"/>
      <c r="AC622" s="33"/>
      <c r="AD622" s="33"/>
      <c r="AE622" s="33"/>
      <c r="AR622" s="162" t="s">
        <v>160</v>
      </c>
      <c r="AT622" s="162" t="s">
        <v>155</v>
      </c>
      <c r="AU622" s="162" t="s">
        <v>87</v>
      </c>
      <c r="AY622" s="18" t="s">
        <v>153</v>
      </c>
      <c r="BE622" s="163">
        <f>IF(N622="základní",J622,0)</f>
        <v>0</v>
      </c>
      <c r="BF622" s="163">
        <f>IF(N622="snížená",J622,0)</f>
        <v>0</v>
      </c>
      <c r="BG622" s="163">
        <f>IF(N622="zákl. přenesená",J622,0)</f>
        <v>0</v>
      </c>
      <c r="BH622" s="163">
        <f>IF(N622="sníž. přenesená",J622,0)</f>
        <v>0</v>
      </c>
      <c r="BI622" s="163">
        <f>IF(N622="nulová",J622,0)</f>
        <v>0</v>
      </c>
      <c r="BJ622" s="18" t="s">
        <v>85</v>
      </c>
      <c r="BK622" s="163">
        <f>ROUND(I622*H622,2)</f>
        <v>0</v>
      </c>
      <c r="BL622" s="18" t="s">
        <v>160</v>
      </c>
      <c r="BM622" s="162" t="s">
        <v>759</v>
      </c>
    </row>
    <row r="623" spans="1:65" s="2" customFormat="1" ht="29.25">
      <c r="A623" s="33"/>
      <c r="B623" s="34"/>
      <c r="C623" s="33"/>
      <c r="D623" s="164" t="s">
        <v>162</v>
      </c>
      <c r="E623" s="33"/>
      <c r="F623" s="165" t="s">
        <v>760</v>
      </c>
      <c r="G623" s="33"/>
      <c r="H623" s="33"/>
      <c r="I623" s="166"/>
      <c r="J623" s="33"/>
      <c r="K623" s="33"/>
      <c r="L623" s="34"/>
      <c r="M623" s="167"/>
      <c r="N623" s="168"/>
      <c r="O623" s="59"/>
      <c r="P623" s="59"/>
      <c r="Q623" s="59"/>
      <c r="R623" s="59"/>
      <c r="S623" s="59"/>
      <c r="T623" s="60"/>
      <c r="U623" s="33"/>
      <c r="V623" s="33"/>
      <c r="W623" s="33"/>
      <c r="X623" s="33"/>
      <c r="Y623" s="33"/>
      <c r="Z623" s="33"/>
      <c r="AA623" s="33"/>
      <c r="AB623" s="33"/>
      <c r="AC623" s="33"/>
      <c r="AD623" s="33"/>
      <c r="AE623" s="33"/>
      <c r="AT623" s="18" t="s">
        <v>162</v>
      </c>
      <c r="AU623" s="18" t="s">
        <v>87</v>
      </c>
    </row>
    <row r="624" spans="1:65" s="2" customFormat="1" ht="29.25">
      <c r="A624" s="33"/>
      <c r="B624" s="34"/>
      <c r="C624" s="33"/>
      <c r="D624" s="164" t="s">
        <v>164</v>
      </c>
      <c r="E624" s="33"/>
      <c r="F624" s="169" t="s">
        <v>761</v>
      </c>
      <c r="G624" s="33"/>
      <c r="H624" s="33"/>
      <c r="I624" s="166"/>
      <c r="J624" s="33"/>
      <c r="K624" s="33"/>
      <c r="L624" s="34"/>
      <c r="M624" s="167"/>
      <c r="N624" s="168"/>
      <c r="O624" s="59"/>
      <c r="P624" s="59"/>
      <c r="Q624" s="59"/>
      <c r="R624" s="59"/>
      <c r="S624" s="59"/>
      <c r="T624" s="60"/>
      <c r="U624" s="33"/>
      <c r="V624" s="33"/>
      <c r="W624" s="33"/>
      <c r="X624" s="33"/>
      <c r="Y624" s="33"/>
      <c r="Z624" s="33"/>
      <c r="AA624" s="33"/>
      <c r="AB624" s="33"/>
      <c r="AC624" s="33"/>
      <c r="AD624" s="33"/>
      <c r="AE624" s="33"/>
      <c r="AT624" s="18" t="s">
        <v>164</v>
      </c>
      <c r="AU624" s="18" t="s">
        <v>87</v>
      </c>
    </row>
    <row r="625" spans="1:65" s="12" customFormat="1" ht="25.9" customHeight="1">
      <c r="B625" s="137"/>
      <c r="D625" s="138" t="s">
        <v>77</v>
      </c>
      <c r="E625" s="139" t="s">
        <v>227</v>
      </c>
      <c r="F625" s="139" t="s">
        <v>762</v>
      </c>
      <c r="I625" s="140"/>
      <c r="J625" s="141">
        <f>BK625</f>
        <v>0</v>
      </c>
      <c r="L625" s="137"/>
      <c r="M625" s="142"/>
      <c r="N625" s="143"/>
      <c r="O625" s="143"/>
      <c r="P625" s="144">
        <f>P626</f>
        <v>0</v>
      </c>
      <c r="Q625" s="143"/>
      <c r="R625" s="144">
        <f>R626</f>
        <v>3.1365999999999996</v>
      </c>
      <c r="S625" s="143"/>
      <c r="T625" s="145">
        <f>T626</f>
        <v>0</v>
      </c>
      <c r="AR625" s="138" t="s">
        <v>176</v>
      </c>
      <c r="AT625" s="146" t="s">
        <v>77</v>
      </c>
      <c r="AU625" s="146" t="s">
        <v>78</v>
      </c>
      <c r="AY625" s="138" t="s">
        <v>153</v>
      </c>
      <c r="BK625" s="147">
        <f>BK626</f>
        <v>0</v>
      </c>
    </row>
    <row r="626" spans="1:65" s="12" customFormat="1" ht="22.9" customHeight="1">
      <c r="B626" s="137"/>
      <c r="D626" s="138" t="s">
        <v>77</v>
      </c>
      <c r="E626" s="148" t="s">
        <v>763</v>
      </c>
      <c r="F626" s="148" t="s">
        <v>764</v>
      </c>
      <c r="I626" s="140"/>
      <c r="J626" s="149">
        <f>BK626</f>
        <v>0</v>
      </c>
      <c r="L626" s="137"/>
      <c r="M626" s="142"/>
      <c r="N626" s="143"/>
      <c r="O626" s="143"/>
      <c r="P626" s="144">
        <f>SUM(P627:P649)</f>
        <v>0</v>
      </c>
      <c r="Q626" s="143"/>
      <c r="R626" s="144">
        <f>SUM(R627:R649)</f>
        <v>3.1365999999999996</v>
      </c>
      <c r="S626" s="143"/>
      <c r="T626" s="145">
        <f>SUM(T627:T649)</f>
        <v>0</v>
      </c>
      <c r="AR626" s="138" t="s">
        <v>176</v>
      </c>
      <c r="AT626" s="146" t="s">
        <v>77</v>
      </c>
      <c r="AU626" s="146" t="s">
        <v>85</v>
      </c>
      <c r="AY626" s="138" t="s">
        <v>153</v>
      </c>
      <c r="BK626" s="147">
        <f>SUM(BK627:BK649)</f>
        <v>0</v>
      </c>
    </row>
    <row r="627" spans="1:65" s="2" customFormat="1" ht="24.2" customHeight="1">
      <c r="A627" s="33"/>
      <c r="B627" s="150"/>
      <c r="C627" s="151" t="s">
        <v>765</v>
      </c>
      <c r="D627" s="151" t="s">
        <v>155</v>
      </c>
      <c r="E627" s="152" t="s">
        <v>766</v>
      </c>
      <c r="F627" s="153" t="s">
        <v>767</v>
      </c>
      <c r="G627" s="154" t="s">
        <v>209</v>
      </c>
      <c r="H627" s="155">
        <v>20</v>
      </c>
      <c r="I627" s="156"/>
      <c r="J627" s="157">
        <f>ROUND(I627*H627,2)</f>
        <v>0</v>
      </c>
      <c r="K627" s="153" t="s">
        <v>159</v>
      </c>
      <c r="L627" s="34"/>
      <c r="M627" s="158" t="s">
        <v>1</v>
      </c>
      <c r="N627" s="159" t="s">
        <v>43</v>
      </c>
      <c r="O627" s="59"/>
      <c r="P627" s="160">
        <f>O627*H627</f>
        <v>0</v>
      </c>
      <c r="Q627" s="160">
        <v>0</v>
      </c>
      <c r="R627" s="160">
        <f>Q627*H627</f>
        <v>0</v>
      </c>
      <c r="S627" s="160">
        <v>0</v>
      </c>
      <c r="T627" s="161">
        <f>S627*H627</f>
        <v>0</v>
      </c>
      <c r="U627" s="33"/>
      <c r="V627" s="33"/>
      <c r="W627" s="33"/>
      <c r="X627" s="33"/>
      <c r="Y627" s="33"/>
      <c r="Z627" s="33"/>
      <c r="AA627" s="33"/>
      <c r="AB627" s="33"/>
      <c r="AC627" s="33"/>
      <c r="AD627" s="33"/>
      <c r="AE627" s="33"/>
      <c r="AR627" s="162" t="s">
        <v>624</v>
      </c>
      <c r="AT627" s="162" t="s">
        <v>155</v>
      </c>
      <c r="AU627" s="162" t="s">
        <v>87</v>
      </c>
      <c r="AY627" s="18" t="s">
        <v>153</v>
      </c>
      <c r="BE627" s="163">
        <f>IF(N627="základní",J627,0)</f>
        <v>0</v>
      </c>
      <c r="BF627" s="163">
        <f>IF(N627="snížená",J627,0)</f>
        <v>0</v>
      </c>
      <c r="BG627" s="163">
        <f>IF(N627="zákl. přenesená",J627,0)</f>
        <v>0</v>
      </c>
      <c r="BH627" s="163">
        <f>IF(N627="sníž. přenesená",J627,0)</f>
        <v>0</v>
      </c>
      <c r="BI627" s="163">
        <f>IF(N627="nulová",J627,0)</f>
        <v>0</v>
      </c>
      <c r="BJ627" s="18" t="s">
        <v>85</v>
      </c>
      <c r="BK627" s="163">
        <f>ROUND(I627*H627,2)</f>
        <v>0</v>
      </c>
      <c r="BL627" s="18" t="s">
        <v>624</v>
      </c>
      <c r="BM627" s="162" t="s">
        <v>768</v>
      </c>
    </row>
    <row r="628" spans="1:65" s="2" customFormat="1" ht="39">
      <c r="A628" s="33"/>
      <c r="B628" s="34"/>
      <c r="C628" s="33"/>
      <c r="D628" s="164" t="s">
        <v>162</v>
      </c>
      <c r="E628" s="33"/>
      <c r="F628" s="165" t="s">
        <v>769</v>
      </c>
      <c r="G628" s="33"/>
      <c r="H628" s="33"/>
      <c r="I628" s="166"/>
      <c r="J628" s="33"/>
      <c r="K628" s="33"/>
      <c r="L628" s="34"/>
      <c r="M628" s="167"/>
      <c r="N628" s="168"/>
      <c r="O628" s="59"/>
      <c r="P628" s="59"/>
      <c r="Q628" s="59"/>
      <c r="R628" s="59"/>
      <c r="S628" s="59"/>
      <c r="T628" s="60"/>
      <c r="U628" s="33"/>
      <c r="V628" s="33"/>
      <c r="W628" s="33"/>
      <c r="X628" s="33"/>
      <c r="Y628" s="33"/>
      <c r="Z628" s="33"/>
      <c r="AA628" s="33"/>
      <c r="AB628" s="33"/>
      <c r="AC628" s="33"/>
      <c r="AD628" s="33"/>
      <c r="AE628" s="33"/>
      <c r="AT628" s="18" t="s">
        <v>162</v>
      </c>
      <c r="AU628" s="18" t="s">
        <v>87</v>
      </c>
    </row>
    <row r="629" spans="1:65" s="2" customFormat="1" ht="29.25">
      <c r="A629" s="33"/>
      <c r="B629" s="34"/>
      <c r="C629" s="33"/>
      <c r="D629" s="164" t="s">
        <v>164</v>
      </c>
      <c r="E629" s="33"/>
      <c r="F629" s="169" t="s">
        <v>770</v>
      </c>
      <c r="G629" s="33"/>
      <c r="H629" s="33"/>
      <c r="I629" s="166"/>
      <c r="J629" s="33"/>
      <c r="K629" s="33"/>
      <c r="L629" s="34"/>
      <c r="M629" s="167"/>
      <c r="N629" s="168"/>
      <c r="O629" s="59"/>
      <c r="P629" s="59"/>
      <c r="Q629" s="59"/>
      <c r="R629" s="59"/>
      <c r="S629" s="59"/>
      <c r="T629" s="60"/>
      <c r="U629" s="33"/>
      <c r="V629" s="33"/>
      <c r="W629" s="33"/>
      <c r="X629" s="33"/>
      <c r="Y629" s="33"/>
      <c r="Z629" s="33"/>
      <c r="AA629" s="33"/>
      <c r="AB629" s="33"/>
      <c r="AC629" s="33"/>
      <c r="AD629" s="33"/>
      <c r="AE629" s="33"/>
      <c r="AT629" s="18" t="s">
        <v>164</v>
      </c>
      <c r="AU629" s="18" t="s">
        <v>87</v>
      </c>
    </row>
    <row r="630" spans="1:65" s="13" customFormat="1" ht="22.5">
      <c r="B630" s="170"/>
      <c r="D630" s="164" t="s">
        <v>166</v>
      </c>
      <c r="E630" s="171" t="s">
        <v>1</v>
      </c>
      <c r="F630" s="172" t="s">
        <v>204</v>
      </c>
      <c r="H630" s="171" t="s">
        <v>1</v>
      </c>
      <c r="I630" s="173"/>
      <c r="L630" s="170"/>
      <c r="M630" s="174"/>
      <c r="N630" s="175"/>
      <c r="O630" s="175"/>
      <c r="P630" s="175"/>
      <c r="Q630" s="175"/>
      <c r="R630" s="175"/>
      <c r="S630" s="175"/>
      <c r="T630" s="176"/>
      <c r="AT630" s="171" t="s">
        <v>166</v>
      </c>
      <c r="AU630" s="171" t="s">
        <v>87</v>
      </c>
      <c r="AV630" s="13" t="s">
        <v>85</v>
      </c>
      <c r="AW630" s="13" t="s">
        <v>34</v>
      </c>
      <c r="AX630" s="13" t="s">
        <v>78</v>
      </c>
      <c r="AY630" s="171" t="s">
        <v>153</v>
      </c>
    </row>
    <row r="631" spans="1:65" s="14" customFormat="1" ht="11.25">
      <c r="B631" s="177"/>
      <c r="D631" s="164" t="s">
        <v>166</v>
      </c>
      <c r="E631" s="178" t="s">
        <v>1</v>
      </c>
      <c r="F631" s="179" t="s">
        <v>771</v>
      </c>
      <c r="H631" s="180">
        <v>20</v>
      </c>
      <c r="I631" s="181"/>
      <c r="L631" s="177"/>
      <c r="M631" s="182"/>
      <c r="N631" s="183"/>
      <c r="O631" s="183"/>
      <c r="P631" s="183"/>
      <c r="Q631" s="183"/>
      <c r="R631" s="183"/>
      <c r="S631" s="183"/>
      <c r="T631" s="184"/>
      <c r="AT631" s="178" t="s">
        <v>166</v>
      </c>
      <c r="AU631" s="178" t="s">
        <v>87</v>
      </c>
      <c r="AV631" s="14" t="s">
        <v>87</v>
      </c>
      <c r="AW631" s="14" t="s">
        <v>34</v>
      </c>
      <c r="AX631" s="14" t="s">
        <v>85</v>
      </c>
      <c r="AY631" s="178" t="s">
        <v>153</v>
      </c>
    </row>
    <row r="632" spans="1:65" s="2" customFormat="1" ht="33" customHeight="1">
      <c r="A632" s="33"/>
      <c r="B632" s="150"/>
      <c r="C632" s="151" t="s">
        <v>772</v>
      </c>
      <c r="D632" s="151" t="s">
        <v>155</v>
      </c>
      <c r="E632" s="152" t="s">
        <v>773</v>
      </c>
      <c r="F632" s="153" t="s">
        <v>774</v>
      </c>
      <c r="G632" s="154" t="s">
        <v>209</v>
      </c>
      <c r="H632" s="155">
        <v>20</v>
      </c>
      <c r="I632" s="156"/>
      <c r="J632" s="157">
        <f>ROUND(I632*H632,2)</f>
        <v>0</v>
      </c>
      <c r="K632" s="153" t="s">
        <v>159</v>
      </c>
      <c r="L632" s="34"/>
      <c r="M632" s="158" t="s">
        <v>1</v>
      </c>
      <c r="N632" s="159" t="s">
        <v>43</v>
      </c>
      <c r="O632" s="59"/>
      <c r="P632" s="160">
        <f>O632*H632</f>
        <v>0</v>
      </c>
      <c r="Q632" s="160">
        <v>0.15614</v>
      </c>
      <c r="R632" s="160">
        <f>Q632*H632</f>
        <v>3.1227999999999998</v>
      </c>
      <c r="S632" s="160">
        <v>0</v>
      </c>
      <c r="T632" s="161">
        <f>S632*H632</f>
        <v>0</v>
      </c>
      <c r="U632" s="33"/>
      <c r="V632" s="33"/>
      <c r="W632" s="33"/>
      <c r="X632" s="33"/>
      <c r="Y632" s="33"/>
      <c r="Z632" s="33"/>
      <c r="AA632" s="33"/>
      <c r="AB632" s="33"/>
      <c r="AC632" s="33"/>
      <c r="AD632" s="33"/>
      <c r="AE632" s="33"/>
      <c r="AR632" s="162" t="s">
        <v>624</v>
      </c>
      <c r="AT632" s="162" t="s">
        <v>155</v>
      </c>
      <c r="AU632" s="162" t="s">
        <v>87</v>
      </c>
      <c r="AY632" s="18" t="s">
        <v>153</v>
      </c>
      <c r="BE632" s="163">
        <f>IF(N632="základní",J632,0)</f>
        <v>0</v>
      </c>
      <c r="BF632" s="163">
        <f>IF(N632="snížená",J632,0)</f>
        <v>0</v>
      </c>
      <c r="BG632" s="163">
        <f>IF(N632="zákl. přenesená",J632,0)</f>
        <v>0</v>
      </c>
      <c r="BH632" s="163">
        <f>IF(N632="sníž. přenesená",J632,0)</f>
        <v>0</v>
      </c>
      <c r="BI632" s="163">
        <f>IF(N632="nulová",J632,0)</f>
        <v>0</v>
      </c>
      <c r="BJ632" s="18" t="s">
        <v>85</v>
      </c>
      <c r="BK632" s="163">
        <f>ROUND(I632*H632,2)</f>
        <v>0</v>
      </c>
      <c r="BL632" s="18" t="s">
        <v>624</v>
      </c>
      <c r="BM632" s="162" t="s">
        <v>775</v>
      </c>
    </row>
    <row r="633" spans="1:65" s="2" customFormat="1" ht="29.25">
      <c r="A633" s="33"/>
      <c r="B633" s="34"/>
      <c r="C633" s="33"/>
      <c r="D633" s="164" t="s">
        <v>162</v>
      </c>
      <c r="E633" s="33"/>
      <c r="F633" s="165" t="s">
        <v>776</v>
      </c>
      <c r="G633" s="33"/>
      <c r="H633" s="33"/>
      <c r="I633" s="166"/>
      <c r="J633" s="33"/>
      <c r="K633" s="33"/>
      <c r="L633" s="34"/>
      <c r="M633" s="167"/>
      <c r="N633" s="168"/>
      <c r="O633" s="59"/>
      <c r="P633" s="59"/>
      <c r="Q633" s="59"/>
      <c r="R633" s="59"/>
      <c r="S633" s="59"/>
      <c r="T633" s="60"/>
      <c r="U633" s="33"/>
      <c r="V633" s="33"/>
      <c r="W633" s="33"/>
      <c r="X633" s="33"/>
      <c r="Y633" s="33"/>
      <c r="Z633" s="33"/>
      <c r="AA633" s="33"/>
      <c r="AB633" s="33"/>
      <c r="AC633" s="33"/>
      <c r="AD633" s="33"/>
      <c r="AE633" s="33"/>
      <c r="AT633" s="18" t="s">
        <v>162</v>
      </c>
      <c r="AU633" s="18" t="s">
        <v>87</v>
      </c>
    </row>
    <row r="634" spans="1:65" s="2" customFormat="1" ht="39">
      <c r="A634" s="33"/>
      <c r="B634" s="34"/>
      <c r="C634" s="33"/>
      <c r="D634" s="164" t="s">
        <v>164</v>
      </c>
      <c r="E634" s="33"/>
      <c r="F634" s="169" t="s">
        <v>777</v>
      </c>
      <c r="G634" s="33"/>
      <c r="H634" s="33"/>
      <c r="I634" s="166"/>
      <c r="J634" s="33"/>
      <c r="K634" s="33"/>
      <c r="L634" s="34"/>
      <c r="M634" s="167"/>
      <c r="N634" s="168"/>
      <c r="O634" s="59"/>
      <c r="P634" s="59"/>
      <c r="Q634" s="59"/>
      <c r="R634" s="59"/>
      <c r="S634" s="59"/>
      <c r="T634" s="60"/>
      <c r="U634" s="33"/>
      <c r="V634" s="33"/>
      <c r="W634" s="33"/>
      <c r="X634" s="33"/>
      <c r="Y634" s="33"/>
      <c r="Z634" s="33"/>
      <c r="AA634" s="33"/>
      <c r="AB634" s="33"/>
      <c r="AC634" s="33"/>
      <c r="AD634" s="33"/>
      <c r="AE634" s="33"/>
      <c r="AT634" s="18" t="s">
        <v>164</v>
      </c>
      <c r="AU634" s="18" t="s">
        <v>87</v>
      </c>
    </row>
    <row r="635" spans="1:65" s="13" customFormat="1" ht="22.5">
      <c r="B635" s="170"/>
      <c r="D635" s="164" t="s">
        <v>166</v>
      </c>
      <c r="E635" s="171" t="s">
        <v>1</v>
      </c>
      <c r="F635" s="172" t="s">
        <v>204</v>
      </c>
      <c r="H635" s="171" t="s">
        <v>1</v>
      </c>
      <c r="I635" s="173"/>
      <c r="L635" s="170"/>
      <c r="M635" s="174"/>
      <c r="N635" s="175"/>
      <c r="O635" s="175"/>
      <c r="P635" s="175"/>
      <c r="Q635" s="175"/>
      <c r="R635" s="175"/>
      <c r="S635" s="175"/>
      <c r="T635" s="176"/>
      <c r="AT635" s="171" t="s">
        <v>166</v>
      </c>
      <c r="AU635" s="171" t="s">
        <v>87</v>
      </c>
      <c r="AV635" s="13" t="s">
        <v>85</v>
      </c>
      <c r="AW635" s="13" t="s">
        <v>34</v>
      </c>
      <c r="AX635" s="13" t="s">
        <v>78</v>
      </c>
      <c r="AY635" s="171" t="s">
        <v>153</v>
      </c>
    </row>
    <row r="636" spans="1:65" s="14" customFormat="1" ht="11.25">
      <c r="B636" s="177"/>
      <c r="D636" s="164" t="s">
        <v>166</v>
      </c>
      <c r="E636" s="178" t="s">
        <v>1</v>
      </c>
      <c r="F636" s="179" t="s">
        <v>778</v>
      </c>
      <c r="H636" s="180">
        <v>20</v>
      </c>
      <c r="I636" s="181"/>
      <c r="L636" s="177"/>
      <c r="M636" s="182"/>
      <c r="N636" s="183"/>
      <c r="O636" s="183"/>
      <c r="P636" s="183"/>
      <c r="Q636" s="183"/>
      <c r="R636" s="183"/>
      <c r="S636" s="183"/>
      <c r="T636" s="184"/>
      <c r="AT636" s="178" t="s">
        <v>166</v>
      </c>
      <c r="AU636" s="178" t="s">
        <v>87</v>
      </c>
      <c r="AV636" s="14" t="s">
        <v>87</v>
      </c>
      <c r="AW636" s="14" t="s">
        <v>34</v>
      </c>
      <c r="AX636" s="14" t="s">
        <v>85</v>
      </c>
      <c r="AY636" s="178" t="s">
        <v>153</v>
      </c>
    </row>
    <row r="637" spans="1:65" s="2" customFormat="1" ht="24.2" customHeight="1">
      <c r="A637" s="33"/>
      <c r="B637" s="150"/>
      <c r="C637" s="151" t="s">
        <v>779</v>
      </c>
      <c r="D637" s="151" t="s">
        <v>155</v>
      </c>
      <c r="E637" s="152" t="s">
        <v>780</v>
      </c>
      <c r="F637" s="153" t="s">
        <v>781</v>
      </c>
      <c r="G637" s="154" t="s">
        <v>209</v>
      </c>
      <c r="H637" s="155">
        <v>20</v>
      </c>
      <c r="I637" s="156"/>
      <c r="J637" s="157">
        <f>ROUND(I637*H637,2)</f>
        <v>0</v>
      </c>
      <c r="K637" s="153" t="s">
        <v>159</v>
      </c>
      <c r="L637" s="34"/>
      <c r="M637" s="158" t="s">
        <v>1</v>
      </c>
      <c r="N637" s="159" t="s">
        <v>43</v>
      </c>
      <c r="O637" s="59"/>
      <c r="P637" s="160">
        <f>O637*H637</f>
        <v>0</v>
      </c>
      <c r="Q637" s="160">
        <v>0</v>
      </c>
      <c r="R637" s="160">
        <f>Q637*H637</f>
        <v>0</v>
      </c>
      <c r="S637" s="160">
        <v>0</v>
      </c>
      <c r="T637" s="161">
        <f>S637*H637</f>
        <v>0</v>
      </c>
      <c r="U637" s="33"/>
      <c r="V637" s="33"/>
      <c r="W637" s="33"/>
      <c r="X637" s="33"/>
      <c r="Y637" s="33"/>
      <c r="Z637" s="33"/>
      <c r="AA637" s="33"/>
      <c r="AB637" s="33"/>
      <c r="AC637" s="33"/>
      <c r="AD637" s="33"/>
      <c r="AE637" s="33"/>
      <c r="AR637" s="162" t="s">
        <v>624</v>
      </c>
      <c r="AT637" s="162" t="s">
        <v>155</v>
      </c>
      <c r="AU637" s="162" t="s">
        <v>87</v>
      </c>
      <c r="AY637" s="18" t="s">
        <v>153</v>
      </c>
      <c r="BE637" s="163">
        <f>IF(N637="základní",J637,0)</f>
        <v>0</v>
      </c>
      <c r="BF637" s="163">
        <f>IF(N637="snížená",J637,0)</f>
        <v>0</v>
      </c>
      <c r="BG637" s="163">
        <f>IF(N637="zákl. přenesená",J637,0)</f>
        <v>0</v>
      </c>
      <c r="BH637" s="163">
        <f>IF(N637="sníž. přenesená",J637,0)</f>
        <v>0</v>
      </c>
      <c r="BI637" s="163">
        <f>IF(N637="nulová",J637,0)</f>
        <v>0</v>
      </c>
      <c r="BJ637" s="18" t="s">
        <v>85</v>
      </c>
      <c r="BK637" s="163">
        <f>ROUND(I637*H637,2)</f>
        <v>0</v>
      </c>
      <c r="BL637" s="18" t="s">
        <v>624</v>
      </c>
      <c r="BM637" s="162" t="s">
        <v>782</v>
      </c>
    </row>
    <row r="638" spans="1:65" s="2" customFormat="1" ht="19.5">
      <c r="A638" s="33"/>
      <c r="B638" s="34"/>
      <c r="C638" s="33"/>
      <c r="D638" s="164" t="s">
        <v>162</v>
      </c>
      <c r="E638" s="33"/>
      <c r="F638" s="165" t="s">
        <v>783</v>
      </c>
      <c r="G638" s="33"/>
      <c r="H638" s="33"/>
      <c r="I638" s="166"/>
      <c r="J638" s="33"/>
      <c r="K638" s="33"/>
      <c r="L638" s="34"/>
      <c r="M638" s="167"/>
      <c r="N638" s="168"/>
      <c r="O638" s="59"/>
      <c r="P638" s="59"/>
      <c r="Q638" s="59"/>
      <c r="R638" s="59"/>
      <c r="S638" s="59"/>
      <c r="T638" s="60"/>
      <c r="U638" s="33"/>
      <c r="V638" s="33"/>
      <c r="W638" s="33"/>
      <c r="X638" s="33"/>
      <c r="Y638" s="33"/>
      <c r="Z638" s="33"/>
      <c r="AA638" s="33"/>
      <c r="AB638" s="33"/>
      <c r="AC638" s="33"/>
      <c r="AD638" s="33"/>
      <c r="AE638" s="33"/>
      <c r="AT638" s="18" t="s">
        <v>162</v>
      </c>
      <c r="AU638" s="18" t="s">
        <v>87</v>
      </c>
    </row>
    <row r="639" spans="1:65" s="13" customFormat="1" ht="22.5">
      <c r="B639" s="170"/>
      <c r="D639" s="164" t="s">
        <v>166</v>
      </c>
      <c r="E639" s="171" t="s">
        <v>1</v>
      </c>
      <c r="F639" s="172" t="s">
        <v>204</v>
      </c>
      <c r="H639" s="171" t="s">
        <v>1</v>
      </c>
      <c r="I639" s="173"/>
      <c r="L639" s="170"/>
      <c r="M639" s="174"/>
      <c r="N639" s="175"/>
      <c r="O639" s="175"/>
      <c r="P639" s="175"/>
      <c r="Q639" s="175"/>
      <c r="R639" s="175"/>
      <c r="S639" s="175"/>
      <c r="T639" s="176"/>
      <c r="AT639" s="171" t="s">
        <v>166</v>
      </c>
      <c r="AU639" s="171" t="s">
        <v>87</v>
      </c>
      <c r="AV639" s="13" t="s">
        <v>85</v>
      </c>
      <c r="AW639" s="13" t="s">
        <v>34</v>
      </c>
      <c r="AX639" s="13" t="s">
        <v>78</v>
      </c>
      <c r="AY639" s="171" t="s">
        <v>153</v>
      </c>
    </row>
    <row r="640" spans="1:65" s="14" customFormat="1" ht="11.25">
      <c r="B640" s="177"/>
      <c r="D640" s="164" t="s">
        <v>166</v>
      </c>
      <c r="E640" s="178" t="s">
        <v>1</v>
      </c>
      <c r="F640" s="179" t="s">
        <v>784</v>
      </c>
      <c r="H640" s="180">
        <v>15.5</v>
      </c>
      <c r="I640" s="181"/>
      <c r="L640" s="177"/>
      <c r="M640" s="182"/>
      <c r="N640" s="183"/>
      <c r="O640" s="183"/>
      <c r="P640" s="183"/>
      <c r="Q640" s="183"/>
      <c r="R640" s="183"/>
      <c r="S640" s="183"/>
      <c r="T640" s="184"/>
      <c r="AT640" s="178" t="s">
        <v>166</v>
      </c>
      <c r="AU640" s="178" t="s">
        <v>87</v>
      </c>
      <c r="AV640" s="14" t="s">
        <v>87</v>
      </c>
      <c r="AW640" s="14" t="s">
        <v>34</v>
      </c>
      <c r="AX640" s="14" t="s">
        <v>78</v>
      </c>
      <c r="AY640" s="178" t="s">
        <v>153</v>
      </c>
    </row>
    <row r="641" spans="1:65" s="14" customFormat="1" ht="11.25">
      <c r="B641" s="177"/>
      <c r="D641" s="164" t="s">
        <v>166</v>
      </c>
      <c r="E641" s="178" t="s">
        <v>1</v>
      </c>
      <c r="F641" s="179" t="s">
        <v>785</v>
      </c>
      <c r="H641" s="180">
        <v>4.5</v>
      </c>
      <c r="I641" s="181"/>
      <c r="L641" s="177"/>
      <c r="M641" s="182"/>
      <c r="N641" s="183"/>
      <c r="O641" s="183"/>
      <c r="P641" s="183"/>
      <c r="Q641" s="183"/>
      <c r="R641" s="183"/>
      <c r="S641" s="183"/>
      <c r="T641" s="184"/>
      <c r="AT641" s="178" t="s">
        <v>166</v>
      </c>
      <c r="AU641" s="178" t="s">
        <v>87</v>
      </c>
      <c r="AV641" s="14" t="s">
        <v>87</v>
      </c>
      <c r="AW641" s="14" t="s">
        <v>34</v>
      </c>
      <c r="AX641" s="14" t="s">
        <v>78</v>
      </c>
      <c r="AY641" s="178" t="s">
        <v>153</v>
      </c>
    </row>
    <row r="642" spans="1:65" s="15" customFormat="1" ht="11.25">
      <c r="B642" s="185"/>
      <c r="D642" s="164" t="s">
        <v>166</v>
      </c>
      <c r="E642" s="186" t="s">
        <v>1</v>
      </c>
      <c r="F642" s="187" t="s">
        <v>184</v>
      </c>
      <c r="H642" s="188">
        <v>20</v>
      </c>
      <c r="I642" s="189"/>
      <c r="L642" s="185"/>
      <c r="M642" s="190"/>
      <c r="N642" s="191"/>
      <c r="O642" s="191"/>
      <c r="P642" s="191"/>
      <c r="Q642" s="191"/>
      <c r="R642" s="191"/>
      <c r="S642" s="191"/>
      <c r="T642" s="192"/>
      <c r="AT642" s="186" t="s">
        <v>166</v>
      </c>
      <c r="AU642" s="186" t="s">
        <v>87</v>
      </c>
      <c r="AV642" s="15" t="s">
        <v>160</v>
      </c>
      <c r="AW642" s="15" t="s">
        <v>34</v>
      </c>
      <c r="AX642" s="15" t="s">
        <v>85</v>
      </c>
      <c r="AY642" s="186" t="s">
        <v>153</v>
      </c>
    </row>
    <row r="643" spans="1:65" s="2" customFormat="1" ht="16.5" customHeight="1">
      <c r="A643" s="33"/>
      <c r="B643" s="150"/>
      <c r="C643" s="193" t="s">
        <v>786</v>
      </c>
      <c r="D643" s="193" t="s">
        <v>227</v>
      </c>
      <c r="E643" s="194" t="s">
        <v>787</v>
      </c>
      <c r="F643" s="195" t="s">
        <v>788</v>
      </c>
      <c r="G643" s="196" t="s">
        <v>209</v>
      </c>
      <c r="H643" s="197">
        <v>20</v>
      </c>
      <c r="I643" s="198"/>
      <c r="J643" s="199">
        <f>ROUND(I643*H643,2)</f>
        <v>0</v>
      </c>
      <c r="K643" s="195" t="s">
        <v>1</v>
      </c>
      <c r="L643" s="200"/>
      <c r="M643" s="201" t="s">
        <v>1</v>
      </c>
      <c r="N643" s="202" t="s">
        <v>43</v>
      </c>
      <c r="O643" s="59"/>
      <c r="P643" s="160">
        <f>O643*H643</f>
        <v>0</v>
      </c>
      <c r="Q643" s="160">
        <v>6.8999999999999997E-4</v>
      </c>
      <c r="R643" s="160">
        <f>Q643*H643</f>
        <v>1.38E-2</v>
      </c>
      <c r="S643" s="160">
        <v>0</v>
      </c>
      <c r="T643" s="161">
        <f>S643*H643</f>
        <v>0</v>
      </c>
      <c r="U643" s="33"/>
      <c r="V643" s="33"/>
      <c r="W643" s="33"/>
      <c r="X643" s="33"/>
      <c r="Y643" s="33"/>
      <c r="Z643" s="33"/>
      <c r="AA643" s="33"/>
      <c r="AB643" s="33"/>
      <c r="AC643" s="33"/>
      <c r="AD643" s="33"/>
      <c r="AE643" s="33"/>
      <c r="AR643" s="162" t="s">
        <v>789</v>
      </c>
      <c r="AT643" s="162" t="s">
        <v>227</v>
      </c>
      <c r="AU643" s="162" t="s">
        <v>87</v>
      </c>
      <c r="AY643" s="18" t="s">
        <v>153</v>
      </c>
      <c r="BE643" s="163">
        <f>IF(N643="základní",J643,0)</f>
        <v>0</v>
      </c>
      <c r="BF643" s="163">
        <f>IF(N643="snížená",J643,0)</f>
        <v>0</v>
      </c>
      <c r="BG643" s="163">
        <f>IF(N643="zákl. přenesená",J643,0)</f>
        <v>0</v>
      </c>
      <c r="BH643" s="163">
        <f>IF(N643="sníž. přenesená",J643,0)</f>
        <v>0</v>
      </c>
      <c r="BI643" s="163">
        <f>IF(N643="nulová",J643,0)</f>
        <v>0</v>
      </c>
      <c r="BJ643" s="18" t="s">
        <v>85</v>
      </c>
      <c r="BK643" s="163">
        <f>ROUND(I643*H643,2)</f>
        <v>0</v>
      </c>
      <c r="BL643" s="18" t="s">
        <v>789</v>
      </c>
      <c r="BM643" s="162" t="s">
        <v>790</v>
      </c>
    </row>
    <row r="644" spans="1:65" s="2" customFormat="1" ht="11.25">
      <c r="A644" s="33"/>
      <c r="B644" s="34"/>
      <c r="C644" s="33"/>
      <c r="D644" s="164" t="s">
        <v>162</v>
      </c>
      <c r="E644" s="33"/>
      <c r="F644" s="165" t="s">
        <v>788</v>
      </c>
      <c r="G644" s="33"/>
      <c r="H644" s="33"/>
      <c r="I644" s="166"/>
      <c r="J644" s="33"/>
      <c r="K644" s="33"/>
      <c r="L644" s="34"/>
      <c r="M644" s="167"/>
      <c r="N644" s="168"/>
      <c r="O644" s="59"/>
      <c r="P644" s="59"/>
      <c r="Q644" s="59"/>
      <c r="R644" s="59"/>
      <c r="S644" s="59"/>
      <c r="T644" s="60"/>
      <c r="U644" s="33"/>
      <c r="V644" s="33"/>
      <c r="W644" s="33"/>
      <c r="X644" s="33"/>
      <c r="Y644" s="33"/>
      <c r="Z644" s="33"/>
      <c r="AA644" s="33"/>
      <c r="AB644" s="33"/>
      <c r="AC644" s="33"/>
      <c r="AD644" s="33"/>
      <c r="AE644" s="33"/>
      <c r="AT644" s="18" t="s">
        <v>162</v>
      </c>
      <c r="AU644" s="18" t="s">
        <v>87</v>
      </c>
    </row>
    <row r="645" spans="1:65" s="14" customFormat="1" ht="11.25">
      <c r="B645" s="177"/>
      <c r="D645" s="164" t="s">
        <v>166</v>
      </c>
      <c r="E645" s="178" t="s">
        <v>1</v>
      </c>
      <c r="F645" s="179" t="s">
        <v>791</v>
      </c>
      <c r="H645" s="180">
        <v>20</v>
      </c>
      <c r="I645" s="181"/>
      <c r="L645" s="177"/>
      <c r="M645" s="182"/>
      <c r="N645" s="183"/>
      <c r="O645" s="183"/>
      <c r="P645" s="183"/>
      <c r="Q645" s="183"/>
      <c r="R645" s="183"/>
      <c r="S645" s="183"/>
      <c r="T645" s="184"/>
      <c r="AT645" s="178" t="s">
        <v>166</v>
      </c>
      <c r="AU645" s="178" t="s">
        <v>87</v>
      </c>
      <c r="AV645" s="14" t="s">
        <v>87</v>
      </c>
      <c r="AW645" s="14" t="s">
        <v>34</v>
      </c>
      <c r="AX645" s="14" t="s">
        <v>85</v>
      </c>
      <c r="AY645" s="178" t="s">
        <v>153</v>
      </c>
    </row>
    <row r="646" spans="1:65" s="2" customFormat="1" ht="24.2" customHeight="1">
      <c r="A646" s="33"/>
      <c r="B646" s="150"/>
      <c r="C646" s="151" t="s">
        <v>792</v>
      </c>
      <c r="D646" s="151" t="s">
        <v>155</v>
      </c>
      <c r="E646" s="152" t="s">
        <v>793</v>
      </c>
      <c r="F646" s="153" t="s">
        <v>794</v>
      </c>
      <c r="G646" s="154" t="s">
        <v>209</v>
      </c>
      <c r="H646" s="155">
        <v>20</v>
      </c>
      <c r="I646" s="156"/>
      <c r="J646" s="157">
        <f>ROUND(I646*H646,2)</f>
        <v>0</v>
      </c>
      <c r="K646" s="153" t="s">
        <v>159</v>
      </c>
      <c r="L646" s="34"/>
      <c r="M646" s="158" t="s">
        <v>1</v>
      </c>
      <c r="N646" s="159" t="s">
        <v>43</v>
      </c>
      <c r="O646" s="59"/>
      <c r="P646" s="160">
        <f>O646*H646</f>
        <v>0</v>
      </c>
      <c r="Q646" s="160">
        <v>0</v>
      </c>
      <c r="R646" s="160">
        <f>Q646*H646</f>
        <v>0</v>
      </c>
      <c r="S646" s="160">
        <v>0</v>
      </c>
      <c r="T646" s="161">
        <f>S646*H646</f>
        <v>0</v>
      </c>
      <c r="U646" s="33"/>
      <c r="V646" s="33"/>
      <c r="W646" s="33"/>
      <c r="X646" s="33"/>
      <c r="Y646" s="33"/>
      <c r="Z646" s="33"/>
      <c r="AA646" s="33"/>
      <c r="AB646" s="33"/>
      <c r="AC646" s="33"/>
      <c r="AD646" s="33"/>
      <c r="AE646" s="33"/>
      <c r="AR646" s="162" t="s">
        <v>624</v>
      </c>
      <c r="AT646" s="162" t="s">
        <v>155</v>
      </c>
      <c r="AU646" s="162" t="s">
        <v>87</v>
      </c>
      <c r="AY646" s="18" t="s">
        <v>153</v>
      </c>
      <c r="BE646" s="163">
        <f>IF(N646="základní",J646,0)</f>
        <v>0</v>
      </c>
      <c r="BF646" s="163">
        <f>IF(N646="snížená",J646,0)</f>
        <v>0</v>
      </c>
      <c r="BG646" s="163">
        <f>IF(N646="zákl. přenesená",J646,0)</f>
        <v>0</v>
      </c>
      <c r="BH646" s="163">
        <f>IF(N646="sníž. přenesená",J646,0)</f>
        <v>0</v>
      </c>
      <c r="BI646" s="163">
        <f>IF(N646="nulová",J646,0)</f>
        <v>0</v>
      </c>
      <c r="BJ646" s="18" t="s">
        <v>85</v>
      </c>
      <c r="BK646" s="163">
        <f>ROUND(I646*H646,2)</f>
        <v>0</v>
      </c>
      <c r="BL646" s="18" t="s">
        <v>624</v>
      </c>
      <c r="BM646" s="162" t="s">
        <v>795</v>
      </c>
    </row>
    <row r="647" spans="1:65" s="2" customFormat="1" ht="29.25">
      <c r="A647" s="33"/>
      <c r="B647" s="34"/>
      <c r="C647" s="33"/>
      <c r="D647" s="164" t="s">
        <v>162</v>
      </c>
      <c r="E647" s="33"/>
      <c r="F647" s="165" t="s">
        <v>796</v>
      </c>
      <c r="G647" s="33"/>
      <c r="H647" s="33"/>
      <c r="I647" s="166"/>
      <c r="J647" s="33"/>
      <c r="K647" s="33"/>
      <c r="L647" s="34"/>
      <c r="M647" s="167"/>
      <c r="N647" s="168"/>
      <c r="O647" s="59"/>
      <c r="P647" s="59"/>
      <c r="Q647" s="59"/>
      <c r="R647" s="59"/>
      <c r="S647" s="59"/>
      <c r="T647" s="60"/>
      <c r="U647" s="33"/>
      <c r="V647" s="33"/>
      <c r="W647" s="33"/>
      <c r="X647" s="33"/>
      <c r="Y647" s="33"/>
      <c r="Z647" s="33"/>
      <c r="AA647" s="33"/>
      <c r="AB647" s="33"/>
      <c r="AC647" s="33"/>
      <c r="AD647" s="33"/>
      <c r="AE647" s="33"/>
      <c r="AT647" s="18" t="s">
        <v>162</v>
      </c>
      <c r="AU647" s="18" t="s">
        <v>87</v>
      </c>
    </row>
    <row r="648" spans="1:65" s="13" customFormat="1" ht="22.5">
      <c r="B648" s="170"/>
      <c r="D648" s="164" t="s">
        <v>166</v>
      </c>
      <c r="E648" s="171" t="s">
        <v>1</v>
      </c>
      <c r="F648" s="172" t="s">
        <v>204</v>
      </c>
      <c r="H648" s="171" t="s">
        <v>1</v>
      </c>
      <c r="I648" s="173"/>
      <c r="L648" s="170"/>
      <c r="M648" s="174"/>
      <c r="N648" s="175"/>
      <c r="O648" s="175"/>
      <c r="P648" s="175"/>
      <c r="Q648" s="175"/>
      <c r="R648" s="175"/>
      <c r="S648" s="175"/>
      <c r="T648" s="176"/>
      <c r="AT648" s="171" t="s">
        <v>166</v>
      </c>
      <c r="AU648" s="171" t="s">
        <v>87</v>
      </c>
      <c r="AV648" s="13" t="s">
        <v>85</v>
      </c>
      <c r="AW648" s="13" t="s">
        <v>34</v>
      </c>
      <c r="AX648" s="13" t="s">
        <v>78</v>
      </c>
      <c r="AY648" s="171" t="s">
        <v>153</v>
      </c>
    </row>
    <row r="649" spans="1:65" s="14" customFormat="1" ht="11.25">
      <c r="B649" s="177"/>
      <c r="D649" s="164" t="s">
        <v>166</v>
      </c>
      <c r="E649" s="178" t="s">
        <v>1</v>
      </c>
      <c r="F649" s="179" t="s">
        <v>778</v>
      </c>
      <c r="H649" s="180">
        <v>20</v>
      </c>
      <c r="I649" s="181"/>
      <c r="L649" s="177"/>
      <c r="M649" s="211"/>
      <c r="N649" s="212"/>
      <c r="O649" s="212"/>
      <c r="P649" s="212"/>
      <c r="Q649" s="212"/>
      <c r="R649" s="212"/>
      <c r="S649" s="212"/>
      <c r="T649" s="213"/>
      <c r="AT649" s="178" t="s">
        <v>166</v>
      </c>
      <c r="AU649" s="178" t="s">
        <v>87</v>
      </c>
      <c r="AV649" s="14" t="s">
        <v>87</v>
      </c>
      <c r="AW649" s="14" t="s">
        <v>34</v>
      </c>
      <c r="AX649" s="14" t="s">
        <v>85</v>
      </c>
      <c r="AY649" s="178" t="s">
        <v>153</v>
      </c>
    </row>
    <row r="650" spans="1:65" s="2" customFormat="1" ht="6.95" customHeight="1">
      <c r="A650" s="33"/>
      <c r="B650" s="48"/>
      <c r="C650" s="49"/>
      <c r="D650" s="49"/>
      <c r="E650" s="49"/>
      <c r="F650" s="49"/>
      <c r="G650" s="49"/>
      <c r="H650" s="49"/>
      <c r="I650" s="49"/>
      <c r="J650" s="49"/>
      <c r="K650" s="49"/>
      <c r="L650" s="34"/>
      <c r="M650" s="33"/>
      <c r="O650" s="33"/>
      <c r="P650" s="33"/>
      <c r="Q650" s="33"/>
      <c r="R650" s="33"/>
      <c r="S650" s="33"/>
      <c r="T650" s="33"/>
      <c r="U650" s="33"/>
      <c r="V650" s="33"/>
      <c r="W650" s="33"/>
      <c r="X650" s="33"/>
      <c r="Y650" s="33"/>
      <c r="Z650" s="33"/>
      <c r="AA650" s="33"/>
      <c r="AB650" s="33"/>
      <c r="AC650" s="33"/>
      <c r="AD650" s="33"/>
      <c r="AE650" s="33"/>
    </row>
  </sheetData>
  <autoFilter ref="C128:K649"/>
  <mergeCells count="12">
    <mergeCell ref="E121:H121"/>
    <mergeCell ref="L2:V2"/>
    <mergeCell ref="E85:H85"/>
    <mergeCell ref="E87:H87"/>
    <mergeCell ref="E89:H89"/>
    <mergeCell ref="E117:H117"/>
    <mergeCell ref="E119:H119"/>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pageSetUpPr fitToPage="1"/>
  </sheetPr>
  <dimension ref="A2:BM139"/>
  <sheetViews>
    <sheetView showGridLines="0" workbookViewId="0">
      <selection activeCell="F141" sqref="F141"/>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8" t="s">
        <v>5</v>
      </c>
      <c r="M2" s="253"/>
      <c r="N2" s="253"/>
      <c r="O2" s="253"/>
      <c r="P2" s="253"/>
      <c r="Q2" s="253"/>
      <c r="R2" s="253"/>
      <c r="S2" s="253"/>
      <c r="T2" s="253"/>
      <c r="U2" s="253"/>
      <c r="V2" s="253"/>
      <c r="AT2" s="18" t="s">
        <v>95</v>
      </c>
    </row>
    <row r="3" spans="1:46" s="1" customFormat="1" ht="6.95" customHeight="1">
      <c r="B3" s="19"/>
      <c r="C3" s="20"/>
      <c r="D3" s="20"/>
      <c r="E3" s="20"/>
      <c r="F3" s="20"/>
      <c r="G3" s="20"/>
      <c r="H3" s="20"/>
      <c r="I3" s="20"/>
      <c r="J3" s="20"/>
      <c r="K3" s="20"/>
      <c r="L3" s="21"/>
      <c r="AT3" s="18" t="s">
        <v>87</v>
      </c>
    </row>
    <row r="4" spans="1:46" s="1" customFormat="1" ht="24.95" customHeight="1">
      <c r="B4" s="21"/>
      <c r="D4" s="22" t="s">
        <v>114</v>
      </c>
      <c r="L4" s="21"/>
      <c r="M4" s="100" t="s">
        <v>10</v>
      </c>
      <c r="AT4" s="18" t="s">
        <v>3</v>
      </c>
    </row>
    <row r="5" spans="1:46" s="1" customFormat="1" ht="6.95" customHeight="1">
      <c r="B5" s="21"/>
      <c r="L5" s="21"/>
    </row>
    <row r="6" spans="1:46" s="1" customFormat="1" ht="12" customHeight="1">
      <c r="B6" s="21"/>
      <c r="D6" s="28" t="s">
        <v>16</v>
      </c>
      <c r="L6" s="21"/>
    </row>
    <row r="7" spans="1:46" s="1" customFormat="1" ht="16.5" customHeight="1">
      <c r="B7" s="21"/>
      <c r="E7" s="269" t="str">
        <f>'Rekapitulace stavby'!K6</f>
        <v>Cyklostezka spojující ul. Lhotská s cyklostezkou směr Štarnov</v>
      </c>
      <c r="F7" s="270"/>
      <c r="G7" s="270"/>
      <c r="H7" s="270"/>
      <c r="L7" s="21"/>
    </row>
    <row r="8" spans="1:46" s="1" customFormat="1" ht="12" customHeight="1">
      <c r="B8" s="21"/>
      <c r="D8" s="28" t="s">
        <v>120</v>
      </c>
      <c r="L8" s="21"/>
    </row>
    <row r="9" spans="1:46" s="2" customFormat="1" ht="16.5" customHeight="1">
      <c r="A9" s="33"/>
      <c r="B9" s="34"/>
      <c r="C9" s="33"/>
      <c r="D9" s="33"/>
      <c r="E9" s="269" t="s">
        <v>121</v>
      </c>
      <c r="F9" s="271"/>
      <c r="G9" s="271"/>
      <c r="H9" s="271"/>
      <c r="I9" s="33"/>
      <c r="J9" s="33"/>
      <c r="K9" s="33"/>
      <c r="L9" s="43"/>
      <c r="S9" s="33"/>
      <c r="T9" s="33"/>
      <c r="U9" s="33"/>
      <c r="V9" s="33"/>
      <c r="W9" s="33"/>
      <c r="X9" s="33"/>
      <c r="Y9" s="33"/>
      <c r="Z9" s="33"/>
      <c r="AA9" s="33"/>
      <c r="AB9" s="33"/>
      <c r="AC9" s="33"/>
      <c r="AD9" s="33"/>
      <c r="AE9" s="33"/>
    </row>
    <row r="10" spans="1:46" s="2" customFormat="1" ht="12" customHeight="1">
      <c r="A10" s="33"/>
      <c r="B10" s="34"/>
      <c r="C10" s="33"/>
      <c r="D10" s="28" t="s">
        <v>122</v>
      </c>
      <c r="E10" s="33"/>
      <c r="F10" s="33"/>
      <c r="G10" s="33"/>
      <c r="H10" s="33"/>
      <c r="I10" s="33"/>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26" t="s">
        <v>797</v>
      </c>
      <c r="F11" s="271"/>
      <c r="G11" s="271"/>
      <c r="H11" s="271"/>
      <c r="I11" s="33"/>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33"/>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18</v>
      </c>
      <c r="E13" s="33"/>
      <c r="F13" s="26" t="s">
        <v>1</v>
      </c>
      <c r="G13" s="33"/>
      <c r="H13" s="33"/>
      <c r="I13" s="28" t="s">
        <v>19</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20</v>
      </c>
      <c r="E14" s="33"/>
      <c r="F14" s="26" t="s">
        <v>21</v>
      </c>
      <c r="G14" s="33"/>
      <c r="H14" s="33"/>
      <c r="I14" s="28" t="s">
        <v>22</v>
      </c>
      <c r="J14" s="56" t="str">
        <f>'Rekapitulace stavby'!AN8</f>
        <v>16. 8. 2021</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24</v>
      </c>
      <c r="E16" s="33"/>
      <c r="F16" s="33"/>
      <c r="G16" s="33"/>
      <c r="H16" s="33"/>
      <c r="I16" s="28" t="s">
        <v>25</v>
      </c>
      <c r="J16" s="26" t="s">
        <v>26</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27</v>
      </c>
      <c r="F17" s="33"/>
      <c r="G17" s="33"/>
      <c r="H17" s="33"/>
      <c r="I17" s="28" t="s">
        <v>28</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29</v>
      </c>
      <c r="E19" s="33"/>
      <c r="F19" s="33"/>
      <c r="G19" s="33"/>
      <c r="H19" s="33"/>
      <c r="I19" s="28"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72" t="str">
        <f>'Rekapitulace stavby'!E14</f>
        <v>Vyplň údaj</v>
      </c>
      <c r="F20" s="252"/>
      <c r="G20" s="252"/>
      <c r="H20" s="252"/>
      <c r="I20" s="28" t="s">
        <v>28</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31</v>
      </c>
      <c r="E22" s="33"/>
      <c r="F22" s="33"/>
      <c r="G22" s="33"/>
      <c r="H22" s="33"/>
      <c r="I22" s="28" t="s">
        <v>25</v>
      </c>
      <c r="J22" s="26" t="s">
        <v>32</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33</v>
      </c>
      <c r="F23" s="33"/>
      <c r="G23" s="33"/>
      <c r="H23" s="33"/>
      <c r="I23" s="28" t="s">
        <v>28</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35</v>
      </c>
      <c r="E25" s="33"/>
      <c r="F25" s="33"/>
      <c r="G25" s="33"/>
      <c r="H25" s="33"/>
      <c r="I25" s="28" t="s">
        <v>25</v>
      </c>
      <c r="J25" s="26" t="s">
        <v>1</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
        <v>36</v>
      </c>
      <c r="F26" s="33"/>
      <c r="G26" s="33"/>
      <c r="H26" s="33"/>
      <c r="I26" s="28" t="s">
        <v>28</v>
      </c>
      <c r="J26" s="26" t="s">
        <v>1</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37</v>
      </c>
      <c r="E28" s="33"/>
      <c r="F28" s="33"/>
      <c r="G28" s="33"/>
      <c r="H28" s="33"/>
      <c r="I28" s="33"/>
      <c r="J28" s="33"/>
      <c r="K28" s="33"/>
      <c r="L28" s="43"/>
      <c r="S28" s="33"/>
      <c r="T28" s="33"/>
      <c r="U28" s="33"/>
      <c r="V28" s="33"/>
      <c r="W28" s="33"/>
      <c r="X28" s="33"/>
      <c r="Y28" s="33"/>
      <c r="Z28" s="33"/>
      <c r="AA28" s="33"/>
      <c r="AB28" s="33"/>
      <c r="AC28" s="33"/>
      <c r="AD28" s="33"/>
      <c r="AE28" s="33"/>
    </row>
    <row r="29" spans="1:31" s="8" customFormat="1" ht="16.5" customHeight="1">
      <c r="A29" s="101"/>
      <c r="B29" s="102"/>
      <c r="C29" s="101"/>
      <c r="D29" s="101"/>
      <c r="E29" s="257" t="s">
        <v>1</v>
      </c>
      <c r="F29" s="257"/>
      <c r="G29" s="257"/>
      <c r="H29" s="257"/>
      <c r="I29" s="101"/>
      <c r="J29" s="101"/>
      <c r="K29" s="101"/>
      <c r="L29" s="103"/>
      <c r="S29" s="101"/>
      <c r="T29" s="101"/>
      <c r="U29" s="101"/>
      <c r="V29" s="101"/>
      <c r="W29" s="101"/>
      <c r="X29" s="101"/>
      <c r="Y29" s="101"/>
      <c r="Z29" s="101"/>
      <c r="AA29" s="101"/>
      <c r="AB29" s="101"/>
      <c r="AC29" s="101"/>
      <c r="AD29" s="101"/>
      <c r="AE29" s="101"/>
    </row>
    <row r="30" spans="1:31" s="2" customFormat="1" ht="6.95" customHeight="1">
      <c r="A30" s="33"/>
      <c r="B30" s="34"/>
      <c r="C30" s="33"/>
      <c r="D30" s="33"/>
      <c r="E30" s="33"/>
      <c r="F30" s="33"/>
      <c r="G30" s="33"/>
      <c r="H30" s="33"/>
      <c r="I30" s="33"/>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4" t="s">
        <v>38</v>
      </c>
      <c r="E32" s="33"/>
      <c r="F32" s="33"/>
      <c r="G32" s="33"/>
      <c r="H32" s="33"/>
      <c r="I32" s="33"/>
      <c r="J32" s="72">
        <f>ROUND(J125,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67"/>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40</v>
      </c>
      <c r="G34" s="33"/>
      <c r="H34" s="33"/>
      <c r="I34" s="37" t="s">
        <v>39</v>
      </c>
      <c r="J34" s="37" t="s">
        <v>41</v>
      </c>
      <c r="K34" s="33"/>
      <c r="L34" s="43"/>
      <c r="S34" s="33"/>
      <c r="T34" s="33"/>
      <c r="U34" s="33"/>
      <c r="V34" s="33"/>
      <c r="W34" s="33"/>
      <c r="X34" s="33"/>
      <c r="Y34" s="33"/>
      <c r="Z34" s="33"/>
      <c r="AA34" s="33"/>
      <c r="AB34" s="33"/>
      <c r="AC34" s="33"/>
      <c r="AD34" s="33"/>
      <c r="AE34" s="33"/>
    </row>
    <row r="35" spans="1:31" s="2" customFormat="1" ht="14.45" customHeight="1">
      <c r="A35" s="33"/>
      <c r="B35" s="34"/>
      <c r="C35" s="33"/>
      <c r="D35" s="105" t="s">
        <v>42</v>
      </c>
      <c r="E35" s="28" t="s">
        <v>43</v>
      </c>
      <c r="F35" s="106">
        <f>ROUND((SUM(BE125:BE138)),  2)</f>
        <v>0</v>
      </c>
      <c r="G35" s="33"/>
      <c r="H35" s="33"/>
      <c r="I35" s="107">
        <v>0.21</v>
      </c>
      <c r="J35" s="106">
        <f>ROUND(((SUM(BE125:BE138))*I35),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44</v>
      </c>
      <c r="F36" s="106">
        <f>ROUND((SUM(BF125:BF138)),  2)</f>
        <v>0</v>
      </c>
      <c r="G36" s="33"/>
      <c r="H36" s="33"/>
      <c r="I36" s="107">
        <v>0.15</v>
      </c>
      <c r="J36" s="106">
        <f>ROUND(((SUM(BF125:BF138))*I36),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45</v>
      </c>
      <c r="F37" s="106">
        <f>ROUND((SUM(BG125:BG138)),  2)</f>
        <v>0</v>
      </c>
      <c r="G37" s="33"/>
      <c r="H37" s="33"/>
      <c r="I37" s="107">
        <v>0.21</v>
      </c>
      <c r="J37" s="106">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46</v>
      </c>
      <c r="F38" s="106">
        <f>ROUND((SUM(BH125:BH138)),  2)</f>
        <v>0</v>
      </c>
      <c r="G38" s="33"/>
      <c r="H38" s="33"/>
      <c r="I38" s="107">
        <v>0.15</v>
      </c>
      <c r="J38" s="106">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47</v>
      </c>
      <c r="F39" s="106">
        <f>ROUND((SUM(BI125:BI138)),  2)</f>
        <v>0</v>
      </c>
      <c r="G39" s="33"/>
      <c r="H39" s="33"/>
      <c r="I39" s="107">
        <v>0</v>
      </c>
      <c r="J39" s="106">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2" customFormat="1" ht="25.35" customHeight="1">
      <c r="A41" s="33"/>
      <c r="B41" s="34"/>
      <c r="C41" s="108"/>
      <c r="D41" s="109" t="s">
        <v>48</v>
      </c>
      <c r="E41" s="61"/>
      <c r="F41" s="61"/>
      <c r="G41" s="110" t="s">
        <v>49</v>
      </c>
      <c r="H41" s="111" t="s">
        <v>50</v>
      </c>
      <c r="I41" s="61"/>
      <c r="J41" s="112">
        <f>SUM(J32:J39)</f>
        <v>0</v>
      </c>
      <c r="K41" s="113"/>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33"/>
      <c r="J42" s="33"/>
      <c r="K42" s="33"/>
      <c r="L42" s="43"/>
      <c r="S42" s="33"/>
      <c r="T42" s="33"/>
      <c r="U42" s="33"/>
      <c r="V42" s="33"/>
      <c r="W42" s="33"/>
      <c r="X42" s="33"/>
      <c r="Y42" s="33"/>
      <c r="Z42" s="33"/>
      <c r="AA42" s="33"/>
      <c r="AB42" s="33"/>
      <c r="AC42" s="33"/>
      <c r="AD42" s="33"/>
      <c r="AE42" s="33"/>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51</v>
      </c>
      <c r="E50" s="45"/>
      <c r="F50" s="45"/>
      <c r="G50" s="44" t="s">
        <v>52</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53</v>
      </c>
      <c r="E61" s="36"/>
      <c r="F61" s="114" t="s">
        <v>54</v>
      </c>
      <c r="G61" s="46" t="s">
        <v>53</v>
      </c>
      <c r="H61" s="36"/>
      <c r="I61" s="36"/>
      <c r="J61" s="115" t="s">
        <v>54</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55</v>
      </c>
      <c r="E65" s="47"/>
      <c r="F65" s="47"/>
      <c r="G65" s="44" t="s">
        <v>56</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53</v>
      </c>
      <c r="E76" s="36"/>
      <c r="F76" s="114" t="s">
        <v>54</v>
      </c>
      <c r="G76" s="46" t="s">
        <v>53</v>
      </c>
      <c r="H76" s="36"/>
      <c r="I76" s="36"/>
      <c r="J76" s="115" t="s">
        <v>54</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31" s="2" customFormat="1" ht="24.95" customHeight="1">
      <c r="A82" s="33"/>
      <c r="B82" s="34"/>
      <c r="C82" s="22" t="s">
        <v>124</v>
      </c>
      <c r="D82" s="33"/>
      <c r="E82" s="33"/>
      <c r="F82" s="33"/>
      <c r="G82" s="33"/>
      <c r="H82" s="33"/>
      <c r="I82" s="33"/>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69" t="str">
        <f>E7</f>
        <v>Cyklostezka spojující ul. Lhotská s cyklostezkou směr Štarnov</v>
      </c>
      <c r="F85" s="270"/>
      <c r="G85" s="270"/>
      <c r="H85" s="270"/>
      <c r="I85" s="33"/>
      <c r="J85" s="33"/>
      <c r="K85" s="33"/>
      <c r="L85" s="43"/>
      <c r="S85" s="33"/>
      <c r="T85" s="33"/>
      <c r="U85" s="33"/>
      <c r="V85" s="33"/>
      <c r="W85" s="33"/>
      <c r="X85" s="33"/>
      <c r="Y85" s="33"/>
      <c r="Z85" s="33"/>
      <c r="AA85" s="33"/>
      <c r="AB85" s="33"/>
      <c r="AC85" s="33"/>
      <c r="AD85" s="33"/>
      <c r="AE85" s="33"/>
    </row>
    <row r="86" spans="1:31" s="1" customFormat="1" ht="12" customHeight="1">
      <c r="B86" s="21"/>
      <c r="C86" s="28" t="s">
        <v>120</v>
      </c>
      <c r="L86" s="21"/>
    </row>
    <row r="87" spans="1:31" s="2" customFormat="1" ht="16.5" customHeight="1">
      <c r="A87" s="33"/>
      <c r="B87" s="34"/>
      <c r="C87" s="33"/>
      <c r="D87" s="33"/>
      <c r="E87" s="269" t="s">
        <v>121</v>
      </c>
      <c r="F87" s="271"/>
      <c r="G87" s="271"/>
      <c r="H87" s="271"/>
      <c r="I87" s="33"/>
      <c r="J87" s="33"/>
      <c r="K87" s="33"/>
      <c r="L87" s="43"/>
      <c r="S87" s="33"/>
      <c r="T87" s="33"/>
      <c r="U87" s="33"/>
      <c r="V87" s="33"/>
      <c r="W87" s="33"/>
      <c r="X87" s="33"/>
      <c r="Y87" s="33"/>
      <c r="Z87" s="33"/>
      <c r="AA87" s="33"/>
      <c r="AB87" s="33"/>
      <c r="AC87" s="33"/>
      <c r="AD87" s="33"/>
      <c r="AE87" s="33"/>
    </row>
    <row r="88" spans="1:31" s="2" customFormat="1" ht="12" customHeight="1">
      <c r="A88" s="33"/>
      <c r="B88" s="34"/>
      <c r="C88" s="28" t="s">
        <v>122</v>
      </c>
      <c r="D88" s="33"/>
      <c r="E88" s="33"/>
      <c r="F88" s="33"/>
      <c r="G88" s="33"/>
      <c r="H88" s="33"/>
      <c r="I88" s="33"/>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26" t="str">
        <f>E11</f>
        <v>012 - Vedlejší a ostatní náklady - uznatelné náklady</v>
      </c>
      <c r="F89" s="271"/>
      <c r="G89" s="271"/>
      <c r="H89" s="271"/>
      <c r="I89" s="33"/>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31" s="2" customFormat="1" ht="12" customHeight="1">
      <c r="A91" s="33"/>
      <c r="B91" s="34"/>
      <c r="C91" s="28" t="s">
        <v>20</v>
      </c>
      <c r="D91" s="33"/>
      <c r="E91" s="33"/>
      <c r="F91" s="26" t="str">
        <f>F14</f>
        <v>Šternberk</v>
      </c>
      <c r="G91" s="33"/>
      <c r="H91" s="33"/>
      <c r="I91" s="28" t="s">
        <v>22</v>
      </c>
      <c r="J91" s="56" t="str">
        <f>IF(J14="","",J14)</f>
        <v>16. 8. 2021</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33"/>
      <c r="J92" s="33"/>
      <c r="K92" s="33"/>
      <c r="L92" s="43"/>
      <c r="S92" s="33"/>
      <c r="T92" s="33"/>
      <c r="U92" s="33"/>
      <c r="V92" s="33"/>
      <c r="W92" s="33"/>
      <c r="X92" s="33"/>
      <c r="Y92" s="33"/>
      <c r="Z92" s="33"/>
      <c r="AA92" s="33"/>
      <c r="AB92" s="33"/>
      <c r="AC92" s="33"/>
      <c r="AD92" s="33"/>
      <c r="AE92" s="33"/>
    </row>
    <row r="93" spans="1:31" s="2" customFormat="1" ht="25.7" customHeight="1">
      <c r="A93" s="33"/>
      <c r="B93" s="34"/>
      <c r="C93" s="28" t="s">
        <v>24</v>
      </c>
      <c r="D93" s="33"/>
      <c r="E93" s="33"/>
      <c r="F93" s="26" t="str">
        <f>E17</f>
        <v>Město Šternberk, Horní nám. 16, 785 01 Šternberk</v>
      </c>
      <c r="G93" s="33"/>
      <c r="H93" s="33"/>
      <c r="I93" s="28" t="s">
        <v>31</v>
      </c>
      <c r="J93" s="31" t="str">
        <f>E23</f>
        <v>Ing. Linda Smítalová - Atelis</v>
      </c>
      <c r="K93" s="33"/>
      <c r="L93" s="43"/>
      <c r="S93" s="33"/>
      <c r="T93" s="33"/>
      <c r="U93" s="33"/>
      <c r="V93" s="33"/>
      <c r="W93" s="33"/>
      <c r="X93" s="33"/>
      <c r="Y93" s="33"/>
      <c r="Z93" s="33"/>
      <c r="AA93" s="33"/>
      <c r="AB93" s="33"/>
      <c r="AC93" s="33"/>
      <c r="AD93" s="33"/>
      <c r="AE93" s="33"/>
    </row>
    <row r="94" spans="1:31" s="2" customFormat="1" ht="15.2" customHeight="1">
      <c r="A94" s="33"/>
      <c r="B94" s="34"/>
      <c r="C94" s="28" t="s">
        <v>29</v>
      </c>
      <c r="D94" s="33"/>
      <c r="E94" s="33"/>
      <c r="F94" s="26" t="str">
        <f>IF(E20="","",E20)</f>
        <v>Vyplň údaj</v>
      </c>
      <c r="G94" s="33"/>
      <c r="H94" s="33"/>
      <c r="I94" s="28" t="s">
        <v>35</v>
      </c>
      <c r="J94" s="31" t="str">
        <f>E26</f>
        <v>Čiklová</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31" s="2" customFormat="1" ht="29.25" customHeight="1">
      <c r="A96" s="33"/>
      <c r="B96" s="34"/>
      <c r="C96" s="116" t="s">
        <v>125</v>
      </c>
      <c r="D96" s="108"/>
      <c r="E96" s="108"/>
      <c r="F96" s="108"/>
      <c r="G96" s="108"/>
      <c r="H96" s="108"/>
      <c r="I96" s="108"/>
      <c r="J96" s="117" t="s">
        <v>126</v>
      </c>
      <c r="K96" s="108"/>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33"/>
      <c r="J97" s="33"/>
      <c r="K97" s="33"/>
      <c r="L97" s="43"/>
      <c r="S97" s="33"/>
      <c r="T97" s="33"/>
      <c r="U97" s="33"/>
      <c r="V97" s="33"/>
      <c r="W97" s="33"/>
      <c r="X97" s="33"/>
      <c r="Y97" s="33"/>
      <c r="Z97" s="33"/>
      <c r="AA97" s="33"/>
      <c r="AB97" s="33"/>
      <c r="AC97" s="33"/>
      <c r="AD97" s="33"/>
      <c r="AE97" s="33"/>
    </row>
    <row r="98" spans="1:47" s="2" customFormat="1" ht="22.9" customHeight="1">
      <c r="A98" s="33"/>
      <c r="B98" s="34"/>
      <c r="C98" s="118" t="s">
        <v>127</v>
      </c>
      <c r="D98" s="33"/>
      <c r="E98" s="33"/>
      <c r="F98" s="33"/>
      <c r="G98" s="33"/>
      <c r="H98" s="33"/>
      <c r="I98" s="33"/>
      <c r="J98" s="72">
        <f>J125</f>
        <v>0</v>
      </c>
      <c r="K98" s="33"/>
      <c r="L98" s="43"/>
      <c r="S98" s="33"/>
      <c r="T98" s="33"/>
      <c r="U98" s="33"/>
      <c r="V98" s="33"/>
      <c r="W98" s="33"/>
      <c r="X98" s="33"/>
      <c r="Y98" s="33"/>
      <c r="Z98" s="33"/>
      <c r="AA98" s="33"/>
      <c r="AB98" s="33"/>
      <c r="AC98" s="33"/>
      <c r="AD98" s="33"/>
      <c r="AE98" s="33"/>
      <c r="AU98" s="18" t="s">
        <v>128</v>
      </c>
    </row>
    <row r="99" spans="1:47" s="9" customFormat="1" ht="24.95" customHeight="1">
      <c r="B99" s="119"/>
      <c r="D99" s="120" t="s">
        <v>129</v>
      </c>
      <c r="E99" s="121"/>
      <c r="F99" s="121"/>
      <c r="G99" s="121"/>
      <c r="H99" s="121"/>
      <c r="I99" s="121"/>
      <c r="J99" s="122">
        <f>J126</f>
        <v>0</v>
      </c>
      <c r="L99" s="119"/>
    </row>
    <row r="100" spans="1:47" s="10" customFormat="1" ht="19.899999999999999" customHeight="1">
      <c r="B100" s="123"/>
      <c r="D100" s="124" t="s">
        <v>798</v>
      </c>
      <c r="E100" s="125"/>
      <c r="F100" s="125"/>
      <c r="G100" s="125"/>
      <c r="H100" s="125"/>
      <c r="I100" s="125"/>
      <c r="J100" s="126">
        <f>J127</f>
        <v>0</v>
      </c>
      <c r="L100" s="123"/>
    </row>
    <row r="101" spans="1:47" s="9" customFormat="1" ht="24.95" customHeight="1">
      <c r="B101" s="119"/>
      <c r="D101" s="120" t="s">
        <v>799</v>
      </c>
      <c r="E101" s="121"/>
      <c r="F101" s="121"/>
      <c r="G101" s="121"/>
      <c r="H101" s="121"/>
      <c r="I101" s="121"/>
      <c r="J101" s="122">
        <f>J132</f>
        <v>0</v>
      </c>
      <c r="L101" s="119"/>
    </row>
    <row r="102" spans="1:47" s="10" customFormat="1" ht="19.899999999999999" customHeight="1">
      <c r="B102" s="123"/>
      <c r="D102" s="124" t="s">
        <v>800</v>
      </c>
      <c r="E102" s="125"/>
      <c r="F102" s="125"/>
      <c r="G102" s="125"/>
      <c r="H102" s="125"/>
      <c r="I102" s="125"/>
      <c r="J102" s="126">
        <f>J133</f>
        <v>0</v>
      </c>
      <c r="L102" s="123"/>
    </row>
    <row r="103" spans="1:47" s="10" customFormat="1" ht="19.899999999999999" customHeight="1">
      <c r="B103" s="123"/>
      <c r="D103" s="124" t="s">
        <v>801</v>
      </c>
      <c r="E103" s="125"/>
      <c r="F103" s="125"/>
      <c r="G103" s="125"/>
      <c r="H103" s="125"/>
      <c r="I103" s="125"/>
      <c r="J103" s="126">
        <f>J136</f>
        <v>0</v>
      </c>
      <c r="L103" s="123"/>
    </row>
    <row r="104" spans="1:47" s="2" customFormat="1" ht="21.75" customHeight="1">
      <c r="A104" s="33"/>
      <c r="B104" s="34"/>
      <c r="C104" s="33"/>
      <c r="D104" s="33"/>
      <c r="E104" s="33"/>
      <c r="F104" s="33"/>
      <c r="G104" s="33"/>
      <c r="H104" s="33"/>
      <c r="I104" s="33"/>
      <c r="J104" s="33"/>
      <c r="K104" s="33"/>
      <c r="L104" s="43"/>
      <c r="S104" s="33"/>
      <c r="T104" s="33"/>
      <c r="U104" s="33"/>
      <c r="V104" s="33"/>
      <c r="W104" s="33"/>
      <c r="X104" s="33"/>
      <c r="Y104" s="33"/>
      <c r="Z104" s="33"/>
      <c r="AA104" s="33"/>
      <c r="AB104" s="33"/>
      <c r="AC104" s="33"/>
      <c r="AD104" s="33"/>
      <c r="AE104" s="33"/>
    </row>
    <row r="105" spans="1:47" s="2" customFormat="1" ht="6.95" customHeight="1">
      <c r="A105" s="33"/>
      <c r="B105" s="48"/>
      <c r="C105" s="49"/>
      <c r="D105" s="49"/>
      <c r="E105" s="49"/>
      <c r="F105" s="49"/>
      <c r="G105" s="49"/>
      <c r="H105" s="49"/>
      <c r="I105" s="49"/>
      <c r="J105" s="49"/>
      <c r="K105" s="49"/>
      <c r="L105" s="43"/>
      <c r="S105" s="33"/>
      <c r="T105" s="33"/>
      <c r="U105" s="33"/>
      <c r="V105" s="33"/>
      <c r="W105" s="33"/>
      <c r="X105" s="33"/>
      <c r="Y105" s="33"/>
      <c r="Z105" s="33"/>
      <c r="AA105" s="33"/>
      <c r="AB105" s="33"/>
      <c r="AC105" s="33"/>
      <c r="AD105" s="33"/>
      <c r="AE105" s="33"/>
    </row>
    <row r="109" spans="1:47" s="2" customFormat="1" ht="6.95" customHeight="1">
      <c r="A109" s="33"/>
      <c r="B109" s="50"/>
      <c r="C109" s="51"/>
      <c r="D109" s="51"/>
      <c r="E109" s="51"/>
      <c r="F109" s="51"/>
      <c r="G109" s="51"/>
      <c r="H109" s="51"/>
      <c r="I109" s="51"/>
      <c r="J109" s="51"/>
      <c r="K109" s="51"/>
      <c r="L109" s="43"/>
      <c r="S109" s="33"/>
      <c r="T109" s="33"/>
      <c r="U109" s="33"/>
      <c r="V109" s="33"/>
      <c r="W109" s="33"/>
      <c r="X109" s="33"/>
      <c r="Y109" s="33"/>
      <c r="Z109" s="33"/>
      <c r="AA109" s="33"/>
      <c r="AB109" s="33"/>
      <c r="AC109" s="33"/>
      <c r="AD109" s="33"/>
      <c r="AE109" s="33"/>
    </row>
    <row r="110" spans="1:47" s="2" customFormat="1" ht="24.95" customHeight="1">
      <c r="A110" s="33"/>
      <c r="B110" s="34"/>
      <c r="C110" s="22" t="s">
        <v>138</v>
      </c>
      <c r="D110" s="33"/>
      <c r="E110" s="33"/>
      <c r="F110" s="33"/>
      <c r="G110" s="33"/>
      <c r="H110" s="33"/>
      <c r="I110" s="33"/>
      <c r="J110" s="33"/>
      <c r="K110" s="33"/>
      <c r="L110" s="43"/>
      <c r="S110" s="33"/>
      <c r="T110" s="33"/>
      <c r="U110" s="33"/>
      <c r="V110" s="33"/>
      <c r="W110" s="33"/>
      <c r="X110" s="33"/>
      <c r="Y110" s="33"/>
      <c r="Z110" s="33"/>
      <c r="AA110" s="33"/>
      <c r="AB110" s="33"/>
      <c r="AC110" s="33"/>
      <c r="AD110" s="33"/>
      <c r="AE110" s="33"/>
    </row>
    <row r="111" spans="1:47" s="2" customFormat="1" ht="6.95" customHeight="1">
      <c r="A111" s="33"/>
      <c r="B111" s="34"/>
      <c r="C111" s="33"/>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47" s="2" customFormat="1" ht="12" customHeight="1">
      <c r="A112" s="33"/>
      <c r="B112" s="34"/>
      <c r="C112" s="28" t="s">
        <v>16</v>
      </c>
      <c r="D112" s="33"/>
      <c r="E112" s="33"/>
      <c r="F112" s="33"/>
      <c r="G112" s="33"/>
      <c r="H112" s="33"/>
      <c r="I112" s="33"/>
      <c r="J112" s="33"/>
      <c r="K112" s="33"/>
      <c r="L112" s="43"/>
      <c r="S112" s="33"/>
      <c r="T112" s="33"/>
      <c r="U112" s="33"/>
      <c r="V112" s="33"/>
      <c r="W112" s="33"/>
      <c r="X112" s="33"/>
      <c r="Y112" s="33"/>
      <c r="Z112" s="33"/>
      <c r="AA112" s="33"/>
      <c r="AB112" s="33"/>
      <c r="AC112" s="33"/>
      <c r="AD112" s="33"/>
      <c r="AE112" s="33"/>
    </row>
    <row r="113" spans="1:65" s="2" customFormat="1" ht="16.5" customHeight="1">
      <c r="A113" s="33"/>
      <c r="B113" s="34"/>
      <c r="C113" s="33"/>
      <c r="D113" s="33"/>
      <c r="E113" s="269" t="str">
        <f>E7</f>
        <v>Cyklostezka spojující ul. Lhotská s cyklostezkou směr Štarnov</v>
      </c>
      <c r="F113" s="270"/>
      <c r="G113" s="270"/>
      <c r="H113" s="270"/>
      <c r="I113" s="33"/>
      <c r="J113" s="33"/>
      <c r="K113" s="33"/>
      <c r="L113" s="43"/>
      <c r="S113" s="33"/>
      <c r="T113" s="33"/>
      <c r="U113" s="33"/>
      <c r="V113" s="33"/>
      <c r="W113" s="33"/>
      <c r="X113" s="33"/>
      <c r="Y113" s="33"/>
      <c r="Z113" s="33"/>
      <c r="AA113" s="33"/>
      <c r="AB113" s="33"/>
      <c r="AC113" s="33"/>
      <c r="AD113" s="33"/>
      <c r="AE113" s="33"/>
    </row>
    <row r="114" spans="1:65" s="1" customFormat="1" ht="12" customHeight="1">
      <c r="B114" s="21"/>
      <c r="C114" s="28" t="s">
        <v>120</v>
      </c>
      <c r="L114" s="21"/>
    </row>
    <row r="115" spans="1:65" s="2" customFormat="1" ht="16.5" customHeight="1">
      <c r="A115" s="33"/>
      <c r="B115" s="34"/>
      <c r="C115" s="33"/>
      <c r="D115" s="33"/>
      <c r="E115" s="269" t="s">
        <v>121</v>
      </c>
      <c r="F115" s="271"/>
      <c r="G115" s="271"/>
      <c r="H115" s="271"/>
      <c r="I115" s="33"/>
      <c r="J115" s="33"/>
      <c r="K115" s="33"/>
      <c r="L115" s="43"/>
      <c r="S115" s="33"/>
      <c r="T115" s="33"/>
      <c r="U115" s="33"/>
      <c r="V115" s="33"/>
      <c r="W115" s="33"/>
      <c r="X115" s="33"/>
      <c r="Y115" s="33"/>
      <c r="Z115" s="33"/>
      <c r="AA115" s="33"/>
      <c r="AB115" s="33"/>
      <c r="AC115" s="33"/>
      <c r="AD115" s="33"/>
      <c r="AE115" s="33"/>
    </row>
    <row r="116" spans="1:65" s="2" customFormat="1" ht="12" customHeight="1">
      <c r="A116" s="33"/>
      <c r="B116" s="34"/>
      <c r="C116" s="28" t="s">
        <v>122</v>
      </c>
      <c r="D116" s="33"/>
      <c r="E116" s="33"/>
      <c r="F116" s="33"/>
      <c r="G116" s="33"/>
      <c r="H116" s="33"/>
      <c r="I116" s="33"/>
      <c r="J116" s="33"/>
      <c r="K116" s="33"/>
      <c r="L116" s="43"/>
      <c r="S116" s="33"/>
      <c r="T116" s="33"/>
      <c r="U116" s="33"/>
      <c r="V116" s="33"/>
      <c r="W116" s="33"/>
      <c r="X116" s="33"/>
      <c r="Y116" s="33"/>
      <c r="Z116" s="33"/>
      <c r="AA116" s="33"/>
      <c r="AB116" s="33"/>
      <c r="AC116" s="33"/>
      <c r="AD116" s="33"/>
      <c r="AE116" s="33"/>
    </row>
    <row r="117" spans="1:65" s="2" customFormat="1" ht="16.5" customHeight="1">
      <c r="A117" s="33"/>
      <c r="B117" s="34"/>
      <c r="C117" s="33"/>
      <c r="D117" s="33"/>
      <c r="E117" s="226" t="str">
        <f>E11</f>
        <v>012 - Vedlejší a ostatní náklady - uznatelné náklady</v>
      </c>
      <c r="F117" s="271"/>
      <c r="G117" s="271"/>
      <c r="H117" s="271"/>
      <c r="I117" s="33"/>
      <c r="J117" s="33"/>
      <c r="K117" s="33"/>
      <c r="L117" s="43"/>
      <c r="S117" s="33"/>
      <c r="T117" s="33"/>
      <c r="U117" s="33"/>
      <c r="V117" s="33"/>
      <c r="W117" s="33"/>
      <c r="X117" s="33"/>
      <c r="Y117" s="33"/>
      <c r="Z117" s="33"/>
      <c r="AA117" s="33"/>
      <c r="AB117" s="33"/>
      <c r="AC117" s="33"/>
      <c r="AD117" s="33"/>
      <c r="AE117" s="33"/>
    </row>
    <row r="118" spans="1:65" s="2" customFormat="1" ht="6.95" customHeight="1">
      <c r="A118" s="33"/>
      <c r="B118" s="34"/>
      <c r="C118" s="33"/>
      <c r="D118" s="33"/>
      <c r="E118" s="33"/>
      <c r="F118" s="33"/>
      <c r="G118" s="33"/>
      <c r="H118" s="33"/>
      <c r="I118" s="33"/>
      <c r="J118" s="33"/>
      <c r="K118" s="33"/>
      <c r="L118" s="43"/>
      <c r="S118" s="33"/>
      <c r="T118" s="33"/>
      <c r="U118" s="33"/>
      <c r="V118" s="33"/>
      <c r="W118" s="33"/>
      <c r="X118" s="33"/>
      <c r="Y118" s="33"/>
      <c r="Z118" s="33"/>
      <c r="AA118" s="33"/>
      <c r="AB118" s="33"/>
      <c r="AC118" s="33"/>
      <c r="AD118" s="33"/>
      <c r="AE118" s="33"/>
    </row>
    <row r="119" spans="1:65" s="2" customFormat="1" ht="12" customHeight="1">
      <c r="A119" s="33"/>
      <c r="B119" s="34"/>
      <c r="C119" s="28" t="s">
        <v>20</v>
      </c>
      <c r="D119" s="33"/>
      <c r="E119" s="33"/>
      <c r="F119" s="26" t="str">
        <f>F14</f>
        <v>Šternberk</v>
      </c>
      <c r="G119" s="33"/>
      <c r="H119" s="33"/>
      <c r="I119" s="28" t="s">
        <v>22</v>
      </c>
      <c r="J119" s="56" t="str">
        <f>IF(J14="","",J14)</f>
        <v>16. 8. 2021</v>
      </c>
      <c r="K119" s="33"/>
      <c r="L119" s="43"/>
      <c r="S119" s="33"/>
      <c r="T119" s="33"/>
      <c r="U119" s="33"/>
      <c r="V119" s="33"/>
      <c r="W119" s="33"/>
      <c r="X119" s="33"/>
      <c r="Y119" s="33"/>
      <c r="Z119" s="33"/>
      <c r="AA119" s="33"/>
      <c r="AB119" s="33"/>
      <c r="AC119" s="33"/>
      <c r="AD119" s="33"/>
      <c r="AE119" s="33"/>
    </row>
    <row r="120" spans="1:65" s="2" customFormat="1" ht="6.95" customHeight="1">
      <c r="A120" s="33"/>
      <c r="B120" s="34"/>
      <c r="C120" s="33"/>
      <c r="D120" s="33"/>
      <c r="E120" s="33"/>
      <c r="F120" s="33"/>
      <c r="G120" s="33"/>
      <c r="H120" s="33"/>
      <c r="I120" s="33"/>
      <c r="J120" s="33"/>
      <c r="K120" s="33"/>
      <c r="L120" s="43"/>
      <c r="S120" s="33"/>
      <c r="T120" s="33"/>
      <c r="U120" s="33"/>
      <c r="V120" s="33"/>
      <c r="W120" s="33"/>
      <c r="X120" s="33"/>
      <c r="Y120" s="33"/>
      <c r="Z120" s="33"/>
      <c r="AA120" s="33"/>
      <c r="AB120" s="33"/>
      <c r="AC120" s="33"/>
      <c r="AD120" s="33"/>
      <c r="AE120" s="33"/>
    </row>
    <row r="121" spans="1:65" s="2" customFormat="1" ht="25.7" customHeight="1">
      <c r="A121" s="33"/>
      <c r="B121" s="34"/>
      <c r="C121" s="28" t="s">
        <v>24</v>
      </c>
      <c r="D121" s="33"/>
      <c r="E121" s="33"/>
      <c r="F121" s="26" t="str">
        <f>E17</f>
        <v>Město Šternberk, Horní nám. 16, 785 01 Šternberk</v>
      </c>
      <c r="G121" s="33"/>
      <c r="H121" s="33"/>
      <c r="I121" s="28" t="s">
        <v>31</v>
      </c>
      <c r="J121" s="31" t="str">
        <f>E23</f>
        <v>Ing. Linda Smítalová - Atelis</v>
      </c>
      <c r="K121" s="33"/>
      <c r="L121" s="43"/>
      <c r="S121" s="33"/>
      <c r="T121" s="33"/>
      <c r="U121" s="33"/>
      <c r="V121" s="33"/>
      <c r="W121" s="33"/>
      <c r="X121" s="33"/>
      <c r="Y121" s="33"/>
      <c r="Z121" s="33"/>
      <c r="AA121" s="33"/>
      <c r="AB121" s="33"/>
      <c r="AC121" s="33"/>
      <c r="AD121" s="33"/>
      <c r="AE121" s="33"/>
    </row>
    <row r="122" spans="1:65" s="2" customFormat="1" ht="15.2" customHeight="1">
      <c r="A122" s="33"/>
      <c r="B122" s="34"/>
      <c r="C122" s="28" t="s">
        <v>29</v>
      </c>
      <c r="D122" s="33"/>
      <c r="E122" s="33"/>
      <c r="F122" s="26" t="str">
        <f>IF(E20="","",E20)</f>
        <v>Vyplň údaj</v>
      </c>
      <c r="G122" s="33"/>
      <c r="H122" s="33"/>
      <c r="I122" s="28" t="s">
        <v>35</v>
      </c>
      <c r="J122" s="31" t="str">
        <f>E26</f>
        <v>Čiklová</v>
      </c>
      <c r="K122" s="33"/>
      <c r="L122" s="43"/>
      <c r="S122" s="33"/>
      <c r="T122" s="33"/>
      <c r="U122" s="33"/>
      <c r="V122" s="33"/>
      <c r="W122" s="33"/>
      <c r="X122" s="33"/>
      <c r="Y122" s="33"/>
      <c r="Z122" s="33"/>
      <c r="AA122" s="33"/>
      <c r="AB122" s="33"/>
      <c r="AC122" s="33"/>
      <c r="AD122" s="33"/>
      <c r="AE122" s="33"/>
    </row>
    <row r="123" spans="1:65" s="2" customFormat="1" ht="10.35" customHeight="1">
      <c r="A123" s="33"/>
      <c r="B123" s="34"/>
      <c r="C123" s="33"/>
      <c r="D123" s="33"/>
      <c r="E123" s="33"/>
      <c r="F123" s="33"/>
      <c r="G123" s="33"/>
      <c r="H123" s="33"/>
      <c r="I123" s="33"/>
      <c r="J123" s="33"/>
      <c r="K123" s="33"/>
      <c r="L123" s="43"/>
      <c r="S123" s="33"/>
      <c r="T123" s="33"/>
      <c r="U123" s="33"/>
      <c r="V123" s="33"/>
      <c r="W123" s="33"/>
      <c r="X123" s="33"/>
      <c r="Y123" s="33"/>
      <c r="Z123" s="33"/>
      <c r="AA123" s="33"/>
      <c r="AB123" s="33"/>
      <c r="AC123" s="33"/>
      <c r="AD123" s="33"/>
      <c r="AE123" s="33"/>
    </row>
    <row r="124" spans="1:65" s="11" customFormat="1" ht="29.25" customHeight="1">
      <c r="A124" s="127"/>
      <c r="B124" s="128"/>
      <c r="C124" s="129" t="s">
        <v>139</v>
      </c>
      <c r="D124" s="130" t="s">
        <v>63</v>
      </c>
      <c r="E124" s="130" t="s">
        <v>59</v>
      </c>
      <c r="F124" s="130" t="s">
        <v>60</v>
      </c>
      <c r="G124" s="130" t="s">
        <v>140</v>
      </c>
      <c r="H124" s="130" t="s">
        <v>141</v>
      </c>
      <c r="I124" s="130" t="s">
        <v>142</v>
      </c>
      <c r="J124" s="130" t="s">
        <v>126</v>
      </c>
      <c r="K124" s="131" t="s">
        <v>143</v>
      </c>
      <c r="L124" s="132"/>
      <c r="M124" s="63" t="s">
        <v>1</v>
      </c>
      <c r="N124" s="64" t="s">
        <v>42</v>
      </c>
      <c r="O124" s="64" t="s">
        <v>144</v>
      </c>
      <c r="P124" s="64" t="s">
        <v>145</v>
      </c>
      <c r="Q124" s="64" t="s">
        <v>146</v>
      </c>
      <c r="R124" s="64" t="s">
        <v>147</v>
      </c>
      <c r="S124" s="64" t="s">
        <v>148</v>
      </c>
      <c r="T124" s="65" t="s">
        <v>149</v>
      </c>
      <c r="U124" s="127"/>
      <c r="V124" s="127"/>
      <c r="W124" s="127"/>
      <c r="X124" s="127"/>
      <c r="Y124" s="127"/>
      <c r="Z124" s="127"/>
      <c r="AA124" s="127"/>
      <c r="AB124" s="127"/>
      <c r="AC124" s="127"/>
      <c r="AD124" s="127"/>
      <c r="AE124" s="127"/>
    </row>
    <row r="125" spans="1:65" s="2" customFormat="1" ht="22.9" customHeight="1">
      <c r="A125" s="33"/>
      <c r="B125" s="34"/>
      <c r="C125" s="70" t="s">
        <v>150</v>
      </c>
      <c r="D125" s="33"/>
      <c r="E125" s="33"/>
      <c r="F125" s="33"/>
      <c r="G125" s="33"/>
      <c r="H125" s="33"/>
      <c r="I125" s="33"/>
      <c r="J125" s="133">
        <f>BK125</f>
        <v>0</v>
      </c>
      <c r="K125" s="33"/>
      <c r="L125" s="34"/>
      <c r="M125" s="66"/>
      <c r="N125" s="57"/>
      <c r="O125" s="67"/>
      <c r="P125" s="134">
        <f>P126+P132</f>
        <v>0</v>
      </c>
      <c r="Q125" s="67"/>
      <c r="R125" s="134">
        <f>R126+R132</f>
        <v>0</v>
      </c>
      <c r="S125" s="67"/>
      <c r="T125" s="135">
        <f>T126+T132</f>
        <v>0</v>
      </c>
      <c r="U125" s="33"/>
      <c r="V125" s="33"/>
      <c r="W125" s="33"/>
      <c r="X125" s="33"/>
      <c r="Y125" s="33"/>
      <c r="Z125" s="33"/>
      <c r="AA125" s="33"/>
      <c r="AB125" s="33"/>
      <c r="AC125" s="33"/>
      <c r="AD125" s="33"/>
      <c r="AE125" s="33"/>
      <c r="AT125" s="18" t="s">
        <v>77</v>
      </c>
      <c r="AU125" s="18" t="s">
        <v>128</v>
      </c>
      <c r="BK125" s="136">
        <f>BK126+BK132</f>
        <v>0</v>
      </c>
    </row>
    <row r="126" spans="1:65" s="12" customFormat="1" ht="25.9" customHeight="1">
      <c r="B126" s="137"/>
      <c r="D126" s="138" t="s">
        <v>77</v>
      </c>
      <c r="E126" s="139" t="s">
        <v>151</v>
      </c>
      <c r="F126" s="139" t="s">
        <v>152</v>
      </c>
      <c r="I126" s="140"/>
      <c r="J126" s="141">
        <f>BK126</f>
        <v>0</v>
      </c>
      <c r="L126" s="137"/>
      <c r="M126" s="142"/>
      <c r="N126" s="143"/>
      <c r="O126" s="143"/>
      <c r="P126" s="144">
        <f>P127</f>
        <v>0</v>
      </c>
      <c r="Q126" s="143"/>
      <c r="R126" s="144">
        <f>R127</f>
        <v>0</v>
      </c>
      <c r="S126" s="143"/>
      <c r="T126" s="145">
        <f>T127</f>
        <v>0</v>
      </c>
      <c r="AR126" s="138" t="s">
        <v>191</v>
      </c>
      <c r="AT126" s="146" t="s">
        <v>77</v>
      </c>
      <c r="AU126" s="146" t="s">
        <v>78</v>
      </c>
      <c r="AY126" s="138" t="s">
        <v>153</v>
      </c>
      <c r="BK126" s="147">
        <f>BK127</f>
        <v>0</v>
      </c>
    </row>
    <row r="127" spans="1:65" s="12" customFormat="1" ht="22.9" customHeight="1">
      <c r="B127" s="137"/>
      <c r="D127" s="138" t="s">
        <v>77</v>
      </c>
      <c r="E127" s="148" t="s">
        <v>802</v>
      </c>
      <c r="F127" s="148" t="s">
        <v>803</v>
      </c>
      <c r="I127" s="140"/>
      <c r="J127" s="149">
        <f>BK127</f>
        <v>0</v>
      </c>
      <c r="L127" s="137"/>
      <c r="M127" s="142"/>
      <c r="N127" s="143"/>
      <c r="O127" s="143"/>
      <c r="P127" s="144">
        <f>SUM(P128:P131)</f>
        <v>0</v>
      </c>
      <c r="Q127" s="143"/>
      <c r="R127" s="144">
        <f>SUM(R128:R131)</f>
        <v>0</v>
      </c>
      <c r="S127" s="143"/>
      <c r="T127" s="145">
        <f>SUM(T128:T131)</f>
        <v>0</v>
      </c>
      <c r="AR127" s="138" t="s">
        <v>191</v>
      </c>
      <c r="AT127" s="146" t="s">
        <v>77</v>
      </c>
      <c r="AU127" s="146" t="s">
        <v>85</v>
      </c>
      <c r="AY127" s="138" t="s">
        <v>153</v>
      </c>
      <c r="BK127" s="147">
        <f>SUM(BK128:BK131)</f>
        <v>0</v>
      </c>
    </row>
    <row r="128" spans="1:65" s="2" customFormat="1" ht="16.5" customHeight="1">
      <c r="A128" s="33"/>
      <c r="B128" s="150"/>
      <c r="C128" s="151" t="s">
        <v>85</v>
      </c>
      <c r="D128" s="151" t="s">
        <v>155</v>
      </c>
      <c r="E128" s="152" t="s">
        <v>804</v>
      </c>
      <c r="F128" s="153" t="s">
        <v>805</v>
      </c>
      <c r="G128" s="154" t="s">
        <v>307</v>
      </c>
      <c r="H128" s="155">
        <v>0.44</v>
      </c>
      <c r="I128" s="156"/>
      <c r="J128" s="157">
        <f>ROUND(I128*H128,2)</f>
        <v>0</v>
      </c>
      <c r="K128" s="153" t="s">
        <v>1</v>
      </c>
      <c r="L128" s="273" t="s">
        <v>1395</v>
      </c>
      <c r="M128" s="158" t="s">
        <v>1</v>
      </c>
      <c r="N128" s="159" t="s">
        <v>43</v>
      </c>
      <c r="O128" s="59"/>
      <c r="P128" s="160">
        <f>O128*H128</f>
        <v>0</v>
      </c>
      <c r="Q128" s="160">
        <v>0</v>
      </c>
      <c r="R128" s="160">
        <f>Q128*H128</f>
        <v>0</v>
      </c>
      <c r="S128" s="160">
        <v>0</v>
      </c>
      <c r="T128" s="161">
        <f>S128*H128</f>
        <v>0</v>
      </c>
      <c r="U128" s="33"/>
      <c r="V128" s="33"/>
      <c r="W128" s="33"/>
      <c r="X128" s="33"/>
      <c r="Y128" s="33"/>
      <c r="Z128" s="33"/>
      <c r="AA128" s="33"/>
      <c r="AB128" s="33"/>
      <c r="AC128" s="33"/>
      <c r="AD128" s="33"/>
      <c r="AE128" s="33"/>
      <c r="AR128" s="162" t="s">
        <v>806</v>
      </c>
      <c r="AT128" s="162" t="s">
        <v>155</v>
      </c>
      <c r="AU128" s="162" t="s">
        <v>87</v>
      </c>
      <c r="AY128" s="18" t="s">
        <v>153</v>
      </c>
      <c r="BE128" s="163">
        <f>IF(N128="základní",J128,0)</f>
        <v>0</v>
      </c>
      <c r="BF128" s="163">
        <f>IF(N128="snížená",J128,0)</f>
        <v>0</v>
      </c>
      <c r="BG128" s="163">
        <f>IF(N128="zákl. přenesená",J128,0)</f>
        <v>0</v>
      </c>
      <c r="BH128" s="163">
        <f>IF(N128="sníž. přenesená",J128,0)</f>
        <v>0</v>
      </c>
      <c r="BI128" s="163">
        <f>IF(N128="nulová",J128,0)</f>
        <v>0</v>
      </c>
      <c r="BJ128" s="18" t="s">
        <v>85</v>
      </c>
      <c r="BK128" s="163">
        <f>ROUND(I128*H128,2)</f>
        <v>0</v>
      </c>
      <c r="BL128" s="18" t="s">
        <v>806</v>
      </c>
      <c r="BM128" s="162" t="s">
        <v>807</v>
      </c>
    </row>
    <row r="129" spans="1:65" s="2" customFormat="1" ht="11.25">
      <c r="A129" s="33"/>
      <c r="B129" s="34"/>
      <c r="C129" s="33"/>
      <c r="D129" s="164" t="s">
        <v>162</v>
      </c>
      <c r="E129" s="33"/>
      <c r="F129" s="165" t="s">
        <v>805</v>
      </c>
      <c r="G129" s="33"/>
      <c r="H129" s="33"/>
      <c r="I129" s="166"/>
      <c r="J129" s="33"/>
      <c r="K129" s="33"/>
      <c r="L129" s="34"/>
      <c r="M129" s="167"/>
      <c r="N129" s="168"/>
      <c r="O129" s="59"/>
      <c r="P129" s="59"/>
      <c r="Q129" s="59"/>
      <c r="R129" s="59"/>
      <c r="S129" s="59"/>
      <c r="T129" s="60"/>
      <c r="U129" s="33"/>
      <c r="V129" s="33"/>
      <c r="W129" s="33"/>
      <c r="X129" s="33"/>
      <c r="Y129" s="33"/>
      <c r="Z129" s="33"/>
      <c r="AA129" s="33"/>
      <c r="AB129" s="33"/>
      <c r="AC129" s="33"/>
      <c r="AD129" s="33"/>
      <c r="AE129" s="33"/>
      <c r="AT129" s="18" t="s">
        <v>162</v>
      </c>
      <c r="AU129" s="18" t="s">
        <v>87</v>
      </c>
    </row>
    <row r="130" spans="1:65" s="2" customFormat="1" ht="16.5" customHeight="1">
      <c r="A130" s="33"/>
      <c r="B130" s="150"/>
      <c r="C130" s="151" t="s">
        <v>87</v>
      </c>
      <c r="D130" s="151" t="s">
        <v>155</v>
      </c>
      <c r="E130" s="152" t="s">
        <v>808</v>
      </c>
      <c r="F130" s="153" t="s">
        <v>809</v>
      </c>
      <c r="G130" s="154" t="s">
        <v>307</v>
      </c>
      <c r="H130" s="155">
        <v>0.44</v>
      </c>
      <c r="I130" s="156"/>
      <c r="J130" s="157">
        <f>ROUND(I130*H130,2)</f>
        <v>0</v>
      </c>
      <c r="K130" s="153" t="s">
        <v>159</v>
      </c>
      <c r="L130" s="273" t="s">
        <v>1395</v>
      </c>
      <c r="M130" s="158" t="s">
        <v>1</v>
      </c>
      <c r="N130" s="159" t="s">
        <v>43</v>
      </c>
      <c r="O130" s="59"/>
      <c r="P130" s="160">
        <f>O130*H130</f>
        <v>0</v>
      </c>
      <c r="Q130" s="160">
        <v>0</v>
      </c>
      <c r="R130" s="160">
        <f>Q130*H130</f>
        <v>0</v>
      </c>
      <c r="S130" s="160">
        <v>0</v>
      </c>
      <c r="T130" s="161">
        <f>S130*H130</f>
        <v>0</v>
      </c>
      <c r="U130" s="33"/>
      <c r="V130" s="33"/>
      <c r="W130" s="33"/>
      <c r="X130" s="33"/>
      <c r="Y130" s="33"/>
      <c r="Z130" s="33"/>
      <c r="AA130" s="33"/>
      <c r="AB130" s="33"/>
      <c r="AC130" s="33"/>
      <c r="AD130" s="33"/>
      <c r="AE130" s="33"/>
      <c r="AR130" s="162" t="s">
        <v>806</v>
      </c>
      <c r="AT130" s="162" t="s">
        <v>155</v>
      </c>
      <c r="AU130" s="162" t="s">
        <v>87</v>
      </c>
      <c r="AY130" s="18" t="s">
        <v>153</v>
      </c>
      <c r="BE130" s="163">
        <f>IF(N130="základní",J130,0)</f>
        <v>0</v>
      </c>
      <c r="BF130" s="163">
        <f>IF(N130="snížená",J130,0)</f>
        <v>0</v>
      </c>
      <c r="BG130" s="163">
        <f>IF(N130="zákl. přenesená",J130,0)</f>
        <v>0</v>
      </c>
      <c r="BH130" s="163">
        <f>IF(N130="sníž. přenesená",J130,0)</f>
        <v>0</v>
      </c>
      <c r="BI130" s="163">
        <f>IF(N130="nulová",J130,0)</f>
        <v>0</v>
      </c>
      <c r="BJ130" s="18" t="s">
        <v>85</v>
      </c>
      <c r="BK130" s="163">
        <f>ROUND(I130*H130,2)</f>
        <v>0</v>
      </c>
      <c r="BL130" s="18" t="s">
        <v>806</v>
      </c>
      <c r="BM130" s="162" t="s">
        <v>810</v>
      </c>
    </row>
    <row r="131" spans="1:65" s="2" customFormat="1" ht="19.5">
      <c r="A131" s="33"/>
      <c r="B131" s="34"/>
      <c r="C131" s="33"/>
      <c r="D131" s="164" t="s">
        <v>162</v>
      </c>
      <c r="E131" s="33"/>
      <c r="F131" s="165" t="s">
        <v>811</v>
      </c>
      <c r="G131" s="33"/>
      <c r="H131" s="33"/>
      <c r="I131" s="166"/>
      <c r="J131" s="33"/>
      <c r="K131" s="33"/>
      <c r="L131" s="34"/>
      <c r="M131" s="167"/>
      <c r="N131" s="168"/>
      <c r="O131" s="59"/>
      <c r="P131" s="59"/>
      <c r="Q131" s="59"/>
      <c r="R131" s="59"/>
      <c r="S131" s="59"/>
      <c r="T131" s="60"/>
      <c r="U131" s="33"/>
      <c r="V131" s="33"/>
      <c r="W131" s="33"/>
      <c r="X131" s="33"/>
      <c r="Y131" s="33"/>
      <c r="Z131" s="33"/>
      <c r="AA131" s="33"/>
      <c r="AB131" s="33"/>
      <c r="AC131" s="33"/>
      <c r="AD131" s="33"/>
      <c r="AE131" s="33"/>
      <c r="AT131" s="18" t="s">
        <v>162</v>
      </c>
      <c r="AU131" s="18" t="s">
        <v>87</v>
      </c>
    </row>
    <row r="132" spans="1:65" s="12" customFormat="1" ht="25.9" customHeight="1">
      <c r="B132" s="137"/>
      <c r="D132" s="138" t="s">
        <v>77</v>
      </c>
      <c r="E132" s="139" t="s">
        <v>812</v>
      </c>
      <c r="F132" s="139" t="s">
        <v>813</v>
      </c>
      <c r="I132" s="140"/>
      <c r="J132" s="141">
        <f>BK132</f>
        <v>0</v>
      </c>
      <c r="L132" s="137"/>
      <c r="M132" s="142"/>
      <c r="N132" s="143"/>
      <c r="O132" s="143"/>
      <c r="P132" s="144">
        <f>P133+P136</f>
        <v>0</v>
      </c>
      <c r="Q132" s="143"/>
      <c r="R132" s="144">
        <f>R133+R136</f>
        <v>0</v>
      </c>
      <c r="S132" s="143"/>
      <c r="T132" s="145">
        <f>T133+T136</f>
        <v>0</v>
      </c>
      <c r="AR132" s="138" t="s">
        <v>191</v>
      </c>
      <c r="AT132" s="146" t="s">
        <v>77</v>
      </c>
      <c r="AU132" s="146" t="s">
        <v>78</v>
      </c>
      <c r="AY132" s="138" t="s">
        <v>153</v>
      </c>
      <c r="BK132" s="147">
        <f>BK133+BK136</f>
        <v>0</v>
      </c>
    </row>
    <row r="133" spans="1:65" s="12" customFormat="1" ht="22.9" customHeight="1">
      <c r="B133" s="137"/>
      <c r="D133" s="138" t="s">
        <v>77</v>
      </c>
      <c r="E133" s="148" t="s">
        <v>814</v>
      </c>
      <c r="F133" s="148" t="s">
        <v>815</v>
      </c>
      <c r="I133" s="140"/>
      <c r="J133" s="149">
        <f>BK133</f>
        <v>0</v>
      </c>
      <c r="L133" s="137"/>
      <c r="M133" s="142"/>
      <c r="N133" s="143"/>
      <c r="O133" s="143"/>
      <c r="P133" s="144">
        <f>SUM(P134:P135)</f>
        <v>0</v>
      </c>
      <c r="Q133" s="143"/>
      <c r="R133" s="144">
        <f>SUM(R134:R135)</f>
        <v>0</v>
      </c>
      <c r="S133" s="143"/>
      <c r="T133" s="145">
        <f>SUM(T134:T135)</f>
        <v>0</v>
      </c>
      <c r="AR133" s="138" t="s">
        <v>191</v>
      </c>
      <c r="AT133" s="146" t="s">
        <v>77</v>
      </c>
      <c r="AU133" s="146" t="s">
        <v>85</v>
      </c>
      <c r="AY133" s="138" t="s">
        <v>153</v>
      </c>
      <c r="BK133" s="147">
        <f>SUM(BK134:BK135)</f>
        <v>0</v>
      </c>
    </row>
    <row r="134" spans="1:65" s="2" customFormat="1" ht="16.5" customHeight="1">
      <c r="A134" s="33"/>
      <c r="B134" s="150"/>
      <c r="C134" s="151" t="s">
        <v>176</v>
      </c>
      <c r="D134" s="151" t="s">
        <v>155</v>
      </c>
      <c r="E134" s="152" t="s">
        <v>816</v>
      </c>
      <c r="F134" s="153" t="s">
        <v>817</v>
      </c>
      <c r="G134" s="154" t="s">
        <v>307</v>
      </c>
      <c r="H134" s="155">
        <v>0.44</v>
      </c>
      <c r="I134" s="156"/>
      <c r="J134" s="157">
        <f>ROUND(I134*H134,2)</f>
        <v>0</v>
      </c>
      <c r="K134" s="153" t="s">
        <v>159</v>
      </c>
      <c r="L134" s="273" t="s">
        <v>1395</v>
      </c>
      <c r="M134" s="158" t="s">
        <v>1</v>
      </c>
      <c r="N134" s="159" t="s">
        <v>43</v>
      </c>
      <c r="O134" s="59"/>
      <c r="P134" s="160">
        <f>O134*H134</f>
        <v>0</v>
      </c>
      <c r="Q134" s="160">
        <v>0</v>
      </c>
      <c r="R134" s="160">
        <f>Q134*H134</f>
        <v>0</v>
      </c>
      <c r="S134" s="160">
        <v>0</v>
      </c>
      <c r="T134" s="161">
        <f>S134*H134</f>
        <v>0</v>
      </c>
      <c r="U134" s="33"/>
      <c r="V134" s="33"/>
      <c r="W134" s="33"/>
      <c r="X134" s="33"/>
      <c r="Y134" s="33"/>
      <c r="Z134" s="33"/>
      <c r="AA134" s="33"/>
      <c r="AB134" s="33"/>
      <c r="AC134" s="33"/>
      <c r="AD134" s="33"/>
      <c r="AE134" s="33"/>
      <c r="AR134" s="162" t="s">
        <v>806</v>
      </c>
      <c r="AT134" s="162" t="s">
        <v>155</v>
      </c>
      <c r="AU134" s="162" t="s">
        <v>87</v>
      </c>
      <c r="AY134" s="18" t="s">
        <v>153</v>
      </c>
      <c r="BE134" s="163">
        <f>IF(N134="základní",J134,0)</f>
        <v>0</v>
      </c>
      <c r="BF134" s="163">
        <f>IF(N134="snížená",J134,0)</f>
        <v>0</v>
      </c>
      <c r="BG134" s="163">
        <f>IF(N134="zákl. přenesená",J134,0)</f>
        <v>0</v>
      </c>
      <c r="BH134" s="163">
        <f>IF(N134="sníž. přenesená",J134,0)</f>
        <v>0</v>
      </c>
      <c r="BI134" s="163">
        <f>IF(N134="nulová",J134,0)</f>
        <v>0</v>
      </c>
      <c r="BJ134" s="18" t="s">
        <v>85</v>
      </c>
      <c r="BK134" s="163">
        <f>ROUND(I134*H134,2)</f>
        <v>0</v>
      </c>
      <c r="BL134" s="18" t="s">
        <v>806</v>
      </c>
      <c r="BM134" s="162" t="s">
        <v>818</v>
      </c>
    </row>
    <row r="135" spans="1:65" s="2" customFormat="1" ht="11.25">
      <c r="A135" s="33"/>
      <c r="B135" s="34"/>
      <c r="C135" s="33"/>
      <c r="D135" s="164" t="s">
        <v>162</v>
      </c>
      <c r="E135" s="33"/>
      <c r="F135" s="165" t="s">
        <v>817</v>
      </c>
      <c r="G135" s="33"/>
      <c r="H135" s="33"/>
      <c r="I135" s="166"/>
      <c r="J135" s="33"/>
      <c r="K135" s="33"/>
      <c r="L135" s="34"/>
      <c r="M135" s="167"/>
      <c r="N135" s="168"/>
      <c r="O135" s="59"/>
      <c r="P135" s="59"/>
      <c r="Q135" s="59"/>
      <c r="R135" s="59"/>
      <c r="S135" s="59"/>
      <c r="T135" s="60"/>
      <c r="U135" s="33"/>
      <c r="V135" s="33"/>
      <c r="W135" s="33"/>
      <c r="X135" s="33"/>
      <c r="Y135" s="33"/>
      <c r="Z135" s="33"/>
      <c r="AA135" s="33"/>
      <c r="AB135" s="33"/>
      <c r="AC135" s="33"/>
      <c r="AD135" s="33"/>
      <c r="AE135" s="33"/>
      <c r="AT135" s="18" t="s">
        <v>162</v>
      </c>
      <c r="AU135" s="18" t="s">
        <v>87</v>
      </c>
    </row>
    <row r="136" spans="1:65" s="12" customFormat="1" ht="22.9" customHeight="1">
      <c r="B136" s="137"/>
      <c r="D136" s="138" t="s">
        <v>77</v>
      </c>
      <c r="E136" s="148" t="s">
        <v>819</v>
      </c>
      <c r="F136" s="148" t="s">
        <v>820</v>
      </c>
      <c r="I136" s="140"/>
      <c r="J136" s="149">
        <f>BK136</f>
        <v>0</v>
      </c>
      <c r="L136" s="137"/>
      <c r="M136" s="142"/>
      <c r="N136" s="143"/>
      <c r="O136" s="143"/>
      <c r="P136" s="144">
        <f>SUM(P137:P138)</f>
        <v>0</v>
      </c>
      <c r="Q136" s="143"/>
      <c r="R136" s="144">
        <f>SUM(R137:R138)</f>
        <v>0</v>
      </c>
      <c r="S136" s="143"/>
      <c r="T136" s="145">
        <f>SUM(T137:T138)</f>
        <v>0</v>
      </c>
      <c r="AR136" s="138" t="s">
        <v>191</v>
      </c>
      <c r="AT136" s="146" t="s">
        <v>77</v>
      </c>
      <c r="AU136" s="146" t="s">
        <v>85</v>
      </c>
      <c r="AY136" s="138" t="s">
        <v>153</v>
      </c>
      <c r="BK136" s="147">
        <f>SUM(BK137:BK138)</f>
        <v>0</v>
      </c>
    </row>
    <row r="137" spans="1:65" s="2" customFormat="1" ht="16.5" customHeight="1">
      <c r="A137" s="33"/>
      <c r="B137" s="150"/>
      <c r="C137" s="151" t="s">
        <v>160</v>
      </c>
      <c r="D137" s="151" t="s">
        <v>155</v>
      </c>
      <c r="E137" s="152" t="s">
        <v>821</v>
      </c>
      <c r="F137" s="153" t="s">
        <v>820</v>
      </c>
      <c r="G137" s="154" t="s">
        <v>307</v>
      </c>
      <c r="H137" s="155">
        <v>0.44</v>
      </c>
      <c r="I137" s="156"/>
      <c r="J137" s="157">
        <f>ROUND(I137*H137,2)</f>
        <v>0</v>
      </c>
      <c r="K137" s="153" t="s">
        <v>159</v>
      </c>
      <c r="L137" s="273" t="s">
        <v>1395</v>
      </c>
      <c r="M137" s="158" t="s">
        <v>1</v>
      </c>
      <c r="N137" s="159" t="s">
        <v>43</v>
      </c>
      <c r="O137" s="59"/>
      <c r="P137" s="160">
        <f>O137*H137</f>
        <v>0</v>
      </c>
      <c r="Q137" s="160">
        <v>0</v>
      </c>
      <c r="R137" s="160">
        <f>Q137*H137</f>
        <v>0</v>
      </c>
      <c r="S137" s="160">
        <v>0</v>
      </c>
      <c r="T137" s="161">
        <f>S137*H137</f>
        <v>0</v>
      </c>
      <c r="U137" s="33"/>
      <c r="V137" s="33"/>
      <c r="W137" s="33"/>
      <c r="X137" s="33"/>
      <c r="Y137" s="33"/>
      <c r="Z137" s="33"/>
      <c r="AA137" s="33"/>
      <c r="AB137" s="33"/>
      <c r="AC137" s="33"/>
      <c r="AD137" s="33"/>
      <c r="AE137" s="33"/>
      <c r="AR137" s="162" t="s">
        <v>806</v>
      </c>
      <c r="AT137" s="162" t="s">
        <v>155</v>
      </c>
      <c r="AU137" s="162" t="s">
        <v>87</v>
      </c>
      <c r="AY137" s="18" t="s">
        <v>153</v>
      </c>
      <c r="BE137" s="163">
        <f>IF(N137="základní",J137,0)</f>
        <v>0</v>
      </c>
      <c r="BF137" s="163">
        <f>IF(N137="snížená",J137,0)</f>
        <v>0</v>
      </c>
      <c r="BG137" s="163">
        <f>IF(N137="zákl. přenesená",J137,0)</f>
        <v>0</v>
      </c>
      <c r="BH137" s="163">
        <f>IF(N137="sníž. přenesená",J137,0)</f>
        <v>0</v>
      </c>
      <c r="BI137" s="163">
        <f>IF(N137="nulová",J137,0)</f>
        <v>0</v>
      </c>
      <c r="BJ137" s="18" t="s">
        <v>85</v>
      </c>
      <c r="BK137" s="163">
        <f>ROUND(I137*H137,2)</f>
        <v>0</v>
      </c>
      <c r="BL137" s="18" t="s">
        <v>806</v>
      </c>
      <c r="BM137" s="162" t="s">
        <v>822</v>
      </c>
    </row>
    <row r="138" spans="1:65" s="2" customFormat="1" ht="11.25">
      <c r="A138" s="33"/>
      <c r="B138" s="34"/>
      <c r="C138" s="33"/>
      <c r="D138" s="164" t="s">
        <v>162</v>
      </c>
      <c r="E138" s="33"/>
      <c r="F138" s="165" t="s">
        <v>823</v>
      </c>
      <c r="G138" s="33"/>
      <c r="H138" s="33"/>
      <c r="I138" s="166"/>
      <c r="J138" s="33"/>
      <c r="K138" s="33"/>
      <c r="L138" s="34"/>
      <c r="M138" s="214"/>
      <c r="N138" s="215"/>
      <c r="O138" s="216"/>
      <c r="P138" s="216"/>
      <c r="Q138" s="216"/>
      <c r="R138" s="216"/>
      <c r="S138" s="216"/>
      <c r="T138" s="217"/>
      <c r="U138" s="33"/>
      <c r="V138" s="33"/>
      <c r="W138" s="33"/>
      <c r="X138" s="33"/>
      <c r="Y138" s="33"/>
      <c r="Z138" s="33"/>
      <c r="AA138" s="33"/>
      <c r="AB138" s="33"/>
      <c r="AC138" s="33"/>
      <c r="AD138" s="33"/>
      <c r="AE138" s="33"/>
      <c r="AT138" s="18" t="s">
        <v>162</v>
      </c>
      <c r="AU138" s="18" t="s">
        <v>87</v>
      </c>
    </row>
    <row r="139" spans="1:65" s="2" customFormat="1" ht="6.95" customHeight="1">
      <c r="A139" s="33"/>
      <c r="B139" s="48"/>
      <c r="C139" s="49"/>
      <c r="D139" s="49"/>
      <c r="E139" s="49"/>
      <c r="F139" s="49"/>
      <c r="G139" s="49"/>
      <c r="H139" s="49"/>
      <c r="I139" s="49"/>
      <c r="J139" s="49"/>
      <c r="K139" s="49"/>
      <c r="L139" s="34"/>
      <c r="M139" s="33"/>
      <c r="O139" s="33"/>
      <c r="P139" s="33"/>
      <c r="Q139" s="33"/>
      <c r="R139" s="33"/>
      <c r="S139" s="33"/>
      <c r="T139" s="33"/>
      <c r="U139" s="33"/>
      <c r="V139" s="33"/>
      <c r="W139" s="33"/>
      <c r="X139" s="33"/>
      <c r="Y139" s="33"/>
      <c r="Z139" s="33"/>
      <c r="AA139" s="33"/>
      <c r="AB139" s="33"/>
      <c r="AC139" s="33"/>
      <c r="AD139" s="33"/>
      <c r="AE139" s="33"/>
    </row>
  </sheetData>
  <autoFilter ref="C124:K138"/>
  <mergeCells count="12">
    <mergeCell ref="E117:H117"/>
    <mergeCell ref="L2:V2"/>
    <mergeCell ref="E85:H85"/>
    <mergeCell ref="E87:H87"/>
    <mergeCell ref="E89:H89"/>
    <mergeCell ref="E113:H113"/>
    <mergeCell ref="E115:H11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sheetPr>
    <pageSetUpPr fitToPage="1"/>
  </sheetPr>
  <dimension ref="A2:BM75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268" t="s">
        <v>5</v>
      </c>
      <c r="M2" s="253"/>
      <c r="N2" s="253"/>
      <c r="O2" s="253"/>
      <c r="P2" s="253"/>
      <c r="Q2" s="253"/>
      <c r="R2" s="253"/>
      <c r="S2" s="253"/>
      <c r="T2" s="253"/>
      <c r="U2" s="253"/>
      <c r="V2" s="253"/>
      <c r="AT2" s="18" t="s">
        <v>101</v>
      </c>
      <c r="AZ2" s="99" t="s">
        <v>824</v>
      </c>
      <c r="BA2" s="99" t="s">
        <v>825</v>
      </c>
      <c r="BB2" s="99" t="s">
        <v>1</v>
      </c>
      <c r="BC2" s="99" t="s">
        <v>826</v>
      </c>
      <c r="BD2" s="99" t="s">
        <v>87</v>
      </c>
    </row>
    <row r="3" spans="1:56" s="1" customFormat="1" ht="6.95" customHeight="1">
      <c r="B3" s="19"/>
      <c r="C3" s="20"/>
      <c r="D3" s="20"/>
      <c r="E3" s="20"/>
      <c r="F3" s="20"/>
      <c r="G3" s="20"/>
      <c r="H3" s="20"/>
      <c r="I3" s="20"/>
      <c r="J3" s="20"/>
      <c r="K3" s="20"/>
      <c r="L3" s="21"/>
      <c r="AT3" s="18" t="s">
        <v>87</v>
      </c>
      <c r="AZ3" s="99" t="s">
        <v>827</v>
      </c>
      <c r="BA3" s="99" t="s">
        <v>828</v>
      </c>
      <c r="BB3" s="99" t="s">
        <v>1</v>
      </c>
      <c r="BC3" s="99" t="s">
        <v>160</v>
      </c>
      <c r="BD3" s="99" t="s">
        <v>87</v>
      </c>
    </row>
    <row r="4" spans="1:56" s="1" customFormat="1" ht="24.95" customHeight="1">
      <c r="B4" s="21"/>
      <c r="D4" s="22" t="s">
        <v>114</v>
      </c>
      <c r="L4" s="21"/>
      <c r="M4" s="100" t="s">
        <v>10</v>
      </c>
      <c r="AT4" s="18" t="s">
        <v>3</v>
      </c>
      <c r="AZ4" s="99" t="s">
        <v>108</v>
      </c>
      <c r="BA4" s="99" t="s">
        <v>109</v>
      </c>
      <c r="BB4" s="99" t="s">
        <v>1</v>
      </c>
      <c r="BC4" s="99" t="s">
        <v>829</v>
      </c>
      <c r="BD4" s="99" t="s">
        <v>87</v>
      </c>
    </row>
    <row r="5" spans="1:56" s="1" customFormat="1" ht="6.95" customHeight="1">
      <c r="B5" s="21"/>
      <c r="L5" s="21"/>
      <c r="AZ5" s="99" t="s">
        <v>111</v>
      </c>
      <c r="BA5" s="99" t="s">
        <v>112</v>
      </c>
      <c r="BB5" s="99" t="s">
        <v>1</v>
      </c>
      <c r="BC5" s="99" t="s">
        <v>830</v>
      </c>
      <c r="BD5" s="99" t="s">
        <v>87</v>
      </c>
    </row>
    <row r="6" spans="1:56" s="1" customFormat="1" ht="12" customHeight="1">
      <c r="B6" s="21"/>
      <c r="D6" s="28" t="s">
        <v>16</v>
      </c>
      <c r="L6" s="21"/>
      <c r="AZ6" s="99" t="s">
        <v>831</v>
      </c>
      <c r="BA6" s="99" t="s">
        <v>832</v>
      </c>
      <c r="BB6" s="99" t="s">
        <v>1</v>
      </c>
      <c r="BC6" s="99" t="s">
        <v>833</v>
      </c>
      <c r="BD6" s="99" t="s">
        <v>87</v>
      </c>
    </row>
    <row r="7" spans="1:56" s="1" customFormat="1" ht="16.5" customHeight="1">
      <c r="B7" s="21"/>
      <c r="E7" s="269" t="str">
        <f>'Rekapitulace stavby'!K6</f>
        <v>Cyklostezka spojující ul. Lhotská s cyklostezkou směr Štarnov</v>
      </c>
      <c r="F7" s="270"/>
      <c r="G7" s="270"/>
      <c r="H7" s="270"/>
      <c r="L7" s="21"/>
      <c r="AZ7" s="99" t="s">
        <v>118</v>
      </c>
      <c r="BA7" s="99" t="s">
        <v>118</v>
      </c>
      <c r="BB7" s="99" t="s">
        <v>1</v>
      </c>
      <c r="BC7" s="99" t="s">
        <v>834</v>
      </c>
      <c r="BD7" s="99" t="s">
        <v>87</v>
      </c>
    </row>
    <row r="8" spans="1:56" s="1" customFormat="1" ht="12" customHeight="1">
      <c r="B8" s="21"/>
      <c r="D8" s="28" t="s">
        <v>120</v>
      </c>
      <c r="L8" s="21"/>
    </row>
    <row r="9" spans="1:56" s="2" customFormat="1" ht="16.5" customHeight="1">
      <c r="A9" s="33"/>
      <c r="B9" s="34"/>
      <c r="C9" s="33"/>
      <c r="D9" s="33"/>
      <c r="E9" s="269" t="s">
        <v>835</v>
      </c>
      <c r="F9" s="271"/>
      <c r="G9" s="271"/>
      <c r="H9" s="271"/>
      <c r="I9" s="33"/>
      <c r="J9" s="33"/>
      <c r="K9" s="33"/>
      <c r="L9" s="43"/>
      <c r="S9" s="33"/>
      <c r="T9" s="33"/>
      <c r="U9" s="33"/>
      <c r="V9" s="33"/>
      <c r="W9" s="33"/>
      <c r="X9" s="33"/>
      <c r="Y9" s="33"/>
      <c r="Z9" s="33"/>
      <c r="AA9" s="33"/>
      <c r="AB9" s="33"/>
      <c r="AC9" s="33"/>
      <c r="AD9" s="33"/>
      <c r="AE9" s="33"/>
    </row>
    <row r="10" spans="1:56" s="2" customFormat="1" ht="12" customHeight="1">
      <c r="A10" s="33"/>
      <c r="B10" s="34"/>
      <c r="C10" s="33"/>
      <c r="D10" s="28" t="s">
        <v>122</v>
      </c>
      <c r="E10" s="33"/>
      <c r="F10" s="33"/>
      <c r="G10" s="33"/>
      <c r="H10" s="33"/>
      <c r="I10" s="33"/>
      <c r="J10" s="33"/>
      <c r="K10" s="33"/>
      <c r="L10" s="43"/>
      <c r="S10" s="33"/>
      <c r="T10" s="33"/>
      <c r="U10" s="33"/>
      <c r="V10" s="33"/>
      <c r="W10" s="33"/>
      <c r="X10" s="33"/>
      <c r="Y10" s="33"/>
      <c r="Z10" s="33"/>
      <c r="AA10" s="33"/>
      <c r="AB10" s="33"/>
      <c r="AC10" s="33"/>
      <c r="AD10" s="33"/>
      <c r="AE10" s="33"/>
    </row>
    <row r="11" spans="1:56" s="2" customFormat="1" ht="30" customHeight="1">
      <c r="A11" s="33"/>
      <c r="B11" s="34"/>
      <c r="C11" s="33"/>
      <c r="D11" s="33"/>
      <c r="E11" s="226" t="s">
        <v>836</v>
      </c>
      <c r="F11" s="271"/>
      <c r="G11" s="271"/>
      <c r="H11" s="271"/>
      <c r="I11" s="33"/>
      <c r="J11" s="33"/>
      <c r="K11" s="33"/>
      <c r="L11" s="43"/>
      <c r="S11" s="33"/>
      <c r="T11" s="33"/>
      <c r="U11" s="33"/>
      <c r="V11" s="33"/>
      <c r="W11" s="33"/>
      <c r="X11" s="33"/>
      <c r="Y11" s="33"/>
      <c r="Z11" s="33"/>
      <c r="AA11" s="33"/>
      <c r="AB11" s="33"/>
      <c r="AC11" s="33"/>
      <c r="AD11" s="33"/>
      <c r="AE11" s="33"/>
    </row>
    <row r="12" spans="1:56" s="2" customFormat="1" ht="11.25">
      <c r="A12" s="33"/>
      <c r="B12" s="34"/>
      <c r="C12" s="33"/>
      <c r="D12" s="33"/>
      <c r="E12" s="33"/>
      <c r="F12" s="33"/>
      <c r="G12" s="33"/>
      <c r="H12" s="33"/>
      <c r="I12" s="33"/>
      <c r="J12" s="33"/>
      <c r="K12" s="33"/>
      <c r="L12" s="43"/>
      <c r="S12" s="33"/>
      <c r="T12" s="33"/>
      <c r="U12" s="33"/>
      <c r="V12" s="33"/>
      <c r="W12" s="33"/>
      <c r="X12" s="33"/>
      <c r="Y12" s="33"/>
      <c r="Z12" s="33"/>
      <c r="AA12" s="33"/>
      <c r="AB12" s="33"/>
      <c r="AC12" s="33"/>
      <c r="AD12" s="33"/>
      <c r="AE12" s="33"/>
    </row>
    <row r="13" spans="1:56" s="2" customFormat="1" ht="12" customHeight="1">
      <c r="A13" s="33"/>
      <c r="B13" s="34"/>
      <c r="C13" s="33"/>
      <c r="D13" s="28" t="s">
        <v>18</v>
      </c>
      <c r="E13" s="33"/>
      <c r="F13" s="26" t="s">
        <v>1</v>
      </c>
      <c r="G13" s="33"/>
      <c r="H13" s="33"/>
      <c r="I13" s="28" t="s">
        <v>19</v>
      </c>
      <c r="J13" s="26" t="s">
        <v>1</v>
      </c>
      <c r="K13" s="33"/>
      <c r="L13" s="43"/>
      <c r="S13" s="33"/>
      <c r="T13" s="33"/>
      <c r="U13" s="33"/>
      <c r="V13" s="33"/>
      <c r="W13" s="33"/>
      <c r="X13" s="33"/>
      <c r="Y13" s="33"/>
      <c r="Z13" s="33"/>
      <c r="AA13" s="33"/>
      <c r="AB13" s="33"/>
      <c r="AC13" s="33"/>
      <c r="AD13" s="33"/>
      <c r="AE13" s="33"/>
    </row>
    <row r="14" spans="1:56" s="2" customFormat="1" ht="12" customHeight="1">
      <c r="A14" s="33"/>
      <c r="B14" s="34"/>
      <c r="C14" s="33"/>
      <c r="D14" s="28" t="s">
        <v>20</v>
      </c>
      <c r="E14" s="33"/>
      <c r="F14" s="26" t="s">
        <v>21</v>
      </c>
      <c r="G14" s="33"/>
      <c r="H14" s="33"/>
      <c r="I14" s="28" t="s">
        <v>22</v>
      </c>
      <c r="J14" s="56" t="str">
        <f>'Rekapitulace stavby'!AN8</f>
        <v>16. 8. 2021</v>
      </c>
      <c r="K14" s="33"/>
      <c r="L14" s="43"/>
      <c r="S14" s="33"/>
      <c r="T14" s="33"/>
      <c r="U14" s="33"/>
      <c r="V14" s="33"/>
      <c r="W14" s="33"/>
      <c r="X14" s="33"/>
      <c r="Y14" s="33"/>
      <c r="Z14" s="33"/>
      <c r="AA14" s="33"/>
      <c r="AB14" s="33"/>
      <c r="AC14" s="33"/>
      <c r="AD14" s="33"/>
      <c r="AE14" s="33"/>
    </row>
    <row r="15" spans="1:56" s="2" customFormat="1" ht="10.9" customHeight="1">
      <c r="A15" s="33"/>
      <c r="B15" s="34"/>
      <c r="C15" s="33"/>
      <c r="D15" s="33"/>
      <c r="E15" s="33"/>
      <c r="F15" s="33"/>
      <c r="G15" s="33"/>
      <c r="H15" s="33"/>
      <c r="I15" s="33"/>
      <c r="J15" s="33"/>
      <c r="K15" s="33"/>
      <c r="L15" s="43"/>
      <c r="S15" s="33"/>
      <c r="T15" s="33"/>
      <c r="U15" s="33"/>
      <c r="V15" s="33"/>
      <c r="W15" s="33"/>
      <c r="X15" s="33"/>
      <c r="Y15" s="33"/>
      <c r="Z15" s="33"/>
      <c r="AA15" s="33"/>
      <c r="AB15" s="33"/>
      <c r="AC15" s="33"/>
      <c r="AD15" s="33"/>
      <c r="AE15" s="33"/>
    </row>
    <row r="16" spans="1:56" s="2" customFormat="1" ht="12" customHeight="1">
      <c r="A16" s="33"/>
      <c r="B16" s="34"/>
      <c r="C16" s="33"/>
      <c r="D16" s="28" t="s">
        <v>24</v>
      </c>
      <c r="E16" s="33"/>
      <c r="F16" s="33"/>
      <c r="G16" s="33"/>
      <c r="H16" s="33"/>
      <c r="I16" s="28" t="s">
        <v>25</v>
      </c>
      <c r="J16" s="26" t="s">
        <v>26</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27</v>
      </c>
      <c r="F17" s="33"/>
      <c r="G17" s="33"/>
      <c r="H17" s="33"/>
      <c r="I17" s="28" t="s">
        <v>28</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29</v>
      </c>
      <c r="E19" s="33"/>
      <c r="F19" s="33"/>
      <c r="G19" s="33"/>
      <c r="H19" s="33"/>
      <c r="I19" s="28"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72" t="str">
        <f>'Rekapitulace stavby'!E14</f>
        <v>Vyplň údaj</v>
      </c>
      <c r="F20" s="252"/>
      <c r="G20" s="252"/>
      <c r="H20" s="252"/>
      <c r="I20" s="28" t="s">
        <v>28</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31</v>
      </c>
      <c r="E22" s="33"/>
      <c r="F22" s="33"/>
      <c r="G22" s="33"/>
      <c r="H22" s="33"/>
      <c r="I22" s="28" t="s">
        <v>25</v>
      </c>
      <c r="J22" s="26" t="s">
        <v>32</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33</v>
      </c>
      <c r="F23" s="33"/>
      <c r="G23" s="33"/>
      <c r="H23" s="33"/>
      <c r="I23" s="28" t="s">
        <v>28</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35</v>
      </c>
      <c r="E25" s="33"/>
      <c r="F25" s="33"/>
      <c r="G25" s="33"/>
      <c r="H25" s="33"/>
      <c r="I25" s="28" t="s">
        <v>25</v>
      </c>
      <c r="J25" s="26" t="s">
        <v>1</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
        <v>36</v>
      </c>
      <c r="F26" s="33"/>
      <c r="G26" s="33"/>
      <c r="H26" s="33"/>
      <c r="I26" s="28" t="s">
        <v>28</v>
      </c>
      <c r="J26" s="26" t="s">
        <v>1</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37</v>
      </c>
      <c r="E28" s="33"/>
      <c r="F28" s="33"/>
      <c r="G28" s="33"/>
      <c r="H28" s="33"/>
      <c r="I28" s="33"/>
      <c r="J28" s="33"/>
      <c r="K28" s="33"/>
      <c r="L28" s="43"/>
      <c r="S28" s="33"/>
      <c r="T28" s="33"/>
      <c r="U28" s="33"/>
      <c r="V28" s="33"/>
      <c r="W28" s="33"/>
      <c r="X28" s="33"/>
      <c r="Y28" s="33"/>
      <c r="Z28" s="33"/>
      <c r="AA28" s="33"/>
      <c r="AB28" s="33"/>
      <c r="AC28" s="33"/>
      <c r="AD28" s="33"/>
      <c r="AE28" s="33"/>
    </row>
    <row r="29" spans="1:31" s="8" customFormat="1" ht="16.5" customHeight="1">
      <c r="A29" s="101"/>
      <c r="B29" s="102"/>
      <c r="C29" s="101"/>
      <c r="D29" s="101"/>
      <c r="E29" s="257" t="s">
        <v>1</v>
      </c>
      <c r="F29" s="257"/>
      <c r="G29" s="257"/>
      <c r="H29" s="257"/>
      <c r="I29" s="101"/>
      <c r="J29" s="101"/>
      <c r="K29" s="101"/>
      <c r="L29" s="103"/>
      <c r="S29" s="101"/>
      <c r="T29" s="101"/>
      <c r="U29" s="101"/>
      <c r="V29" s="101"/>
      <c r="W29" s="101"/>
      <c r="X29" s="101"/>
      <c r="Y29" s="101"/>
      <c r="Z29" s="101"/>
      <c r="AA29" s="101"/>
      <c r="AB29" s="101"/>
      <c r="AC29" s="101"/>
      <c r="AD29" s="101"/>
      <c r="AE29" s="101"/>
    </row>
    <row r="30" spans="1:31" s="2" customFormat="1" ht="6.95" customHeight="1">
      <c r="A30" s="33"/>
      <c r="B30" s="34"/>
      <c r="C30" s="33"/>
      <c r="D30" s="33"/>
      <c r="E30" s="33"/>
      <c r="F30" s="33"/>
      <c r="G30" s="33"/>
      <c r="H30" s="33"/>
      <c r="I30" s="33"/>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4" t="s">
        <v>38</v>
      </c>
      <c r="E32" s="33"/>
      <c r="F32" s="33"/>
      <c r="G32" s="33"/>
      <c r="H32" s="33"/>
      <c r="I32" s="33"/>
      <c r="J32" s="72">
        <f>ROUND(J131,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67"/>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40</v>
      </c>
      <c r="G34" s="33"/>
      <c r="H34" s="33"/>
      <c r="I34" s="37" t="s">
        <v>39</v>
      </c>
      <c r="J34" s="37" t="s">
        <v>41</v>
      </c>
      <c r="K34" s="33"/>
      <c r="L34" s="43"/>
      <c r="S34" s="33"/>
      <c r="T34" s="33"/>
      <c r="U34" s="33"/>
      <c r="V34" s="33"/>
      <c r="W34" s="33"/>
      <c r="X34" s="33"/>
      <c r="Y34" s="33"/>
      <c r="Z34" s="33"/>
      <c r="AA34" s="33"/>
      <c r="AB34" s="33"/>
      <c r="AC34" s="33"/>
      <c r="AD34" s="33"/>
      <c r="AE34" s="33"/>
    </row>
    <row r="35" spans="1:31" s="2" customFormat="1" ht="14.45" customHeight="1">
      <c r="A35" s="33"/>
      <c r="B35" s="34"/>
      <c r="C35" s="33"/>
      <c r="D35" s="105" t="s">
        <v>42</v>
      </c>
      <c r="E35" s="28" t="s">
        <v>43</v>
      </c>
      <c r="F35" s="106">
        <f>ROUND((SUM(BE131:BE752)),  2)</f>
        <v>0</v>
      </c>
      <c r="G35" s="33"/>
      <c r="H35" s="33"/>
      <c r="I35" s="107">
        <v>0.21</v>
      </c>
      <c r="J35" s="106">
        <f>ROUND(((SUM(BE131:BE752))*I35),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44</v>
      </c>
      <c r="F36" s="106">
        <f>ROUND((SUM(BF131:BF752)),  2)</f>
        <v>0</v>
      </c>
      <c r="G36" s="33"/>
      <c r="H36" s="33"/>
      <c r="I36" s="107">
        <v>0.15</v>
      </c>
      <c r="J36" s="106">
        <f>ROUND(((SUM(BF131:BF752))*I36),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45</v>
      </c>
      <c r="F37" s="106">
        <f>ROUND((SUM(BG131:BG752)),  2)</f>
        <v>0</v>
      </c>
      <c r="G37" s="33"/>
      <c r="H37" s="33"/>
      <c r="I37" s="107">
        <v>0.21</v>
      </c>
      <c r="J37" s="106">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46</v>
      </c>
      <c r="F38" s="106">
        <f>ROUND((SUM(BH131:BH752)),  2)</f>
        <v>0</v>
      </c>
      <c r="G38" s="33"/>
      <c r="H38" s="33"/>
      <c r="I38" s="107">
        <v>0.15</v>
      </c>
      <c r="J38" s="106">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47</v>
      </c>
      <c r="F39" s="106">
        <f>ROUND((SUM(BI131:BI752)),  2)</f>
        <v>0</v>
      </c>
      <c r="G39" s="33"/>
      <c r="H39" s="33"/>
      <c r="I39" s="107">
        <v>0</v>
      </c>
      <c r="J39" s="106">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2" customFormat="1" ht="25.35" customHeight="1">
      <c r="A41" s="33"/>
      <c r="B41" s="34"/>
      <c r="C41" s="108"/>
      <c r="D41" s="109" t="s">
        <v>48</v>
      </c>
      <c r="E41" s="61"/>
      <c r="F41" s="61"/>
      <c r="G41" s="110" t="s">
        <v>49</v>
      </c>
      <c r="H41" s="111" t="s">
        <v>50</v>
      </c>
      <c r="I41" s="61"/>
      <c r="J41" s="112">
        <f>SUM(J32:J39)</f>
        <v>0</v>
      </c>
      <c r="K41" s="113"/>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33"/>
      <c r="J42" s="33"/>
      <c r="K42" s="33"/>
      <c r="L42" s="43"/>
      <c r="S42" s="33"/>
      <c r="T42" s="33"/>
      <c r="U42" s="33"/>
      <c r="V42" s="33"/>
      <c r="W42" s="33"/>
      <c r="X42" s="33"/>
      <c r="Y42" s="33"/>
      <c r="Z42" s="33"/>
      <c r="AA42" s="33"/>
      <c r="AB42" s="33"/>
      <c r="AC42" s="33"/>
      <c r="AD42" s="33"/>
      <c r="AE42" s="33"/>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51</v>
      </c>
      <c r="E50" s="45"/>
      <c r="F50" s="45"/>
      <c r="G50" s="44" t="s">
        <v>52</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53</v>
      </c>
      <c r="E61" s="36"/>
      <c r="F61" s="114" t="s">
        <v>54</v>
      </c>
      <c r="G61" s="46" t="s">
        <v>53</v>
      </c>
      <c r="H61" s="36"/>
      <c r="I61" s="36"/>
      <c r="J61" s="115" t="s">
        <v>54</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55</v>
      </c>
      <c r="E65" s="47"/>
      <c r="F65" s="47"/>
      <c r="G65" s="44" t="s">
        <v>56</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53</v>
      </c>
      <c r="E76" s="36"/>
      <c r="F76" s="114" t="s">
        <v>54</v>
      </c>
      <c r="G76" s="46" t="s">
        <v>53</v>
      </c>
      <c r="H76" s="36"/>
      <c r="I76" s="36"/>
      <c r="J76" s="115" t="s">
        <v>54</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31" s="2" customFormat="1" ht="24.95" customHeight="1">
      <c r="A82" s="33"/>
      <c r="B82" s="34"/>
      <c r="C82" s="22" t="s">
        <v>124</v>
      </c>
      <c r="D82" s="33"/>
      <c r="E82" s="33"/>
      <c r="F82" s="33"/>
      <c r="G82" s="33"/>
      <c r="H82" s="33"/>
      <c r="I82" s="33"/>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69" t="str">
        <f>E7</f>
        <v>Cyklostezka spojující ul. Lhotská s cyklostezkou směr Štarnov</v>
      </c>
      <c r="F85" s="270"/>
      <c r="G85" s="270"/>
      <c r="H85" s="270"/>
      <c r="I85" s="33"/>
      <c r="J85" s="33"/>
      <c r="K85" s="33"/>
      <c r="L85" s="43"/>
      <c r="S85" s="33"/>
      <c r="T85" s="33"/>
      <c r="U85" s="33"/>
      <c r="V85" s="33"/>
      <c r="W85" s="33"/>
      <c r="X85" s="33"/>
      <c r="Y85" s="33"/>
      <c r="Z85" s="33"/>
      <c r="AA85" s="33"/>
      <c r="AB85" s="33"/>
      <c r="AC85" s="33"/>
      <c r="AD85" s="33"/>
      <c r="AE85" s="33"/>
    </row>
    <row r="86" spans="1:31" s="1" customFormat="1" ht="12" customHeight="1">
      <c r="B86" s="21"/>
      <c r="C86" s="28" t="s">
        <v>120</v>
      </c>
      <c r="L86" s="21"/>
    </row>
    <row r="87" spans="1:31" s="2" customFormat="1" ht="16.5" customHeight="1">
      <c r="A87" s="33"/>
      <c r="B87" s="34"/>
      <c r="C87" s="33"/>
      <c r="D87" s="33"/>
      <c r="E87" s="269" t="s">
        <v>835</v>
      </c>
      <c r="F87" s="271"/>
      <c r="G87" s="271"/>
      <c r="H87" s="271"/>
      <c r="I87" s="33"/>
      <c r="J87" s="33"/>
      <c r="K87" s="33"/>
      <c r="L87" s="43"/>
      <c r="S87" s="33"/>
      <c r="T87" s="33"/>
      <c r="U87" s="33"/>
      <c r="V87" s="33"/>
      <c r="W87" s="33"/>
      <c r="X87" s="33"/>
      <c r="Y87" s="33"/>
      <c r="Z87" s="33"/>
      <c r="AA87" s="33"/>
      <c r="AB87" s="33"/>
      <c r="AC87" s="33"/>
      <c r="AD87" s="33"/>
      <c r="AE87" s="33"/>
    </row>
    <row r="88" spans="1:31" s="2" customFormat="1" ht="12" customHeight="1">
      <c r="A88" s="33"/>
      <c r="B88" s="34"/>
      <c r="C88" s="28" t="s">
        <v>122</v>
      </c>
      <c r="D88" s="33"/>
      <c r="E88" s="33"/>
      <c r="F88" s="33"/>
      <c r="G88" s="33"/>
      <c r="H88" s="33"/>
      <c r="I88" s="33"/>
      <c r="J88" s="33"/>
      <c r="K88" s="33"/>
      <c r="L88" s="43"/>
      <c r="S88" s="33"/>
      <c r="T88" s="33"/>
      <c r="U88" s="33"/>
      <c r="V88" s="33"/>
      <c r="W88" s="33"/>
      <c r="X88" s="33"/>
      <c r="Y88" s="33"/>
      <c r="Z88" s="33"/>
      <c r="AA88" s="33"/>
      <c r="AB88" s="33"/>
      <c r="AC88" s="33"/>
      <c r="AD88" s="33"/>
      <c r="AE88" s="33"/>
    </row>
    <row r="89" spans="1:31" s="2" customFormat="1" ht="30" customHeight="1">
      <c r="A89" s="33"/>
      <c r="B89" s="34"/>
      <c r="C89" s="33"/>
      <c r="D89" s="33"/>
      <c r="E89" s="226" t="str">
        <f>E11</f>
        <v>021 - SO 101 - Zpevněné dopravní plochy - neuznatelné náklady</v>
      </c>
      <c r="F89" s="271"/>
      <c r="G89" s="271"/>
      <c r="H89" s="271"/>
      <c r="I89" s="33"/>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31" s="2" customFormat="1" ht="12" customHeight="1">
      <c r="A91" s="33"/>
      <c r="B91" s="34"/>
      <c r="C91" s="28" t="s">
        <v>20</v>
      </c>
      <c r="D91" s="33"/>
      <c r="E91" s="33"/>
      <c r="F91" s="26" t="str">
        <f>F14</f>
        <v>Šternberk</v>
      </c>
      <c r="G91" s="33"/>
      <c r="H91" s="33"/>
      <c r="I91" s="28" t="s">
        <v>22</v>
      </c>
      <c r="J91" s="56" t="str">
        <f>IF(J14="","",J14)</f>
        <v>16. 8. 2021</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33"/>
      <c r="J92" s="33"/>
      <c r="K92" s="33"/>
      <c r="L92" s="43"/>
      <c r="S92" s="33"/>
      <c r="T92" s="33"/>
      <c r="U92" s="33"/>
      <c r="V92" s="33"/>
      <c r="W92" s="33"/>
      <c r="X92" s="33"/>
      <c r="Y92" s="33"/>
      <c r="Z92" s="33"/>
      <c r="AA92" s="33"/>
      <c r="AB92" s="33"/>
      <c r="AC92" s="33"/>
      <c r="AD92" s="33"/>
      <c r="AE92" s="33"/>
    </row>
    <row r="93" spans="1:31" s="2" customFormat="1" ht="25.7" customHeight="1">
      <c r="A93" s="33"/>
      <c r="B93" s="34"/>
      <c r="C93" s="28" t="s">
        <v>24</v>
      </c>
      <c r="D93" s="33"/>
      <c r="E93" s="33"/>
      <c r="F93" s="26" t="str">
        <f>E17</f>
        <v>Město Šternberk, Horní nám. 16, 785 01 Šternberk</v>
      </c>
      <c r="G93" s="33"/>
      <c r="H93" s="33"/>
      <c r="I93" s="28" t="s">
        <v>31</v>
      </c>
      <c r="J93" s="31" t="str">
        <f>E23</f>
        <v>Ing. Linda Smítalová - Atelis</v>
      </c>
      <c r="K93" s="33"/>
      <c r="L93" s="43"/>
      <c r="S93" s="33"/>
      <c r="T93" s="33"/>
      <c r="U93" s="33"/>
      <c r="V93" s="33"/>
      <c r="W93" s="33"/>
      <c r="X93" s="33"/>
      <c r="Y93" s="33"/>
      <c r="Z93" s="33"/>
      <c r="AA93" s="33"/>
      <c r="AB93" s="33"/>
      <c r="AC93" s="33"/>
      <c r="AD93" s="33"/>
      <c r="AE93" s="33"/>
    </row>
    <row r="94" spans="1:31" s="2" customFormat="1" ht="15.2" customHeight="1">
      <c r="A94" s="33"/>
      <c r="B94" s="34"/>
      <c r="C94" s="28" t="s">
        <v>29</v>
      </c>
      <c r="D94" s="33"/>
      <c r="E94" s="33"/>
      <c r="F94" s="26" t="str">
        <f>IF(E20="","",E20)</f>
        <v>Vyplň údaj</v>
      </c>
      <c r="G94" s="33"/>
      <c r="H94" s="33"/>
      <c r="I94" s="28" t="s">
        <v>35</v>
      </c>
      <c r="J94" s="31" t="str">
        <f>E26</f>
        <v>Čiklová</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31" s="2" customFormat="1" ht="29.25" customHeight="1">
      <c r="A96" s="33"/>
      <c r="B96" s="34"/>
      <c r="C96" s="116" t="s">
        <v>125</v>
      </c>
      <c r="D96" s="108"/>
      <c r="E96" s="108"/>
      <c r="F96" s="108"/>
      <c r="G96" s="108"/>
      <c r="H96" s="108"/>
      <c r="I96" s="108"/>
      <c r="J96" s="117" t="s">
        <v>126</v>
      </c>
      <c r="K96" s="108"/>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33"/>
      <c r="J97" s="33"/>
      <c r="K97" s="33"/>
      <c r="L97" s="43"/>
      <c r="S97" s="33"/>
      <c r="T97" s="33"/>
      <c r="U97" s="33"/>
      <c r="V97" s="33"/>
      <c r="W97" s="33"/>
      <c r="X97" s="33"/>
      <c r="Y97" s="33"/>
      <c r="Z97" s="33"/>
      <c r="AA97" s="33"/>
      <c r="AB97" s="33"/>
      <c r="AC97" s="33"/>
      <c r="AD97" s="33"/>
      <c r="AE97" s="33"/>
    </row>
    <row r="98" spans="1:47" s="2" customFormat="1" ht="22.9" customHeight="1">
      <c r="A98" s="33"/>
      <c r="B98" s="34"/>
      <c r="C98" s="118" t="s">
        <v>127</v>
      </c>
      <c r="D98" s="33"/>
      <c r="E98" s="33"/>
      <c r="F98" s="33"/>
      <c r="G98" s="33"/>
      <c r="H98" s="33"/>
      <c r="I98" s="33"/>
      <c r="J98" s="72">
        <f>J131</f>
        <v>0</v>
      </c>
      <c r="K98" s="33"/>
      <c r="L98" s="43"/>
      <c r="S98" s="33"/>
      <c r="T98" s="33"/>
      <c r="U98" s="33"/>
      <c r="V98" s="33"/>
      <c r="W98" s="33"/>
      <c r="X98" s="33"/>
      <c r="Y98" s="33"/>
      <c r="Z98" s="33"/>
      <c r="AA98" s="33"/>
      <c r="AB98" s="33"/>
      <c r="AC98" s="33"/>
      <c r="AD98" s="33"/>
      <c r="AE98" s="33"/>
      <c r="AU98" s="18" t="s">
        <v>128</v>
      </c>
    </row>
    <row r="99" spans="1:47" s="9" customFormat="1" ht="24.95" customHeight="1">
      <c r="B99" s="119"/>
      <c r="D99" s="120" t="s">
        <v>129</v>
      </c>
      <c r="E99" s="121"/>
      <c r="F99" s="121"/>
      <c r="G99" s="121"/>
      <c r="H99" s="121"/>
      <c r="I99" s="121"/>
      <c r="J99" s="122">
        <f>J132</f>
        <v>0</v>
      </c>
      <c r="L99" s="119"/>
    </row>
    <row r="100" spans="1:47" s="10" customFormat="1" ht="19.899999999999999" customHeight="1">
      <c r="B100" s="123"/>
      <c r="D100" s="124" t="s">
        <v>130</v>
      </c>
      <c r="E100" s="125"/>
      <c r="F100" s="125"/>
      <c r="G100" s="125"/>
      <c r="H100" s="125"/>
      <c r="I100" s="125"/>
      <c r="J100" s="126">
        <f>J133</f>
        <v>0</v>
      </c>
      <c r="L100" s="123"/>
    </row>
    <row r="101" spans="1:47" s="10" customFormat="1" ht="19.899999999999999" customHeight="1">
      <c r="B101" s="123"/>
      <c r="D101" s="124" t="s">
        <v>837</v>
      </c>
      <c r="E101" s="125"/>
      <c r="F101" s="125"/>
      <c r="G101" s="125"/>
      <c r="H101" s="125"/>
      <c r="I101" s="125"/>
      <c r="J101" s="126">
        <f>J265</f>
        <v>0</v>
      </c>
      <c r="L101" s="123"/>
    </row>
    <row r="102" spans="1:47" s="10" customFormat="1" ht="19.899999999999999" customHeight="1">
      <c r="B102" s="123"/>
      <c r="D102" s="124" t="s">
        <v>838</v>
      </c>
      <c r="E102" s="125"/>
      <c r="F102" s="125"/>
      <c r="G102" s="125"/>
      <c r="H102" s="125"/>
      <c r="I102" s="125"/>
      <c r="J102" s="126">
        <f>J279</f>
        <v>0</v>
      </c>
      <c r="L102" s="123"/>
    </row>
    <row r="103" spans="1:47" s="10" customFormat="1" ht="19.899999999999999" customHeight="1">
      <c r="B103" s="123"/>
      <c r="D103" s="124" t="s">
        <v>131</v>
      </c>
      <c r="E103" s="125"/>
      <c r="F103" s="125"/>
      <c r="G103" s="125"/>
      <c r="H103" s="125"/>
      <c r="I103" s="125"/>
      <c r="J103" s="126">
        <f>J294</f>
        <v>0</v>
      </c>
      <c r="L103" s="123"/>
    </row>
    <row r="104" spans="1:47" s="10" customFormat="1" ht="19.899999999999999" customHeight="1">
      <c r="B104" s="123"/>
      <c r="D104" s="124" t="s">
        <v>132</v>
      </c>
      <c r="E104" s="125"/>
      <c r="F104" s="125"/>
      <c r="G104" s="125"/>
      <c r="H104" s="125"/>
      <c r="I104" s="125"/>
      <c r="J104" s="126">
        <f>J431</f>
        <v>0</v>
      </c>
      <c r="L104" s="123"/>
    </row>
    <row r="105" spans="1:47" s="10" customFormat="1" ht="19.899999999999999" customHeight="1">
      <c r="B105" s="123"/>
      <c r="D105" s="124" t="s">
        <v>133</v>
      </c>
      <c r="E105" s="125"/>
      <c r="F105" s="125"/>
      <c r="G105" s="125"/>
      <c r="H105" s="125"/>
      <c r="I105" s="125"/>
      <c r="J105" s="126">
        <f>J511</f>
        <v>0</v>
      </c>
      <c r="L105" s="123"/>
    </row>
    <row r="106" spans="1:47" s="10" customFormat="1" ht="19.899999999999999" customHeight="1">
      <c r="B106" s="123"/>
      <c r="D106" s="124" t="s">
        <v>134</v>
      </c>
      <c r="E106" s="125"/>
      <c r="F106" s="125"/>
      <c r="G106" s="125"/>
      <c r="H106" s="125"/>
      <c r="I106" s="125"/>
      <c r="J106" s="126">
        <f>J694</f>
        <v>0</v>
      </c>
      <c r="L106" s="123"/>
    </row>
    <row r="107" spans="1:47" s="10" customFormat="1" ht="19.899999999999999" customHeight="1">
      <c r="B107" s="123"/>
      <c r="D107" s="124" t="s">
        <v>135</v>
      </c>
      <c r="E107" s="125"/>
      <c r="F107" s="125"/>
      <c r="G107" s="125"/>
      <c r="H107" s="125"/>
      <c r="I107" s="125"/>
      <c r="J107" s="126">
        <f>J726</f>
        <v>0</v>
      </c>
      <c r="L107" s="123"/>
    </row>
    <row r="108" spans="1:47" s="9" customFormat="1" ht="24.95" customHeight="1">
      <c r="B108" s="119"/>
      <c r="D108" s="120" t="s">
        <v>136</v>
      </c>
      <c r="E108" s="121"/>
      <c r="F108" s="121"/>
      <c r="G108" s="121"/>
      <c r="H108" s="121"/>
      <c r="I108" s="121"/>
      <c r="J108" s="122">
        <f>J730</f>
        <v>0</v>
      </c>
      <c r="L108" s="119"/>
    </row>
    <row r="109" spans="1:47" s="10" customFormat="1" ht="19.899999999999999" customHeight="1">
      <c r="B109" s="123"/>
      <c r="D109" s="124" t="s">
        <v>137</v>
      </c>
      <c r="E109" s="125"/>
      <c r="F109" s="125"/>
      <c r="G109" s="125"/>
      <c r="H109" s="125"/>
      <c r="I109" s="125"/>
      <c r="J109" s="126">
        <f>J731</f>
        <v>0</v>
      </c>
      <c r="L109" s="123"/>
    </row>
    <row r="110" spans="1:47" s="2" customFormat="1" ht="21.75" customHeight="1">
      <c r="A110" s="33"/>
      <c r="B110" s="34"/>
      <c r="C110" s="33"/>
      <c r="D110" s="33"/>
      <c r="E110" s="33"/>
      <c r="F110" s="33"/>
      <c r="G110" s="33"/>
      <c r="H110" s="33"/>
      <c r="I110" s="33"/>
      <c r="J110" s="33"/>
      <c r="K110" s="33"/>
      <c r="L110" s="43"/>
      <c r="S110" s="33"/>
      <c r="T110" s="33"/>
      <c r="U110" s="33"/>
      <c r="V110" s="33"/>
      <c r="W110" s="33"/>
      <c r="X110" s="33"/>
      <c r="Y110" s="33"/>
      <c r="Z110" s="33"/>
      <c r="AA110" s="33"/>
      <c r="AB110" s="33"/>
      <c r="AC110" s="33"/>
      <c r="AD110" s="33"/>
      <c r="AE110" s="33"/>
    </row>
    <row r="111" spans="1:47" s="2" customFormat="1" ht="6.95" customHeight="1">
      <c r="A111" s="33"/>
      <c r="B111" s="48"/>
      <c r="C111" s="49"/>
      <c r="D111" s="49"/>
      <c r="E111" s="49"/>
      <c r="F111" s="49"/>
      <c r="G111" s="49"/>
      <c r="H111" s="49"/>
      <c r="I111" s="49"/>
      <c r="J111" s="49"/>
      <c r="K111" s="49"/>
      <c r="L111" s="43"/>
      <c r="S111" s="33"/>
      <c r="T111" s="33"/>
      <c r="U111" s="33"/>
      <c r="V111" s="33"/>
      <c r="W111" s="33"/>
      <c r="X111" s="33"/>
      <c r="Y111" s="33"/>
      <c r="Z111" s="33"/>
      <c r="AA111" s="33"/>
      <c r="AB111" s="33"/>
      <c r="AC111" s="33"/>
      <c r="AD111" s="33"/>
      <c r="AE111" s="33"/>
    </row>
    <row r="115" spans="1:31" s="2" customFormat="1" ht="6.95" customHeight="1">
      <c r="A115" s="33"/>
      <c r="B115" s="50"/>
      <c r="C115" s="51"/>
      <c r="D115" s="51"/>
      <c r="E115" s="51"/>
      <c r="F115" s="51"/>
      <c r="G115" s="51"/>
      <c r="H115" s="51"/>
      <c r="I115" s="51"/>
      <c r="J115" s="51"/>
      <c r="K115" s="51"/>
      <c r="L115" s="43"/>
      <c r="S115" s="33"/>
      <c r="T115" s="33"/>
      <c r="U115" s="33"/>
      <c r="V115" s="33"/>
      <c r="W115" s="33"/>
      <c r="X115" s="33"/>
      <c r="Y115" s="33"/>
      <c r="Z115" s="33"/>
      <c r="AA115" s="33"/>
      <c r="AB115" s="33"/>
      <c r="AC115" s="33"/>
      <c r="AD115" s="33"/>
      <c r="AE115" s="33"/>
    </row>
    <row r="116" spans="1:31" s="2" customFormat="1" ht="24.95" customHeight="1">
      <c r="A116" s="33"/>
      <c r="B116" s="34"/>
      <c r="C116" s="22" t="s">
        <v>138</v>
      </c>
      <c r="D116" s="33"/>
      <c r="E116" s="33"/>
      <c r="F116" s="33"/>
      <c r="G116" s="33"/>
      <c r="H116" s="33"/>
      <c r="I116" s="33"/>
      <c r="J116" s="33"/>
      <c r="K116" s="33"/>
      <c r="L116" s="43"/>
      <c r="S116" s="33"/>
      <c r="T116" s="33"/>
      <c r="U116" s="33"/>
      <c r="V116" s="33"/>
      <c r="W116" s="33"/>
      <c r="X116" s="33"/>
      <c r="Y116" s="33"/>
      <c r="Z116" s="33"/>
      <c r="AA116" s="33"/>
      <c r="AB116" s="33"/>
      <c r="AC116" s="33"/>
      <c r="AD116" s="33"/>
      <c r="AE116" s="33"/>
    </row>
    <row r="117" spans="1:31" s="2" customFormat="1" ht="6.95" customHeight="1">
      <c r="A117" s="33"/>
      <c r="B117" s="34"/>
      <c r="C117" s="33"/>
      <c r="D117" s="33"/>
      <c r="E117" s="33"/>
      <c r="F117" s="33"/>
      <c r="G117" s="33"/>
      <c r="H117" s="33"/>
      <c r="I117" s="33"/>
      <c r="J117" s="33"/>
      <c r="K117" s="33"/>
      <c r="L117" s="43"/>
      <c r="S117" s="33"/>
      <c r="T117" s="33"/>
      <c r="U117" s="33"/>
      <c r="V117" s="33"/>
      <c r="W117" s="33"/>
      <c r="X117" s="33"/>
      <c r="Y117" s="33"/>
      <c r="Z117" s="33"/>
      <c r="AA117" s="33"/>
      <c r="AB117" s="33"/>
      <c r="AC117" s="33"/>
      <c r="AD117" s="33"/>
      <c r="AE117" s="33"/>
    </row>
    <row r="118" spans="1:31" s="2" customFormat="1" ht="12" customHeight="1">
      <c r="A118" s="33"/>
      <c r="B118" s="34"/>
      <c r="C118" s="28" t="s">
        <v>16</v>
      </c>
      <c r="D118" s="33"/>
      <c r="E118" s="33"/>
      <c r="F118" s="33"/>
      <c r="G118" s="33"/>
      <c r="H118" s="33"/>
      <c r="I118" s="33"/>
      <c r="J118" s="33"/>
      <c r="K118" s="33"/>
      <c r="L118" s="43"/>
      <c r="S118" s="33"/>
      <c r="T118" s="33"/>
      <c r="U118" s="33"/>
      <c r="V118" s="33"/>
      <c r="W118" s="33"/>
      <c r="X118" s="33"/>
      <c r="Y118" s="33"/>
      <c r="Z118" s="33"/>
      <c r="AA118" s="33"/>
      <c r="AB118" s="33"/>
      <c r="AC118" s="33"/>
      <c r="AD118" s="33"/>
      <c r="AE118" s="33"/>
    </row>
    <row r="119" spans="1:31" s="2" customFormat="1" ht="16.5" customHeight="1">
      <c r="A119" s="33"/>
      <c r="B119" s="34"/>
      <c r="C119" s="33"/>
      <c r="D119" s="33"/>
      <c r="E119" s="269" t="str">
        <f>E7</f>
        <v>Cyklostezka spojující ul. Lhotská s cyklostezkou směr Štarnov</v>
      </c>
      <c r="F119" s="270"/>
      <c r="G119" s="270"/>
      <c r="H119" s="270"/>
      <c r="I119" s="33"/>
      <c r="J119" s="33"/>
      <c r="K119" s="33"/>
      <c r="L119" s="43"/>
      <c r="S119" s="33"/>
      <c r="T119" s="33"/>
      <c r="U119" s="33"/>
      <c r="V119" s="33"/>
      <c r="W119" s="33"/>
      <c r="X119" s="33"/>
      <c r="Y119" s="33"/>
      <c r="Z119" s="33"/>
      <c r="AA119" s="33"/>
      <c r="AB119" s="33"/>
      <c r="AC119" s="33"/>
      <c r="AD119" s="33"/>
      <c r="AE119" s="33"/>
    </row>
    <row r="120" spans="1:31" s="1" customFormat="1" ht="12" customHeight="1">
      <c r="B120" s="21"/>
      <c r="C120" s="28" t="s">
        <v>120</v>
      </c>
      <c r="L120" s="21"/>
    </row>
    <row r="121" spans="1:31" s="2" customFormat="1" ht="16.5" customHeight="1">
      <c r="A121" s="33"/>
      <c r="B121" s="34"/>
      <c r="C121" s="33"/>
      <c r="D121" s="33"/>
      <c r="E121" s="269" t="s">
        <v>835</v>
      </c>
      <c r="F121" s="271"/>
      <c r="G121" s="271"/>
      <c r="H121" s="271"/>
      <c r="I121" s="33"/>
      <c r="J121" s="33"/>
      <c r="K121" s="33"/>
      <c r="L121" s="43"/>
      <c r="S121" s="33"/>
      <c r="T121" s="33"/>
      <c r="U121" s="33"/>
      <c r="V121" s="33"/>
      <c r="W121" s="33"/>
      <c r="X121" s="33"/>
      <c r="Y121" s="33"/>
      <c r="Z121" s="33"/>
      <c r="AA121" s="33"/>
      <c r="AB121" s="33"/>
      <c r="AC121" s="33"/>
      <c r="AD121" s="33"/>
      <c r="AE121" s="33"/>
    </row>
    <row r="122" spans="1:31" s="2" customFormat="1" ht="12" customHeight="1">
      <c r="A122" s="33"/>
      <c r="B122" s="34"/>
      <c r="C122" s="28" t="s">
        <v>122</v>
      </c>
      <c r="D122" s="33"/>
      <c r="E122" s="33"/>
      <c r="F122" s="33"/>
      <c r="G122" s="33"/>
      <c r="H122" s="33"/>
      <c r="I122" s="33"/>
      <c r="J122" s="33"/>
      <c r="K122" s="33"/>
      <c r="L122" s="43"/>
      <c r="S122" s="33"/>
      <c r="T122" s="33"/>
      <c r="U122" s="33"/>
      <c r="V122" s="33"/>
      <c r="W122" s="33"/>
      <c r="X122" s="33"/>
      <c r="Y122" s="33"/>
      <c r="Z122" s="33"/>
      <c r="AA122" s="33"/>
      <c r="AB122" s="33"/>
      <c r="AC122" s="33"/>
      <c r="AD122" s="33"/>
      <c r="AE122" s="33"/>
    </row>
    <row r="123" spans="1:31" s="2" customFormat="1" ht="30" customHeight="1">
      <c r="A123" s="33"/>
      <c r="B123" s="34"/>
      <c r="C123" s="33"/>
      <c r="D123" s="33"/>
      <c r="E123" s="226" t="str">
        <f>E11</f>
        <v>021 - SO 101 - Zpevněné dopravní plochy - neuznatelné náklady</v>
      </c>
      <c r="F123" s="271"/>
      <c r="G123" s="271"/>
      <c r="H123" s="271"/>
      <c r="I123" s="33"/>
      <c r="J123" s="33"/>
      <c r="K123" s="33"/>
      <c r="L123" s="43"/>
      <c r="S123" s="33"/>
      <c r="T123" s="33"/>
      <c r="U123" s="33"/>
      <c r="V123" s="33"/>
      <c r="W123" s="33"/>
      <c r="X123" s="33"/>
      <c r="Y123" s="33"/>
      <c r="Z123" s="33"/>
      <c r="AA123" s="33"/>
      <c r="AB123" s="33"/>
      <c r="AC123" s="33"/>
      <c r="AD123" s="33"/>
      <c r="AE123" s="33"/>
    </row>
    <row r="124" spans="1:31" s="2" customFormat="1" ht="6.95" customHeight="1">
      <c r="A124" s="33"/>
      <c r="B124" s="34"/>
      <c r="C124" s="33"/>
      <c r="D124" s="33"/>
      <c r="E124" s="33"/>
      <c r="F124" s="33"/>
      <c r="G124" s="33"/>
      <c r="H124" s="33"/>
      <c r="I124" s="33"/>
      <c r="J124" s="33"/>
      <c r="K124" s="33"/>
      <c r="L124" s="43"/>
      <c r="S124" s="33"/>
      <c r="T124" s="33"/>
      <c r="U124" s="33"/>
      <c r="V124" s="33"/>
      <c r="W124" s="33"/>
      <c r="X124" s="33"/>
      <c r="Y124" s="33"/>
      <c r="Z124" s="33"/>
      <c r="AA124" s="33"/>
      <c r="AB124" s="33"/>
      <c r="AC124" s="33"/>
      <c r="AD124" s="33"/>
      <c r="AE124" s="33"/>
    </row>
    <row r="125" spans="1:31" s="2" customFormat="1" ht="12" customHeight="1">
      <c r="A125" s="33"/>
      <c r="B125" s="34"/>
      <c r="C125" s="28" t="s">
        <v>20</v>
      </c>
      <c r="D125" s="33"/>
      <c r="E125" s="33"/>
      <c r="F125" s="26" t="str">
        <f>F14</f>
        <v>Šternberk</v>
      </c>
      <c r="G125" s="33"/>
      <c r="H125" s="33"/>
      <c r="I125" s="28" t="s">
        <v>22</v>
      </c>
      <c r="J125" s="56" t="str">
        <f>IF(J14="","",J14)</f>
        <v>16. 8. 2021</v>
      </c>
      <c r="K125" s="33"/>
      <c r="L125" s="43"/>
      <c r="S125" s="33"/>
      <c r="T125" s="33"/>
      <c r="U125" s="33"/>
      <c r="V125" s="33"/>
      <c r="W125" s="33"/>
      <c r="X125" s="33"/>
      <c r="Y125" s="33"/>
      <c r="Z125" s="33"/>
      <c r="AA125" s="33"/>
      <c r="AB125" s="33"/>
      <c r="AC125" s="33"/>
      <c r="AD125" s="33"/>
      <c r="AE125" s="33"/>
    </row>
    <row r="126" spans="1:31" s="2" customFormat="1" ht="6.95" customHeight="1">
      <c r="A126" s="33"/>
      <c r="B126" s="34"/>
      <c r="C126" s="33"/>
      <c r="D126" s="33"/>
      <c r="E126" s="33"/>
      <c r="F126" s="33"/>
      <c r="G126" s="33"/>
      <c r="H126" s="33"/>
      <c r="I126" s="33"/>
      <c r="J126" s="33"/>
      <c r="K126" s="33"/>
      <c r="L126" s="43"/>
      <c r="S126" s="33"/>
      <c r="T126" s="33"/>
      <c r="U126" s="33"/>
      <c r="V126" s="33"/>
      <c r="W126" s="33"/>
      <c r="X126" s="33"/>
      <c r="Y126" s="33"/>
      <c r="Z126" s="33"/>
      <c r="AA126" s="33"/>
      <c r="AB126" s="33"/>
      <c r="AC126" s="33"/>
      <c r="AD126" s="33"/>
      <c r="AE126" s="33"/>
    </row>
    <row r="127" spans="1:31" s="2" customFormat="1" ht="25.7" customHeight="1">
      <c r="A127" s="33"/>
      <c r="B127" s="34"/>
      <c r="C127" s="28" t="s">
        <v>24</v>
      </c>
      <c r="D127" s="33"/>
      <c r="E127" s="33"/>
      <c r="F127" s="26" t="str">
        <f>E17</f>
        <v>Město Šternberk, Horní nám. 16, 785 01 Šternberk</v>
      </c>
      <c r="G127" s="33"/>
      <c r="H127" s="33"/>
      <c r="I127" s="28" t="s">
        <v>31</v>
      </c>
      <c r="J127" s="31" t="str">
        <f>E23</f>
        <v>Ing. Linda Smítalová - Atelis</v>
      </c>
      <c r="K127" s="33"/>
      <c r="L127" s="43"/>
      <c r="S127" s="33"/>
      <c r="T127" s="33"/>
      <c r="U127" s="33"/>
      <c r="V127" s="33"/>
      <c r="W127" s="33"/>
      <c r="X127" s="33"/>
      <c r="Y127" s="33"/>
      <c r="Z127" s="33"/>
      <c r="AA127" s="33"/>
      <c r="AB127" s="33"/>
      <c r="AC127" s="33"/>
      <c r="AD127" s="33"/>
      <c r="AE127" s="33"/>
    </row>
    <row r="128" spans="1:31" s="2" customFormat="1" ht="15.2" customHeight="1">
      <c r="A128" s="33"/>
      <c r="B128" s="34"/>
      <c r="C128" s="28" t="s">
        <v>29</v>
      </c>
      <c r="D128" s="33"/>
      <c r="E128" s="33"/>
      <c r="F128" s="26" t="str">
        <f>IF(E20="","",E20)</f>
        <v>Vyplň údaj</v>
      </c>
      <c r="G128" s="33"/>
      <c r="H128" s="33"/>
      <c r="I128" s="28" t="s">
        <v>35</v>
      </c>
      <c r="J128" s="31" t="str">
        <f>E26</f>
        <v>Čiklová</v>
      </c>
      <c r="K128" s="33"/>
      <c r="L128" s="43"/>
      <c r="S128" s="33"/>
      <c r="T128" s="33"/>
      <c r="U128" s="33"/>
      <c r="V128" s="33"/>
      <c r="W128" s="33"/>
      <c r="X128" s="33"/>
      <c r="Y128" s="33"/>
      <c r="Z128" s="33"/>
      <c r="AA128" s="33"/>
      <c r="AB128" s="33"/>
      <c r="AC128" s="33"/>
      <c r="AD128" s="33"/>
      <c r="AE128" s="33"/>
    </row>
    <row r="129" spans="1:65" s="2" customFormat="1" ht="10.35" customHeight="1">
      <c r="A129" s="33"/>
      <c r="B129" s="34"/>
      <c r="C129" s="33"/>
      <c r="D129" s="33"/>
      <c r="E129" s="33"/>
      <c r="F129" s="33"/>
      <c r="G129" s="33"/>
      <c r="H129" s="33"/>
      <c r="I129" s="33"/>
      <c r="J129" s="33"/>
      <c r="K129" s="33"/>
      <c r="L129" s="43"/>
      <c r="S129" s="33"/>
      <c r="T129" s="33"/>
      <c r="U129" s="33"/>
      <c r="V129" s="33"/>
      <c r="W129" s="33"/>
      <c r="X129" s="33"/>
      <c r="Y129" s="33"/>
      <c r="Z129" s="33"/>
      <c r="AA129" s="33"/>
      <c r="AB129" s="33"/>
      <c r="AC129" s="33"/>
      <c r="AD129" s="33"/>
      <c r="AE129" s="33"/>
    </row>
    <row r="130" spans="1:65" s="11" customFormat="1" ht="29.25" customHeight="1">
      <c r="A130" s="127"/>
      <c r="B130" s="128"/>
      <c r="C130" s="129" t="s">
        <v>139</v>
      </c>
      <c r="D130" s="130" t="s">
        <v>63</v>
      </c>
      <c r="E130" s="130" t="s">
        <v>59</v>
      </c>
      <c r="F130" s="130" t="s">
        <v>60</v>
      </c>
      <c r="G130" s="130" t="s">
        <v>140</v>
      </c>
      <c r="H130" s="130" t="s">
        <v>141</v>
      </c>
      <c r="I130" s="130" t="s">
        <v>142</v>
      </c>
      <c r="J130" s="130" t="s">
        <v>126</v>
      </c>
      <c r="K130" s="131" t="s">
        <v>143</v>
      </c>
      <c r="L130" s="132"/>
      <c r="M130" s="63" t="s">
        <v>1</v>
      </c>
      <c r="N130" s="64" t="s">
        <v>42</v>
      </c>
      <c r="O130" s="64" t="s">
        <v>144</v>
      </c>
      <c r="P130" s="64" t="s">
        <v>145</v>
      </c>
      <c r="Q130" s="64" t="s">
        <v>146</v>
      </c>
      <c r="R130" s="64" t="s">
        <v>147</v>
      </c>
      <c r="S130" s="64" t="s">
        <v>148</v>
      </c>
      <c r="T130" s="65" t="s">
        <v>149</v>
      </c>
      <c r="U130" s="127"/>
      <c r="V130" s="127"/>
      <c r="W130" s="127"/>
      <c r="X130" s="127"/>
      <c r="Y130" s="127"/>
      <c r="Z130" s="127"/>
      <c r="AA130" s="127"/>
      <c r="AB130" s="127"/>
      <c r="AC130" s="127"/>
      <c r="AD130" s="127"/>
      <c r="AE130" s="127"/>
    </row>
    <row r="131" spans="1:65" s="2" customFormat="1" ht="22.9" customHeight="1">
      <c r="A131" s="33"/>
      <c r="B131" s="34"/>
      <c r="C131" s="70" t="s">
        <v>150</v>
      </c>
      <c r="D131" s="33"/>
      <c r="E131" s="33"/>
      <c r="F131" s="33"/>
      <c r="G131" s="33"/>
      <c r="H131" s="33"/>
      <c r="I131" s="33"/>
      <c r="J131" s="133">
        <f>BK131</f>
        <v>0</v>
      </c>
      <c r="K131" s="33"/>
      <c r="L131" s="34"/>
      <c r="M131" s="66"/>
      <c r="N131" s="57"/>
      <c r="O131" s="67"/>
      <c r="P131" s="134">
        <f>P132+P730</f>
        <v>0</v>
      </c>
      <c r="Q131" s="67"/>
      <c r="R131" s="134">
        <f>R132+R730</f>
        <v>306.61535636900004</v>
      </c>
      <c r="S131" s="67"/>
      <c r="T131" s="135">
        <f>T132+T730</f>
        <v>449.5249</v>
      </c>
      <c r="U131" s="33"/>
      <c r="V131" s="33"/>
      <c r="W131" s="33"/>
      <c r="X131" s="33"/>
      <c r="Y131" s="33"/>
      <c r="Z131" s="33"/>
      <c r="AA131" s="33"/>
      <c r="AB131" s="33"/>
      <c r="AC131" s="33"/>
      <c r="AD131" s="33"/>
      <c r="AE131" s="33"/>
      <c r="AT131" s="18" t="s">
        <v>77</v>
      </c>
      <c r="AU131" s="18" t="s">
        <v>128</v>
      </c>
      <c r="BK131" s="136">
        <f>BK132+BK730</f>
        <v>0</v>
      </c>
    </row>
    <row r="132" spans="1:65" s="12" customFormat="1" ht="25.9" customHeight="1">
      <c r="B132" s="137"/>
      <c r="D132" s="138" t="s">
        <v>77</v>
      </c>
      <c r="E132" s="139" t="s">
        <v>151</v>
      </c>
      <c r="F132" s="139" t="s">
        <v>152</v>
      </c>
      <c r="I132" s="140"/>
      <c r="J132" s="141">
        <f>BK132</f>
        <v>0</v>
      </c>
      <c r="L132" s="137"/>
      <c r="M132" s="142"/>
      <c r="N132" s="143"/>
      <c r="O132" s="143"/>
      <c r="P132" s="144">
        <f>P133+P265+P279+P294+P431+P511+P694+P726</f>
        <v>0</v>
      </c>
      <c r="Q132" s="143"/>
      <c r="R132" s="144">
        <f>R133+R265+R279+R294+R431+R511+R694+R726</f>
        <v>305.04705636900002</v>
      </c>
      <c r="S132" s="143"/>
      <c r="T132" s="145">
        <f>T133+T265+T279+T294+T431+T511+T694+T726</f>
        <v>449.5249</v>
      </c>
      <c r="AR132" s="138" t="s">
        <v>85</v>
      </c>
      <c r="AT132" s="146" t="s">
        <v>77</v>
      </c>
      <c r="AU132" s="146" t="s">
        <v>78</v>
      </c>
      <c r="AY132" s="138" t="s">
        <v>153</v>
      </c>
      <c r="BK132" s="147">
        <f>BK133+BK265+BK279+BK294+BK431+BK511+BK694+BK726</f>
        <v>0</v>
      </c>
    </row>
    <row r="133" spans="1:65" s="12" customFormat="1" ht="22.9" customHeight="1">
      <c r="B133" s="137"/>
      <c r="D133" s="138" t="s">
        <v>77</v>
      </c>
      <c r="E133" s="148" t="s">
        <v>85</v>
      </c>
      <c r="F133" s="148" t="s">
        <v>154</v>
      </c>
      <c r="I133" s="140"/>
      <c r="J133" s="149">
        <f>BK133</f>
        <v>0</v>
      </c>
      <c r="L133" s="137"/>
      <c r="M133" s="142"/>
      <c r="N133" s="143"/>
      <c r="O133" s="143"/>
      <c r="P133" s="144">
        <f>SUM(P134:P264)</f>
        <v>0</v>
      </c>
      <c r="Q133" s="143"/>
      <c r="R133" s="144">
        <f>SUM(R134:R264)</f>
        <v>49.444032269999994</v>
      </c>
      <c r="S133" s="143"/>
      <c r="T133" s="145">
        <f>SUM(T134:T264)</f>
        <v>446.46600000000001</v>
      </c>
      <c r="AR133" s="138" t="s">
        <v>85</v>
      </c>
      <c r="AT133" s="146" t="s">
        <v>77</v>
      </c>
      <c r="AU133" s="146" t="s">
        <v>85</v>
      </c>
      <c r="AY133" s="138" t="s">
        <v>153</v>
      </c>
      <c r="BK133" s="147">
        <f>SUM(BK134:BK264)</f>
        <v>0</v>
      </c>
    </row>
    <row r="134" spans="1:65" s="2" customFormat="1" ht="24.2" customHeight="1">
      <c r="A134" s="33"/>
      <c r="B134" s="150"/>
      <c r="C134" s="151" t="s">
        <v>85</v>
      </c>
      <c r="D134" s="151" t="s">
        <v>155</v>
      </c>
      <c r="E134" s="152" t="s">
        <v>185</v>
      </c>
      <c r="F134" s="153" t="s">
        <v>186</v>
      </c>
      <c r="G134" s="154" t="s">
        <v>158</v>
      </c>
      <c r="H134" s="155">
        <v>2</v>
      </c>
      <c r="I134" s="156"/>
      <c r="J134" s="157">
        <f>ROUND(I134*H134,2)</f>
        <v>0</v>
      </c>
      <c r="K134" s="153" t="s">
        <v>159</v>
      </c>
      <c r="L134" s="34"/>
      <c r="M134" s="158" t="s">
        <v>1</v>
      </c>
      <c r="N134" s="159" t="s">
        <v>43</v>
      </c>
      <c r="O134" s="59"/>
      <c r="P134" s="160">
        <f>O134*H134</f>
        <v>0</v>
      </c>
      <c r="Q134" s="160">
        <v>0</v>
      </c>
      <c r="R134" s="160">
        <f>Q134*H134</f>
        <v>0</v>
      </c>
      <c r="S134" s="160">
        <v>0.29499999999999998</v>
      </c>
      <c r="T134" s="161">
        <f>S134*H134</f>
        <v>0.59</v>
      </c>
      <c r="U134" s="33"/>
      <c r="V134" s="33"/>
      <c r="W134" s="33"/>
      <c r="X134" s="33"/>
      <c r="Y134" s="33"/>
      <c r="Z134" s="33"/>
      <c r="AA134" s="33"/>
      <c r="AB134" s="33"/>
      <c r="AC134" s="33"/>
      <c r="AD134" s="33"/>
      <c r="AE134" s="33"/>
      <c r="AR134" s="162" t="s">
        <v>160</v>
      </c>
      <c r="AT134" s="162" t="s">
        <v>155</v>
      </c>
      <c r="AU134" s="162" t="s">
        <v>87</v>
      </c>
      <c r="AY134" s="18" t="s">
        <v>153</v>
      </c>
      <c r="BE134" s="163">
        <f>IF(N134="základní",J134,0)</f>
        <v>0</v>
      </c>
      <c r="BF134" s="163">
        <f>IF(N134="snížená",J134,0)</f>
        <v>0</v>
      </c>
      <c r="BG134" s="163">
        <f>IF(N134="zákl. přenesená",J134,0)</f>
        <v>0</v>
      </c>
      <c r="BH134" s="163">
        <f>IF(N134="sníž. přenesená",J134,0)</f>
        <v>0</v>
      </c>
      <c r="BI134" s="163">
        <f>IF(N134="nulová",J134,0)</f>
        <v>0</v>
      </c>
      <c r="BJ134" s="18" t="s">
        <v>85</v>
      </c>
      <c r="BK134" s="163">
        <f>ROUND(I134*H134,2)</f>
        <v>0</v>
      </c>
      <c r="BL134" s="18" t="s">
        <v>160</v>
      </c>
      <c r="BM134" s="162" t="s">
        <v>187</v>
      </c>
    </row>
    <row r="135" spans="1:65" s="2" customFormat="1" ht="39">
      <c r="A135" s="33"/>
      <c r="B135" s="34"/>
      <c r="C135" s="33"/>
      <c r="D135" s="164" t="s">
        <v>162</v>
      </c>
      <c r="E135" s="33"/>
      <c r="F135" s="165" t="s">
        <v>188</v>
      </c>
      <c r="G135" s="33"/>
      <c r="H135" s="33"/>
      <c r="I135" s="166"/>
      <c r="J135" s="33"/>
      <c r="K135" s="33"/>
      <c r="L135" s="34"/>
      <c r="M135" s="167"/>
      <c r="N135" s="168"/>
      <c r="O135" s="59"/>
      <c r="P135" s="59"/>
      <c r="Q135" s="59"/>
      <c r="R135" s="59"/>
      <c r="S135" s="59"/>
      <c r="T135" s="60"/>
      <c r="U135" s="33"/>
      <c r="V135" s="33"/>
      <c r="W135" s="33"/>
      <c r="X135" s="33"/>
      <c r="Y135" s="33"/>
      <c r="Z135" s="33"/>
      <c r="AA135" s="33"/>
      <c r="AB135" s="33"/>
      <c r="AC135" s="33"/>
      <c r="AD135" s="33"/>
      <c r="AE135" s="33"/>
      <c r="AT135" s="18" t="s">
        <v>162</v>
      </c>
      <c r="AU135" s="18" t="s">
        <v>87</v>
      </c>
    </row>
    <row r="136" spans="1:65" s="2" customFormat="1" ht="146.25">
      <c r="A136" s="33"/>
      <c r="B136" s="34"/>
      <c r="C136" s="33"/>
      <c r="D136" s="164" t="s">
        <v>164</v>
      </c>
      <c r="E136" s="33"/>
      <c r="F136" s="169" t="s">
        <v>189</v>
      </c>
      <c r="G136" s="33"/>
      <c r="H136" s="33"/>
      <c r="I136" s="166"/>
      <c r="J136" s="33"/>
      <c r="K136" s="33"/>
      <c r="L136" s="34"/>
      <c r="M136" s="167"/>
      <c r="N136" s="168"/>
      <c r="O136" s="59"/>
      <c r="P136" s="59"/>
      <c r="Q136" s="59"/>
      <c r="R136" s="59"/>
      <c r="S136" s="59"/>
      <c r="T136" s="60"/>
      <c r="U136" s="33"/>
      <c r="V136" s="33"/>
      <c r="W136" s="33"/>
      <c r="X136" s="33"/>
      <c r="Y136" s="33"/>
      <c r="Z136" s="33"/>
      <c r="AA136" s="33"/>
      <c r="AB136" s="33"/>
      <c r="AC136" s="33"/>
      <c r="AD136" s="33"/>
      <c r="AE136" s="33"/>
      <c r="AT136" s="18" t="s">
        <v>164</v>
      </c>
      <c r="AU136" s="18" t="s">
        <v>87</v>
      </c>
    </row>
    <row r="137" spans="1:65" s="13" customFormat="1" ht="22.5">
      <c r="B137" s="170"/>
      <c r="D137" s="164" t="s">
        <v>166</v>
      </c>
      <c r="E137" s="171" t="s">
        <v>1</v>
      </c>
      <c r="F137" s="172" t="s">
        <v>167</v>
      </c>
      <c r="H137" s="171" t="s">
        <v>1</v>
      </c>
      <c r="I137" s="173"/>
      <c r="L137" s="170"/>
      <c r="M137" s="174"/>
      <c r="N137" s="175"/>
      <c r="O137" s="175"/>
      <c r="P137" s="175"/>
      <c r="Q137" s="175"/>
      <c r="R137" s="175"/>
      <c r="S137" s="175"/>
      <c r="T137" s="176"/>
      <c r="AT137" s="171" t="s">
        <v>166</v>
      </c>
      <c r="AU137" s="171" t="s">
        <v>87</v>
      </c>
      <c r="AV137" s="13" t="s">
        <v>85</v>
      </c>
      <c r="AW137" s="13" t="s">
        <v>34</v>
      </c>
      <c r="AX137" s="13" t="s">
        <v>78</v>
      </c>
      <c r="AY137" s="171" t="s">
        <v>153</v>
      </c>
    </row>
    <row r="138" spans="1:65" s="14" customFormat="1" ht="11.25">
      <c r="B138" s="177"/>
      <c r="D138" s="164" t="s">
        <v>166</v>
      </c>
      <c r="E138" s="178" t="s">
        <v>1</v>
      </c>
      <c r="F138" s="179" t="s">
        <v>839</v>
      </c>
      <c r="H138" s="180">
        <v>2</v>
      </c>
      <c r="I138" s="181"/>
      <c r="L138" s="177"/>
      <c r="M138" s="182"/>
      <c r="N138" s="183"/>
      <c r="O138" s="183"/>
      <c r="P138" s="183"/>
      <c r="Q138" s="183"/>
      <c r="R138" s="183"/>
      <c r="S138" s="183"/>
      <c r="T138" s="184"/>
      <c r="AT138" s="178" t="s">
        <v>166</v>
      </c>
      <c r="AU138" s="178" t="s">
        <v>87</v>
      </c>
      <c r="AV138" s="14" t="s">
        <v>87</v>
      </c>
      <c r="AW138" s="14" t="s">
        <v>34</v>
      </c>
      <c r="AX138" s="14" t="s">
        <v>85</v>
      </c>
      <c r="AY138" s="178" t="s">
        <v>153</v>
      </c>
    </row>
    <row r="139" spans="1:65" s="2" customFormat="1" ht="24.2" customHeight="1">
      <c r="A139" s="33"/>
      <c r="B139" s="150"/>
      <c r="C139" s="151" t="s">
        <v>87</v>
      </c>
      <c r="D139" s="151" t="s">
        <v>155</v>
      </c>
      <c r="E139" s="152" t="s">
        <v>192</v>
      </c>
      <c r="F139" s="153" t="s">
        <v>193</v>
      </c>
      <c r="G139" s="154" t="s">
        <v>158</v>
      </c>
      <c r="H139" s="155">
        <v>40</v>
      </c>
      <c r="I139" s="156"/>
      <c r="J139" s="157">
        <f>ROUND(I139*H139,2)</f>
        <v>0</v>
      </c>
      <c r="K139" s="153" t="s">
        <v>159</v>
      </c>
      <c r="L139" s="34"/>
      <c r="M139" s="158" t="s">
        <v>1</v>
      </c>
      <c r="N139" s="159" t="s">
        <v>43</v>
      </c>
      <c r="O139" s="59"/>
      <c r="P139" s="160">
        <f>O139*H139</f>
        <v>0</v>
      </c>
      <c r="Q139" s="160">
        <v>0</v>
      </c>
      <c r="R139" s="160">
        <f>Q139*H139</f>
        <v>0</v>
      </c>
      <c r="S139" s="160">
        <v>0.17</v>
      </c>
      <c r="T139" s="161">
        <f>S139*H139</f>
        <v>6.8000000000000007</v>
      </c>
      <c r="U139" s="33"/>
      <c r="V139" s="33"/>
      <c r="W139" s="33"/>
      <c r="X139" s="33"/>
      <c r="Y139" s="33"/>
      <c r="Z139" s="33"/>
      <c r="AA139" s="33"/>
      <c r="AB139" s="33"/>
      <c r="AC139" s="33"/>
      <c r="AD139" s="33"/>
      <c r="AE139" s="33"/>
      <c r="AR139" s="162" t="s">
        <v>160</v>
      </c>
      <c r="AT139" s="162" t="s">
        <v>155</v>
      </c>
      <c r="AU139" s="162" t="s">
        <v>87</v>
      </c>
      <c r="AY139" s="18" t="s">
        <v>153</v>
      </c>
      <c r="BE139" s="163">
        <f>IF(N139="základní",J139,0)</f>
        <v>0</v>
      </c>
      <c r="BF139" s="163">
        <f>IF(N139="snížená",J139,0)</f>
        <v>0</v>
      </c>
      <c r="BG139" s="163">
        <f>IF(N139="zákl. přenesená",J139,0)</f>
        <v>0</v>
      </c>
      <c r="BH139" s="163">
        <f>IF(N139="sníž. přenesená",J139,0)</f>
        <v>0</v>
      </c>
      <c r="BI139" s="163">
        <f>IF(N139="nulová",J139,0)</f>
        <v>0</v>
      </c>
      <c r="BJ139" s="18" t="s">
        <v>85</v>
      </c>
      <c r="BK139" s="163">
        <f>ROUND(I139*H139,2)</f>
        <v>0</v>
      </c>
      <c r="BL139" s="18" t="s">
        <v>160</v>
      </c>
      <c r="BM139" s="162" t="s">
        <v>194</v>
      </c>
    </row>
    <row r="140" spans="1:65" s="2" customFormat="1" ht="39">
      <c r="A140" s="33"/>
      <c r="B140" s="34"/>
      <c r="C140" s="33"/>
      <c r="D140" s="164" t="s">
        <v>162</v>
      </c>
      <c r="E140" s="33"/>
      <c r="F140" s="165" t="s">
        <v>195</v>
      </c>
      <c r="G140" s="33"/>
      <c r="H140" s="33"/>
      <c r="I140" s="166"/>
      <c r="J140" s="33"/>
      <c r="K140" s="33"/>
      <c r="L140" s="34"/>
      <c r="M140" s="167"/>
      <c r="N140" s="168"/>
      <c r="O140" s="59"/>
      <c r="P140" s="59"/>
      <c r="Q140" s="59"/>
      <c r="R140" s="59"/>
      <c r="S140" s="59"/>
      <c r="T140" s="60"/>
      <c r="U140" s="33"/>
      <c r="V140" s="33"/>
      <c r="W140" s="33"/>
      <c r="X140" s="33"/>
      <c r="Y140" s="33"/>
      <c r="Z140" s="33"/>
      <c r="AA140" s="33"/>
      <c r="AB140" s="33"/>
      <c r="AC140" s="33"/>
      <c r="AD140" s="33"/>
      <c r="AE140" s="33"/>
      <c r="AT140" s="18" t="s">
        <v>162</v>
      </c>
      <c r="AU140" s="18" t="s">
        <v>87</v>
      </c>
    </row>
    <row r="141" spans="1:65" s="2" customFormat="1" ht="175.5">
      <c r="A141" s="33"/>
      <c r="B141" s="34"/>
      <c r="C141" s="33"/>
      <c r="D141" s="164" t="s">
        <v>164</v>
      </c>
      <c r="E141" s="33"/>
      <c r="F141" s="169" t="s">
        <v>196</v>
      </c>
      <c r="G141" s="33"/>
      <c r="H141" s="33"/>
      <c r="I141" s="166"/>
      <c r="J141" s="33"/>
      <c r="K141" s="33"/>
      <c r="L141" s="34"/>
      <c r="M141" s="167"/>
      <c r="N141" s="168"/>
      <c r="O141" s="59"/>
      <c r="P141" s="59"/>
      <c r="Q141" s="59"/>
      <c r="R141" s="59"/>
      <c r="S141" s="59"/>
      <c r="T141" s="60"/>
      <c r="U141" s="33"/>
      <c r="V141" s="33"/>
      <c r="W141" s="33"/>
      <c r="X141" s="33"/>
      <c r="Y141" s="33"/>
      <c r="Z141" s="33"/>
      <c r="AA141" s="33"/>
      <c r="AB141" s="33"/>
      <c r="AC141" s="33"/>
      <c r="AD141" s="33"/>
      <c r="AE141" s="33"/>
      <c r="AT141" s="18" t="s">
        <v>164</v>
      </c>
      <c r="AU141" s="18" t="s">
        <v>87</v>
      </c>
    </row>
    <row r="142" spans="1:65" s="13" customFormat="1" ht="22.5">
      <c r="B142" s="170"/>
      <c r="D142" s="164" t="s">
        <v>166</v>
      </c>
      <c r="E142" s="171" t="s">
        <v>1</v>
      </c>
      <c r="F142" s="172" t="s">
        <v>167</v>
      </c>
      <c r="H142" s="171" t="s">
        <v>1</v>
      </c>
      <c r="I142" s="173"/>
      <c r="L142" s="170"/>
      <c r="M142" s="174"/>
      <c r="N142" s="175"/>
      <c r="O142" s="175"/>
      <c r="P142" s="175"/>
      <c r="Q142" s="175"/>
      <c r="R142" s="175"/>
      <c r="S142" s="175"/>
      <c r="T142" s="176"/>
      <c r="AT142" s="171" t="s">
        <v>166</v>
      </c>
      <c r="AU142" s="171" t="s">
        <v>87</v>
      </c>
      <c r="AV142" s="13" t="s">
        <v>85</v>
      </c>
      <c r="AW142" s="13" t="s">
        <v>34</v>
      </c>
      <c r="AX142" s="13" t="s">
        <v>78</v>
      </c>
      <c r="AY142" s="171" t="s">
        <v>153</v>
      </c>
    </row>
    <row r="143" spans="1:65" s="14" customFormat="1" ht="11.25">
      <c r="B143" s="177"/>
      <c r="D143" s="164" t="s">
        <v>166</v>
      </c>
      <c r="E143" s="178" t="s">
        <v>1</v>
      </c>
      <c r="F143" s="179" t="s">
        <v>840</v>
      </c>
      <c r="H143" s="180">
        <v>40</v>
      </c>
      <c r="I143" s="181"/>
      <c r="L143" s="177"/>
      <c r="M143" s="182"/>
      <c r="N143" s="183"/>
      <c r="O143" s="183"/>
      <c r="P143" s="183"/>
      <c r="Q143" s="183"/>
      <c r="R143" s="183"/>
      <c r="S143" s="183"/>
      <c r="T143" s="184"/>
      <c r="AT143" s="178" t="s">
        <v>166</v>
      </c>
      <c r="AU143" s="178" t="s">
        <v>87</v>
      </c>
      <c r="AV143" s="14" t="s">
        <v>87</v>
      </c>
      <c r="AW143" s="14" t="s">
        <v>34</v>
      </c>
      <c r="AX143" s="14" t="s">
        <v>85</v>
      </c>
      <c r="AY143" s="178" t="s">
        <v>153</v>
      </c>
    </row>
    <row r="144" spans="1:65" s="2" customFormat="1" ht="24.2" customHeight="1">
      <c r="A144" s="33"/>
      <c r="B144" s="150"/>
      <c r="C144" s="151" t="s">
        <v>176</v>
      </c>
      <c r="D144" s="151" t="s">
        <v>155</v>
      </c>
      <c r="E144" s="152" t="s">
        <v>199</v>
      </c>
      <c r="F144" s="153" t="s">
        <v>200</v>
      </c>
      <c r="G144" s="154" t="s">
        <v>158</v>
      </c>
      <c r="H144" s="155">
        <v>803</v>
      </c>
      <c r="I144" s="156"/>
      <c r="J144" s="157">
        <f>ROUND(I144*H144,2)</f>
        <v>0</v>
      </c>
      <c r="K144" s="153" t="s">
        <v>159</v>
      </c>
      <c r="L144" s="34"/>
      <c r="M144" s="158" t="s">
        <v>1</v>
      </c>
      <c r="N144" s="159" t="s">
        <v>43</v>
      </c>
      <c r="O144" s="59"/>
      <c r="P144" s="160">
        <f>O144*H144</f>
        <v>0</v>
      </c>
      <c r="Q144" s="160">
        <v>2.9509000000000002E-4</v>
      </c>
      <c r="R144" s="160">
        <f>Q144*H144</f>
        <v>0.23695727000000003</v>
      </c>
      <c r="S144" s="160">
        <v>0.51200000000000001</v>
      </c>
      <c r="T144" s="161">
        <f>S144*H144</f>
        <v>411.13600000000002</v>
      </c>
      <c r="U144" s="33"/>
      <c r="V144" s="33"/>
      <c r="W144" s="33"/>
      <c r="X144" s="33"/>
      <c r="Y144" s="33"/>
      <c r="Z144" s="33"/>
      <c r="AA144" s="33"/>
      <c r="AB144" s="33"/>
      <c r="AC144" s="33"/>
      <c r="AD144" s="33"/>
      <c r="AE144" s="33"/>
      <c r="AR144" s="162" t="s">
        <v>160</v>
      </c>
      <c r="AT144" s="162" t="s">
        <v>155</v>
      </c>
      <c r="AU144" s="162" t="s">
        <v>87</v>
      </c>
      <c r="AY144" s="18" t="s">
        <v>153</v>
      </c>
      <c r="BE144" s="163">
        <f>IF(N144="základní",J144,0)</f>
        <v>0</v>
      </c>
      <c r="BF144" s="163">
        <f>IF(N144="snížená",J144,0)</f>
        <v>0</v>
      </c>
      <c r="BG144" s="163">
        <f>IF(N144="zákl. přenesená",J144,0)</f>
        <v>0</v>
      </c>
      <c r="BH144" s="163">
        <f>IF(N144="sníž. přenesená",J144,0)</f>
        <v>0</v>
      </c>
      <c r="BI144" s="163">
        <f>IF(N144="nulová",J144,0)</f>
        <v>0</v>
      </c>
      <c r="BJ144" s="18" t="s">
        <v>85</v>
      </c>
      <c r="BK144" s="163">
        <f>ROUND(I144*H144,2)</f>
        <v>0</v>
      </c>
      <c r="BL144" s="18" t="s">
        <v>160</v>
      </c>
      <c r="BM144" s="162" t="s">
        <v>201</v>
      </c>
    </row>
    <row r="145" spans="1:65" s="2" customFormat="1" ht="29.25">
      <c r="A145" s="33"/>
      <c r="B145" s="34"/>
      <c r="C145" s="33"/>
      <c r="D145" s="164" t="s">
        <v>162</v>
      </c>
      <c r="E145" s="33"/>
      <c r="F145" s="165" t="s">
        <v>202</v>
      </c>
      <c r="G145" s="33"/>
      <c r="H145" s="33"/>
      <c r="I145" s="166"/>
      <c r="J145" s="33"/>
      <c r="K145" s="33"/>
      <c r="L145" s="34"/>
      <c r="M145" s="167"/>
      <c r="N145" s="168"/>
      <c r="O145" s="59"/>
      <c r="P145" s="59"/>
      <c r="Q145" s="59"/>
      <c r="R145" s="59"/>
      <c r="S145" s="59"/>
      <c r="T145" s="60"/>
      <c r="U145" s="33"/>
      <c r="V145" s="33"/>
      <c r="W145" s="33"/>
      <c r="X145" s="33"/>
      <c r="Y145" s="33"/>
      <c r="Z145" s="33"/>
      <c r="AA145" s="33"/>
      <c r="AB145" s="33"/>
      <c r="AC145" s="33"/>
      <c r="AD145" s="33"/>
      <c r="AE145" s="33"/>
      <c r="AT145" s="18" t="s">
        <v>162</v>
      </c>
      <c r="AU145" s="18" t="s">
        <v>87</v>
      </c>
    </row>
    <row r="146" spans="1:65" s="2" customFormat="1" ht="175.5">
      <c r="A146" s="33"/>
      <c r="B146" s="34"/>
      <c r="C146" s="33"/>
      <c r="D146" s="164" t="s">
        <v>164</v>
      </c>
      <c r="E146" s="33"/>
      <c r="F146" s="169" t="s">
        <v>203</v>
      </c>
      <c r="G146" s="33"/>
      <c r="H146" s="33"/>
      <c r="I146" s="166"/>
      <c r="J146" s="33"/>
      <c r="K146" s="33"/>
      <c r="L146" s="34"/>
      <c r="M146" s="167"/>
      <c r="N146" s="168"/>
      <c r="O146" s="59"/>
      <c r="P146" s="59"/>
      <c r="Q146" s="59"/>
      <c r="R146" s="59"/>
      <c r="S146" s="59"/>
      <c r="T146" s="60"/>
      <c r="U146" s="33"/>
      <c r="V146" s="33"/>
      <c r="W146" s="33"/>
      <c r="X146" s="33"/>
      <c r="Y146" s="33"/>
      <c r="Z146" s="33"/>
      <c r="AA146" s="33"/>
      <c r="AB146" s="33"/>
      <c r="AC146" s="33"/>
      <c r="AD146" s="33"/>
      <c r="AE146" s="33"/>
      <c r="AT146" s="18" t="s">
        <v>164</v>
      </c>
      <c r="AU146" s="18" t="s">
        <v>87</v>
      </c>
    </row>
    <row r="147" spans="1:65" s="13" customFormat="1" ht="22.5">
      <c r="B147" s="170"/>
      <c r="D147" s="164" t="s">
        <v>166</v>
      </c>
      <c r="E147" s="171" t="s">
        <v>1</v>
      </c>
      <c r="F147" s="172" t="s">
        <v>204</v>
      </c>
      <c r="H147" s="171" t="s">
        <v>1</v>
      </c>
      <c r="I147" s="173"/>
      <c r="L147" s="170"/>
      <c r="M147" s="174"/>
      <c r="N147" s="175"/>
      <c r="O147" s="175"/>
      <c r="P147" s="175"/>
      <c r="Q147" s="175"/>
      <c r="R147" s="175"/>
      <c r="S147" s="175"/>
      <c r="T147" s="176"/>
      <c r="AT147" s="171" t="s">
        <v>166</v>
      </c>
      <c r="AU147" s="171" t="s">
        <v>87</v>
      </c>
      <c r="AV147" s="13" t="s">
        <v>85</v>
      </c>
      <c r="AW147" s="13" t="s">
        <v>34</v>
      </c>
      <c r="AX147" s="13" t="s">
        <v>78</v>
      </c>
      <c r="AY147" s="171" t="s">
        <v>153</v>
      </c>
    </row>
    <row r="148" spans="1:65" s="14" customFormat="1" ht="11.25">
      <c r="B148" s="177"/>
      <c r="D148" s="164" t="s">
        <v>166</v>
      </c>
      <c r="E148" s="178" t="s">
        <v>1</v>
      </c>
      <c r="F148" s="179" t="s">
        <v>841</v>
      </c>
      <c r="H148" s="180">
        <v>803</v>
      </c>
      <c r="I148" s="181"/>
      <c r="L148" s="177"/>
      <c r="M148" s="182"/>
      <c r="N148" s="183"/>
      <c r="O148" s="183"/>
      <c r="P148" s="183"/>
      <c r="Q148" s="183"/>
      <c r="R148" s="183"/>
      <c r="S148" s="183"/>
      <c r="T148" s="184"/>
      <c r="AT148" s="178" t="s">
        <v>166</v>
      </c>
      <c r="AU148" s="178" t="s">
        <v>87</v>
      </c>
      <c r="AV148" s="14" t="s">
        <v>87</v>
      </c>
      <c r="AW148" s="14" t="s">
        <v>34</v>
      </c>
      <c r="AX148" s="14" t="s">
        <v>85</v>
      </c>
      <c r="AY148" s="178" t="s">
        <v>153</v>
      </c>
    </row>
    <row r="149" spans="1:65" s="2" customFormat="1" ht="16.5" customHeight="1">
      <c r="A149" s="33"/>
      <c r="B149" s="150"/>
      <c r="C149" s="151" t="s">
        <v>160</v>
      </c>
      <c r="D149" s="151" t="s">
        <v>155</v>
      </c>
      <c r="E149" s="152" t="s">
        <v>207</v>
      </c>
      <c r="F149" s="153" t="s">
        <v>208</v>
      </c>
      <c r="G149" s="154" t="s">
        <v>209</v>
      </c>
      <c r="H149" s="155">
        <v>60</v>
      </c>
      <c r="I149" s="156"/>
      <c r="J149" s="157">
        <f>ROUND(I149*H149,2)</f>
        <v>0</v>
      </c>
      <c r="K149" s="153" t="s">
        <v>159</v>
      </c>
      <c r="L149" s="34"/>
      <c r="M149" s="158" t="s">
        <v>1</v>
      </c>
      <c r="N149" s="159" t="s">
        <v>43</v>
      </c>
      <c r="O149" s="59"/>
      <c r="P149" s="160">
        <f>O149*H149</f>
        <v>0</v>
      </c>
      <c r="Q149" s="160">
        <v>0</v>
      </c>
      <c r="R149" s="160">
        <f>Q149*H149</f>
        <v>0</v>
      </c>
      <c r="S149" s="160">
        <v>0.20499999999999999</v>
      </c>
      <c r="T149" s="161">
        <f>S149*H149</f>
        <v>12.299999999999999</v>
      </c>
      <c r="U149" s="33"/>
      <c r="V149" s="33"/>
      <c r="W149" s="33"/>
      <c r="X149" s="33"/>
      <c r="Y149" s="33"/>
      <c r="Z149" s="33"/>
      <c r="AA149" s="33"/>
      <c r="AB149" s="33"/>
      <c r="AC149" s="33"/>
      <c r="AD149" s="33"/>
      <c r="AE149" s="33"/>
      <c r="AR149" s="162" t="s">
        <v>160</v>
      </c>
      <c r="AT149" s="162" t="s">
        <v>155</v>
      </c>
      <c r="AU149" s="162" t="s">
        <v>87</v>
      </c>
      <c r="AY149" s="18" t="s">
        <v>153</v>
      </c>
      <c r="BE149" s="163">
        <f>IF(N149="základní",J149,0)</f>
        <v>0</v>
      </c>
      <c r="BF149" s="163">
        <f>IF(N149="snížená",J149,0)</f>
        <v>0</v>
      </c>
      <c r="BG149" s="163">
        <f>IF(N149="zákl. přenesená",J149,0)</f>
        <v>0</v>
      </c>
      <c r="BH149" s="163">
        <f>IF(N149="sníž. přenesená",J149,0)</f>
        <v>0</v>
      </c>
      <c r="BI149" s="163">
        <f>IF(N149="nulová",J149,0)</f>
        <v>0</v>
      </c>
      <c r="BJ149" s="18" t="s">
        <v>85</v>
      </c>
      <c r="BK149" s="163">
        <f>ROUND(I149*H149,2)</f>
        <v>0</v>
      </c>
      <c r="BL149" s="18" t="s">
        <v>160</v>
      </c>
      <c r="BM149" s="162" t="s">
        <v>210</v>
      </c>
    </row>
    <row r="150" spans="1:65" s="2" customFormat="1" ht="29.25">
      <c r="A150" s="33"/>
      <c r="B150" s="34"/>
      <c r="C150" s="33"/>
      <c r="D150" s="164" t="s">
        <v>162</v>
      </c>
      <c r="E150" s="33"/>
      <c r="F150" s="165" t="s">
        <v>211</v>
      </c>
      <c r="G150" s="33"/>
      <c r="H150" s="33"/>
      <c r="I150" s="166"/>
      <c r="J150" s="33"/>
      <c r="K150" s="33"/>
      <c r="L150" s="34"/>
      <c r="M150" s="167"/>
      <c r="N150" s="168"/>
      <c r="O150" s="59"/>
      <c r="P150" s="59"/>
      <c r="Q150" s="59"/>
      <c r="R150" s="59"/>
      <c r="S150" s="59"/>
      <c r="T150" s="60"/>
      <c r="U150" s="33"/>
      <c r="V150" s="33"/>
      <c r="W150" s="33"/>
      <c r="X150" s="33"/>
      <c r="Y150" s="33"/>
      <c r="Z150" s="33"/>
      <c r="AA150" s="33"/>
      <c r="AB150" s="33"/>
      <c r="AC150" s="33"/>
      <c r="AD150" s="33"/>
      <c r="AE150" s="33"/>
      <c r="AT150" s="18" t="s">
        <v>162</v>
      </c>
      <c r="AU150" s="18" t="s">
        <v>87</v>
      </c>
    </row>
    <row r="151" spans="1:65" s="2" customFormat="1" ht="156">
      <c r="A151" s="33"/>
      <c r="B151" s="34"/>
      <c r="C151" s="33"/>
      <c r="D151" s="164" t="s">
        <v>164</v>
      </c>
      <c r="E151" s="33"/>
      <c r="F151" s="169" t="s">
        <v>212</v>
      </c>
      <c r="G151" s="33"/>
      <c r="H151" s="33"/>
      <c r="I151" s="166"/>
      <c r="J151" s="33"/>
      <c r="K151" s="33"/>
      <c r="L151" s="34"/>
      <c r="M151" s="167"/>
      <c r="N151" s="168"/>
      <c r="O151" s="59"/>
      <c r="P151" s="59"/>
      <c r="Q151" s="59"/>
      <c r="R151" s="59"/>
      <c r="S151" s="59"/>
      <c r="T151" s="60"/>
      <c r="U151" s="33"/>
      <c r="V151" s="33"/>
      <c r="W151" s="33"/>
      <c r="X151" s="33"/>
      <c r="Y151" s="33"/>
      <c r="Z151" s="33"/>
      <c r="AA151" s="33"/>
      <c r="AB151" s="33"/>
      <c r="AC151" s="33"/>
      <c r="AD151" s="33"/>
      <c r="AE151" s="33"/>
      <c r="AT151" s="18" t="s">
        <v>164</v>
      </c>
      <c r="AU151" s="18" t="s">
        <v>87</v>
      </c>
    </row>
    <row r="152" spans="1:65" s="13" customFormat="1" ht="22.5">
      <c r="B152" s="170"/>
      <c r="D152" s="164" t="s">
        <v>166</v>
      </c>
      <c r="E152" s="171" t="s">
        <v>1</v>
      </c>
      <c r="F152" s="172" t="s">
        <v>204</v>
      </c>
      <c r="H152" s="171" t="s">
        <v>1</v>
      </c>
      <c r="I152" s="173"/>
      <c r="L152" s="170"/>
      <c r="M152" s="174"/>
      <c r="N152" s="175"/>
      <c r="O152" s="175"/>
      <c r="P152" s="175"/>
      <c r="Q152" s="175"/>
      <c r="R152" s="175"/>
      <c r="S152" s="175"/>
      <c r="T152" s="176"/>
      <c r="AT152" s="171" t="s">
        <v>166</v>
      </c>
      <c r="AU152" s="171" t="s">
        <v>87</v>
      </c>
      <c r="AV152" s="13" t="s">
        <v>85</v>
      </c>
      <c r="AW152" s="13" t="s">
        <v>34</v>
      </c>
      <c r="AX152" s="13" t="s">
        <v>78</v>
      </c>
      <c r="AY152" s="171" t="s">
        <v>153</v>
      </c>
    </row>
    <row r="153" spans="1:65" s="14" customFormat="1" ht="11.25">
      <c r="B153" s="177"/>
      <c r="D153" s="164" t="s">
        <v>166</v>
      </c>
      <c r="E153" s="178" t="s">
        <v>1</v>
      </c>
      <c r="F153" s="179" t="s">
        <v>842</v>
      </c>
      <c r="H153" s="180">
        <v>53</v>
      </c>
      <c r="I153" s="181"/>
      <c r="L153" s="177"/>
      <c r="M153" s="182"/>
      <c r="N153" s="183"/>
      <c r="O153" s="183"/>
      <c r="P153" s="183"/>
      <c r="Q153" s="183"/>
      <c r="R153" s="183"/>
      <c r="S153" s="183"/>
      <c r="T153" s="184"/>
      <c r="AT153" s="178" t="s">
        <v>166</v>
      </c>
      <c r="AU153" s="178" t="s">
        <v>87</v>
      </c>
      <c r="AV153" s="14" t="s">
        <v>87</v>
      </c>
      <c r="AW153" s="14" t="s">
        <v>34</v>
      </c>
      <c r="AX153" s="14" t="s">
        <v>78</v>
      </c>
      <c r="AY153" s="178" t="s">
        <v>153</v>
      </c>
    </row>
    <row r="154" spans="1:65" s="14" customFormat="1" ht="11.25">
      <c r="B154" s="177"/>
      <c r="D154" s="164" t="s">
        <v>166</v>
      </c>
      <c r="E154" s="178" t="s">
        <v>1</v>
      </c>
      <c r="F154" s="179" t="s">
        <v>843</v>
      </c>
      <c r="H154" s="180">
        <v>7</v>
      </c>
      <c r="I154" s="181"/>
      <c r="L154" s="177"/>
      <c r="M154" s="182"/>
      <c r="N154" s="183"/>
      <c r="O154" s="183"/>
      <c r="P154" s="183"/>
      <c r="Q154" s="183"/>
      <c r="R154" s="183"/>
      <c r="S154" s="183"/>
      <c r="T154" s="184"/>
      <c r="AT154" s="178" t="s">
        <v>166</v>
      </c>
      <c r="AU154" s="178" t="s">
        <v>87</v>
      </c>
      <c r="AV154" s="14" t="s">
        <v>87</v>
      </c>
      <c r="AW154" s="14" t="s">
        <v>34</v>
      </c>
      <c r="AX154" s="14" t="s">
        <v>78</v>
      </c>
      <c r="AY154" s="178" t="s">
        <v>153</v>
      </c>
    </row>
    <row r="155" spans="1:65" s="15" customFormat="1" ht="11.25">
      <c r="B155" s="185"/>
      <c r="D155" s="164" t="s">
        <v>166</v>
      </c>
      <c r="E155" s="186" t="s">
        <v>1</v>
      </c>
      <c r="F155" s="187" t="s">
        <v>184</v>
      </c>
      <c r="H155" s="188">
        <v>60</v>
      </c>
      <c r="I155" s="189"/>
      <c r="L155" s="185"/>
      <c r="M155" s="190"/>
      <c r="N155" s="191"/>
      <c r="O155" s="191"/>
      <c r="P155" s="191"/>
      <c r="Q155" s="191"/>
      <c r="R155" s="191"/>
      <c r="S155" s="191"/>
      <c r="T155" s="192"/>
      <c r="AT155" s="186" t="s">
        <v>166</v>
      </c>
      <c r="AU155" s="186" t="s">
        <v>87</v>
      </c>
      <c r="AV155" s="15" t="s">
        <v>160</v>
      </c>
      <c r="AW155" s="15" t="s">
        <v>34</v>
      </c>
      <c r="AX155" s="15" t="s">
        <v>85</v>
      </c>
      <c r="AY155" s="186" t="s">
        <v>153</v>
      </c>
    </row>
    <row r="156" spans="1:65" s="2" customFormat="1" ht="16.5" customHeight="1">
      <c r="A156" s="33"/>
      <c r="B156" s="150"/>
      <c r="C156" s="151" t="s">
        <v>191</v>
      </c>
      <c r="D156" s="151" t="s">
        <v>155</v>
      </c>
      <c r="E156" s="152" t="s">
        <v>844</v>
      </c>
      <c r="F156" s="153" t="s">
        <v>845</v>
      </c>
      <c r="G156" s="154" t="s">
        <v>209</v>
      </c>
      <c r="H156" s="155">
        <v>136</v>
      </c>
      <c r="I156" s="156"/>
      <c r="J156" s="157">
        <f>ROUND(I156*H156,2)</f>
        <v>0</v>
      </c>
      <c r="K156" s="153" t="s">
        <v>159</v>
      </c>
      <c r="L156" s="34"/>
      <c r="M156" s="158" t="s">
        <v>1</v>
      </c>
      <c r="N156" s="159" t="s">
        <v>43</v>
      </c>
      <c r="O156" s="59"/>
      <c r="P156" s="160">
        <f>O156*H156</f>
        <v>0</v>
      </c>
      <c r="Q156" s="160">
        <v>0</v>
      </c>
      <c r="R156" s="160">
        <f>Q156*H156</f>
        <v>0</v>
      </c>
      <c r="S156" s="160">
        <v>0.115</v>
      </c>
      <c r="T156" s="161">
        <f>S156*H156</f>
        <v>15.64</v>
      </c>
      <c r="U156" s="33"/>
      <c r="V156" s="33"/>
      <c r="W156" s="33"/>
      <c r="X156" s="33"/>
      <c r="Y156" s="33"/>
      <c r="Z156" s="33"/>
      <c r="AA156" s="33"/>
      <c r="AB156" s="33"/>
      <c r="AC156" s="33"/>
      <c r="AD156" s="33"/>
      <c r="AE156" s="33"/>
      <c r="AR156" s="162" t="s">
        <v>160</v>
      </c>
      <c r="AT156" s="162" t="s">
        <v>155</v>
      </c>
      <c r="AU156" s="162" t="s">
        <v>87</v>
      </c>
      <c r="AY156" s="18" t="s">
        <v>153</v>
      </c>
      <c r="BE156" s="163">
        <f>IF(N156="základní",J156,0)</f>
        <v>0</v>
      </c>
      <c r="BF156" s="163">
        <f>IF(N156="snížená",J156,0)</f>
        <v>0</v>
      </c>
      <c r="BG156" s="163">
        <f>IF(N156="zákl. přenesená",J156,0)</f>
        <v>0</v>
      </c>
      <c r="BH156" s="163">
        <f>IF(N156="sníž. přenesená",J156,0)</f>
        <v>0</v>
      </c>
      <c r="BI156" s="163">
        <f>IF(N156="nulová",J156,0)</f>
        <v>0</v>
      </c>
      <c r="BJ156" s="18" t="s">
        <v>85</v>
      </c>
      <c r="BK156" s="163">
        <f>ROUND(I156*H156,2)</f>
        <v>0</v>
      </c>
      <c r="BL156" s="18" t="s">
        <v>160</v>
      </c>
      <c r="BM156" s="162" t="s">
        <v>846</v>
      </c>
    </row>
    <row r="157" spans="1:65" s="2" customFormat="1" ht="29.25">
      <c r="A157" s="33"/>
      <c r="B157" s="34"/>
      <c r="C157" s="33"/>
      <c r="D157" s="164" t="s">
        <v>162</v>
      </c>
      <c r="E157" s="33"/>
      <c r="F157" s="165" t="s">
        <v>847</v>
      </c>
      <c r="G157" s="33"/>
      <c r="H157" s="33"/>
      <c r="I157" s="166"/>
      <c r="J157" s="33"/>
      <c r="K157" s="33"/>
      <c r="L157" s="34"/>
      <c r="M157" s="167"/>
      <c r="N157" s="168"/>
      <c r="O157" s="59"/>
      <c r="P157" s="59"/>
      <c r="Q157" s="59"/>
      <c r="R157" s="59"/>
      <c r="S157" s="59"/>
      <c r="T157" s="60"/>
      <c r="U157" s="33"/>
      <c r="V157" s="33"/>
      <c r="W157" s="33"/>
      <c r="X157" s="33"/>
      <c r="Y157" s="33"/>
      <c r="Z157" s="33"/>
      <c r="AA157" s="33"/>
      <c r="AB157" s="33"/>
      <c r="AC157" s="33"/>
      <c r="AD157" s="33"/>
      <c r="AE157" s="33"/>
      <c r="AT157" s="18" t="s">
        <v>162</v>
      </c>
      <c r="AU157" s="18" t="s">
        <v>87</v>
      </c>
    </row>
    <row r="158" spans="1:65" s="2" customFormat="1" ht="156">
      <c r="A158" s="33"/>
      <c r="B158" s="34"/>
      <c r="C158" s="33"/>
      <c r="D158" s="164" t="s">
        <v>164</v>
      </c>
      <c r="E158" s="33"/>
      <c r="F158" s="169" t="s">
        <v>212</v>
      </c>
      <c r="G158" s="33"/>
      <c r="H158" s="33"/>
      <c r="I158" s="166"/>
      <c r="J158" s="33"/>
      <c r="K158" s="33"/>
      <c r="L158" s="34"/>
      <c r="M158" s="167"/>
      <c r="N158" s="168"/>
      <c r="O158" s="59"/>
      <c r="P158" s="59"/>
      <c r="Q158" s="59"/>
      <c r="R158" s="59"/>
      <c r="S158" s="59"/>
      <c r="T158" s="60"/>
      <c r="U158" s="33"/>
      <c r="V158" s="33"/>
      <c r="W158" s="33"/>
      <c r="X158" s="33"/>
      <c r="Y158" s="33"/>
      <c r="Z158" s="33"/>
      <c r="AA158" s="33"/>
      <c r="AB158" s="33"/>
      <c r="AC158" s="33"/>
      <c r="AD158" s="33"/>
      <c r="AE158" s="33"/>
      <c r="AT158" s="18" t="s">
        <v>164</v>
      </c>
      <c r="AU158" s="18" t="s">
        <v>87</v>
      </c>
    </row>
    <row r="159" spans="1:65" s="13" customFormat="1" ht="22.5">
      <c r="B159" s="170"/>
      <c r="D159" s="164" t="s">
        <v>166</v>
      </c>
      <c r="E159" s="171" t="s">
        <v>1</v>
      </c>
      <c r="F159" s="172" t="s">
        <v>204</v>
      </c>
      <c r="H159" s="171" t="s">
        <v>1</v>
      </c>
      <c r="I159" s="173"/>
      <c r="L159" s="170"/>
      <c r="M159" s="174"/>
      <c r="N159" s="175"/>
      <c r="O159" s="175"/>
      <c r="P159" s="175"/>
      <c r="Q159" s="175"/>
      <c r="R159" s="175"/>
      <c r="S159" s="175"/>
      <c r="T159" s="176"/>
      <c r="AT159" s="171" t="s">
        <v>166</v>
      </c>
      <c r="AU159" s="171" t="s">
        <v>87</v>
      </c>
      <c r="AV159" s="13" t="s">
        <v>85</v>
      </c>
      <c r="AW159" s="13" t="s">
        <v>34</v>
      </c>
      <c r="AX159" s="13" t="s">
        <v>78</v>
      </c>
      <c r="AY159" s="171" t="s">
        <v>153</v>
      </c>
    </row>
    <row r="160" spans="1:65" s="14" customFormat="1" ht="22.5">
      <c r="B160" s="177"/>
      <c r="D160" s="164" t="s">
        <v>166</v>
      </c>
      <c r="E160" s="178" t="s">
        <v>1</v>
      </c>
      <c r="F160" s="179" t="s">
        <v>848</v>
      </c>
      <c r="H160" s="180">
        <v>136</v>
      </c>
      <c r="I160" s="181"/>
      <c r="L160" s="177"/>
      <c r="M160" s="182"/>
      <c r="N160" s="183"/>
      <c r="O160" s="183"/>
      <c r="P160" s="183"/>
      <c r="Q160" s="183"/>
      <c r="R160" s="183"/>
      <c r="S160" s="183"/>
      <c r="T160" s="184"/>
      <c r="AT160" s="178" t="s">
        <v>166</v>
      </c>
      <c r="AU160" s="178" t="s">
        <v>87</v>
      </c>
      <c r="AV160" s="14" t="s">
        <v>87</v>
      </c>
      <c r="AW160" s="14" t="s">
        <v>34</v>
      </c>
      <c r="AX160" s="14" t="s">
        <v>85</v>
      </c>
      <c r="AY160" s="178" t="s">
        <v>153</v>
      </c>
    </row>
    <row r="161" spans="1:65" s="2" customFormat="1" ht="24.2" customHeight="1">
      <c r="A161" s="33"/>
      <c r="B161" s="150"/>
      <c r="C161" s="151" t="s">
        <v>198</v>
      </c>
      <c r="D161" s="151" t="s">
        <v>155</v>
      </c>
      <c r="E161" s="152" t="s">
        <v>238</v>
      </c>
      <c r="F161" s="153" t="s">
        <v>239</v>
      </c>
      <c r="G161" s="154" t="s">
        <v>158</v>
      </c>
      <c r="H161" s="155">
        <v>435</v>
      </c>
      <c r="I161" s="156"/>
      <c r="J161" s="157">
        <f>ROUND(I161*H161,2)</f>
        <v>0</v>
      </c>
      <c r="K161" s="153" t="s">
        <v>159</v>
      </c>
      <c r="L161" s="34"/>
      <c r="M161" s="158" t="s">
        <v>1</v>
      </c>
      <c r="N161" s="159" t="s">
        <v>43</v>
      </c>
      <c r="O161" s="59"/>
      <c r="P161" s="160">
        <f>O161*H161</f>
        <v>0</v>
      </c>
      <c r="Q161" s="160">
        <v>0</v>
      </c>
      <c r="R161" s="160">
        <f>Q161*H161</f>
        <v>0</v>
      </c>
      <c r="S161" s="160">
        <v>0</v>
      </c>
      <c r="T161" s="161">
        <f>S161*H161</f>
        <v>0</v>
      </c>
      <c r="U161" s="33"/>
      <c r="V161" s="33"/>
      <c r="W161" s="33"/>
      <c r="X161" s="33"/>
      <c r="Y161" s="33"/>
      <c r="Z161" s="33"/>
      <c r="AA161" s="33"/>
      <c r="AB161" s="33"/>
      <c r="AC161" s="33"/>
      <c r="AD161" s="33"/>
      <c r="AE161" s="33"/>
      <c r="AR161" s="162" t="s">
        <v>160</v>
      </c>
      <c r="AT161" s="162" t="s">
        <v>155</v>
      </c>
      <c r="AU161" s="162" t="s">
        <v>87</v>
      </c>
      <c r="AY161" s="18" t="s">
        <v>153</v>
      </c>
      <c r="BE161" s="163">
        <f>IF(N161="základní",J161,0)</f>
        <v>0</v>
      </c>
      <c r="BF161" s="163">
        <f>IF(N161="snížená",J161,0)</f>
        <v>0</v>
      </c>
      <c r="BG161" s="163">
        <f>IF(N161="zákl. přenesená",J161,0)</f>
        <v>0</v>
      </c>
      <c r="BH161" s="163">
        <f>IF(N161="sníž. přenesená",J161,0)</f>
        <v>0</v>
      </c>
      <c r="BI161" s="163">
        <f>IF(N161="nulová",J161,0)</f>
        <v>0</v>
      </c>
      <c r="BJ161" s="18" t="s">
        <v>85</v>
      </c>
      <c r="BK161" s="163">
        <f>ROUND(I161*H161,2)</f>
        <v>0</v>
      </c>
      <c r="BL161" s="18" t="s">
        <v>160</v>
      </c>
      <c r="BM161" s="162" t="s">
        <v>240</v>
      </c>
    </row>
    <row r="162" spans="1:65" s="2" customFormat="1" ht="19.5">
      <c r="A162" s="33"/>
      <c r="B162" s="34"/>
      <c r="C162" s="33"/>
      <c r="D162" s="164" t="s">
        <v>162</v>
      </c>
      <c r="E162" s="33"/>
      <c r="F162" s="165" t="s">
        <v>241</v>
      </c>
      <c r="G162" s="33"/>
      <c r="H162" s="33"/>
      <c r="I162" s="166"/>
      <c r="J162" s="33"/>
      <c r="K162" s="33"/>
      <c r="L162" s="34"/>
      <c r="M162" s="167"/>
      <c r="N162" s="168"/>
      <c r="O162" s="59"/>
      <c r="P162" s="59"/>
      <c r="Q162" s="59"/>
      <c r="R162" s="59"/>
      <c r="S162" s="59"/>
      <c r="T162" s="60"/>
      <c r="U162" s="33"/>
      <c r="V162" s="33"/>
      <c r="W162" s="33"/>
      <c r="X162" s="33"/>
      <c r="Y162" s="33"/>
      <c r="Z162" s="33"/>
      <c r="AA162" s="33"/>
      <c r="AB162" s="33"/>
      <c r="AC162" s="33"/>
      <c r="AD162" s="33"/>
      <c r="AE162" s="33"/>
      <c r="AT162" s="18" t="s">
        <v>162</v>
      </c>
      <c r="AU162" s="18" t="s">
        <v>87</v>
      </c>
    </row>
    <row r="163" spans="1:65" s="2" customFormat="1" ht="68.25">
      <c r="A163" s="33"/>
      <c r="B163" s="34"/>
      <c r="C163" s="33"/>
      <c r="D163" s="164" t="s">
        <v>164</v>
      </c>
      <c r="E163" s="33"/>
      <c r="F163" s="169" t="s">
        <v>242</v>
      </c>
      <c r="G163" s="33"/>
      <c r="H163" s="33"/>
      <c r="I163" s="166"/>
      <c r="J163" s="33"/>
      <c r="K163" s="33"/>
      <c r="L163" s="34"/>
      <c r="M163" s="167"/>
      <c r="N163" s="168"/>
      <c r="O163" s="59"/>
      <c r="P163" s="59"/>
      <c r="Q163" s="59"/>
      <c r="R163" s="59"/>
      <c r="S163" s="59"/>
      <c r="T163" s="60"/>
      <c r="U163" s="33"/>
      <c r="V163" s="33"/>
      <c r="W163" s="33"/>
      <c r="X163" s="33"/>
      <c r="Y163" s="33"/>
      <c r="Z163" s="33"/>
      <c r="AA163" s="33"/>
      <c r="AB163" s="33"/>
      <c r="AC163" s="33"/>
      <c r="AD163" s="33"/>
      <c r="AE163" s="33"/>
      <c r="AT163" s="18" t="s">
        <v>164</v>
      </c>
      <c r="AU163" s="18" t="s">
        <v>87</v>
      </c>
    </row>
    <row r="164" spans="1:65" s="13" customFormat="1" ht="11.25">
      <c r="B164" s="170"/>
      <c r="D164" s="164" t="s">
        <v>166</v>
      </c>
      <c r="E164" s="171" t="s">
        <v>1</v>
      </c>
      <c r="F164" s="172" t="s">
        <v>243</v>
      </c>
      <c r="H164" s="171" t="s">
        <v>1</v>
      </c>
      <c r="I164" s="173"/>
      <c r="L164" s="170"/>
      <c r="M164" s="174"/>
      <c r="N164" s="175"/>
      <c r="O164" s="175"/>
      <c r="P164" s="175"/>
      <c r="Q164" s="175"/>
      <c r="R164" s="175"/>
      <c r="S164" s="175"/>
      <c r="T164" s="176"/>
      <c r="AT164" s="171" t="s">
        <v>166</v>
      </c>
      <c r="AU164" s="171" t="s">
        <v>87</v>
      </c>
      <c r="AV164" s="13" t="s">
        <v>85</v>
      </c>
      <c r="AW164" s="13" t="s">
        <v>34</v>
      </c>
      <c r="AX164" s="13" t="s">
        <v>78</v>
      </c>
      <c r="AY164" s="171" t="s">
        <v>153</v>
      </c>
    </row>
    <row r="165" spans="1:65" s="14" customFormat="1" ht="11.25">
      <c r="B165" s="177"/>
      <c r="D165" s="164" t="s">
        <v>166</v>
      </c>
      <c r="E165" s="178" t="s">
        <v>1</v>
      </c>
      <c r="F165" s="179" t="s">
        <v>849</v>
      </c>
      <c r="H165" s="180">
        <v>435</v>
      </c>
      <c r="I165" s="181"/>
      <c r="L165" s="177"/>
      <c r="M165" s="182"/>
      <c r="N165" s="183"/>
      <c r="O165" s="183"/>
      <c r="P165" s="183"/>
      <c r="Q165" s="183"/>
      <c r="R165" s="183"/>
      <c r="S165" s="183"/>
      <c r="T165" s="184"/>
      <c r="AT165" s="178" t="s">
        <v>166</v>
      </c>
      <c r="AU165" s="178" t="s">
        <v>87</v>
      </c>
      <c r="AV165" s="14" t="s">
        <v>87</v>
      </c>
      <c r="AW165" s="14" t="s">
        <v>34</v>
      </c>
      <c r="AX165" s="14" t="s">
        <v>85</v>
      </c>
      <c r="AY165" s="178" t="s">
        <v>153</v>
      </c>
    </row>
    <row r="166" spans="1:65" s="2" customFormat="1" ht="37.9" customHeight="1">
      <c r="A166" s="33"/>
      <c r="B166" s="150"/>
      <c r="C166" s="151" t="s">
        <v>206</v>
      </c>
      <c r="D166" s="151" t="s">
        <v>155</v>
      </c>
      <c r="E166" s="152" t="s">
        <v>258</v>
      </c>
      <c r="F166" s="153" t="s">
        <v>259</v>
      </c>
      <c r="G166" s="154" t="s">
        <v>219</v>
      </c>
      <c r="H166" s="155">
        <v>182.75</v>
      </c>
      <c r="I166" s="156"/>
      <c r="J166" s="157">
        <f>ROUND(I166*H166,2)</f>
        <v>0</v>
      </c>
      <c r="K166" s="153" t="s">
        <v>159</v>
      </c>
      <c r="L166" s="34"/>
      <c r="M166" s="158" t="s">
        <v>1</v>
      </c>
      <c r="N166" s="159" t="s">
        <v>43</v>
      </c>
      <c r="O166" s="59"/>
      <c r="P166" s="160">
        <f>O166*H166</f>
        <v>0</v>
      </c>
      <c r="Q166" s="160">
        <v>0</v>
      </c>
      <c r="R166" s="160">
        <f>Q166*H166</f>
        <v>0</v>
      </c>
      <c r="S166" s="160">
        <v>0</v>
      </c>
      <c r="T166" s="161">
        <f>S166*H166</f>
        <v>0</v>
      </c>
      <c r="U166" s="33"/>
      <c r="V166" s="33"/>
      <c r="W166" s="33"/>
      <c r="X166" s="33"/>
      <c r="Y166" s="33"/>
      <c r="Z166" s="33"/>
      <c r="AA166" s="33"/>
      <c r="AB166" s="33"/>
      <c r="AC166" s="33"/>
      <c r="AD166" s="33"/>
      <c r="AE166" s="33"/>
      <c r="AR166" s="162" t="s">
        <v>160</v>
      </c>
      <c r="AT166" s="162" t="s">
        <v>155</v>
      </c>
      <c r="AU166" s="162" t="s">
        <v>87</v>
      </c>
      <c r="AY166" s="18" t="s">
        <v>153</v>
      </c>
      <c r="BE166" s="163">
        <f>IF(N166="základní",J166,0)</f>
        <v>0</v>
      </c>
      <c r="BF166" s="163">
        <f>IF(N166="snížená",J166,0)</f>
        <v>0</v>
      </c>
      <c r="BG166" s="163">
        <f>IF(N166="zákl. přenesená",J166,0)</f>
        <v>0</v>
      </c>
      <c r="BH166" s="163">
        <f>IF(N166="sníž. přenesená",J166,0)</f>
        <v>0</v>
      </c>
      <c r="BI166" s="163">
        <f>IF(N166="nulová",J166,0)</f>
        <v>0</v>
      </c>
      <c r="BJ166" s="18" t="s">
        <v>85</v>
      </c>
      <c r="BK166" s="163">
        <f>ROUND(I166*H166,2)</f>
        <v>0</v>
      </c>
      <c r="BL166" s="18" t="s">
        <v>160</v>
      </c>
      <c r="BM166" s="162" t="s">
        <v>260</v>
      </c>
    </row>
    <row r="167" spans="1:65" s="2" customFormat="1" ht="19.5">
      <c r="A167" s="33"/>
      <c r="B167" s="34"/>
      <c r="C167" s="33"/>
      <c r="D167" s="164" t="s">
        <v>162</v>
      </c>
      <c r="E167" s="33"/>
      <c r="F167" s="165" t="s">
        <v>261</v>
      </c>
      <c r="G167" s="33"/>
      <c r="H167" s="33"/>
      <c r="I167" s="166"/>
      <c r="J167" s="33"/>
      <c r="K167" s="33"/>
      <c r="L167" s="34"/>
      <c r="M167" s="167"/>
      <c r="N167" s="168"/>
      <c r="O167" s="59"/>
      <c r="P167" s="59"/>
      <c r="Q167" s="59"/>
      <c r="R167" s="59"/>
      <c r="S167" s="59"/>
      <c r="T167" s="60"/>
      <c r="U167" s="33"/>
      <c r="V167" s="33"/>
      <c r="W167" s="33"/>
      <c r="X167" s="33"/>
      <c r="Y167" s="33"/>
      <c r="Z167" s="33"/>
      <c r="AA167" s="33"/>
      <c r="AB167" s="33"/>
      <c r="AC167" s="33"/>
      <c r="AD167" s="33"/>
      <c r="AE167" s="33"/>
      <c r="AT167" s="18" t="s">
        <v>162</v>
      </c>
      <c r="AU167" s="18" t="s">
        <v>87</v>
      </c>
    </row>
    <row r="168" spans="1:65" s="2" customFormat="1" ht="78">
      <c r="A168" s="33"/>
      <c r="B168" s="34"/>
      <c r="C168" s="33"/>
      <c r="D168" s="164" t="s">
        <v>164</v>
      </c>
      <c r="E168" s="33"/>
      <c r="F168" s="169" t="s">
        <v>262</v>
      </c>
      <c r="G168" s="33"/>
      <c r="H168" s="33"/>
      <c r="I168" s="166"/>
      <c r="J168" s="33"/>
      <c r="K168" s="33"/>
      <c r="L168" s="34"/>
      <c r="M168" s="167"/>
      <c r="N168" s="168"/>
      <c r="O168" s="59"/>
      <c r="P168" s="59"/>
      <c r="Q168" s="59"/>
      <c r="R168" s="59"/>
      <c r="S168" s="59"/>
      <c r="T168" s="60"/>
      <c r="U168" s="33"/>
      <c r="V168" s="33"/>
      <c r="W168" s="33"/>
      <c r="X168" s="33"/>
      <c r="Y168" s="33"/>
      <c r="Z168" s="33"/>
      <c r="AA168" s="33"/>
      <c r="AB168" s="33"/>
      <c r="AC168" s="33"/>
      <c r="AD168" s="33"/>
      <c r="AE168" s="33"/>
      <c r="AT168" s="18" t="s">
        <v>164</v>
      </c>
      <c r="AU168" s="18" t="s">
        <v>87</v>
      </c>
    </row>
    <row r="169" spans="1:65" s="13" customFormat="1" ht="11.25">
      <c r="B169" s="170"/>
      <c r="D169" s="164" t="s">
        <v>166</v>
      </c>
      <c r="E169" s="171" t="s">
        <v>1</v>
      </c>
      <c r="F169" s="172" t="s">
        <v>243</v>
      </c>
      <c r="H169" s="171" t="s">
        <v>1</v>
      </c>
      <c r="I169" s="173"/>
      <c r="L169" s="170"/>
      <c r="M169" s="174"/>
      <c r="N169" s="175"/>
      <c r="O169" s="175"/>
      <c r="P169" s="175"/>
      <c r="Q169" s="175"/>
      <c r="R169" s="175"/>
      <c r="S169" s="175"/>
      <c r="T169" s="176"/>
      <c r="AT169" s="171" t="s">
        <v>166</v>
      </c>
      <c r="AU169" s="171" t="s">
        <v>87</v>
      </c>
      <c r="AV169" s="13" t="s">
        <v>85</v>
      </c>
      <c r="AW169" s="13" t="s">
        <v>34</v>
      </c>
      <c r="AX169" s="13" t="s">
        <v>78</v>
      </c>
      <c r="AY169" s="171" t="s">
        <v>153</v>
      </c>
    </row>
    <row r="170" spans="1:65" s="13" customFormat="1" ht="11.25">
      <c r="B170" s="170"/>
      <c r="D170" s="164" t="s">
        <v>166</v>
      </c>
      <c r="E170" s="171" t="s">
        <v>1</v>
      </c>
      <c r="F170" s="172" t="s">
        <v>263</v>
      </c>
      <c r="H170" s="171" t="s">
        <v>1</v>
      </c>
      <c r="I170" s="173"/>
      <c r="L170" s="170"/>
      <c r="M170" s="174"/>
      <c r="N170" s="175"/>
      <c r="O170" s="175"/>
      <c r="P170" s="175"/>
      <c r="Q170" s="175"/>
      <c r="R170" s="175"/>
      <c r="S170" s="175"/>
      <c r="T170" s="176"/>
      <c r="AT170" s="171" t="s">
        <v>166</v>
      </c>
      <c r="AU170" s="171" t="s">
        <v>87</v>
      </c>
      <c r="AV170" s="13" t="s">
        <v>85</v>
      </c>
      <c r="AW170" s="13" t="s">
        <v>34</v>
      </c>
      <c r="AX170" s="13" t="s">
        <v>78</v>
      </c>
      <c r="AY170" s="171" t="s">
        <v>153</v>
      </c>
    </row>
    <row r="171" spans="1:65" s="14" customFormat="1" ht="11.25">
      <c r="B171" s="177"/>
      <c r="D171" s="164" t="s">
        <v>166</v>
      </c>
      <c r="E171" s="178" t="s">
        <v>1</v>
      </c>
      <c r="F171" s="179" t="s">
        <v>850</v>
      </c>
      <c r="H171" s="180">
        <v>80</v>
      </c>
      <c r="I171" s="181"/>
      <c r="L171" s="177"/>
      <c r="M171" s="182"/>
      <c r="N171" s="183"/>
      <c r="O171" s="183"/>
      <c r="P171" s="183"/>
      <c r="Q171" s="183"/>
      <c r="R171" s="183"/>
      <c r="S171" s="183"/>
      <c r="T171" s="184"/>
      <c r="AT171" s="178" t="s">
        <v>166</v>
      </c>
      <c r="AU171" s="178" t="s">
        <v>87</v>
      </c>
      <c r="AV171" s="14" t="s">
        <v>87</v>
      </c>
      <c r="AW171" s="14" t="s">
        <v>34</v>
      </c>
      <c r="AX171" s="14" t="s">
        <v>78</v>
      </c>
      <c r="AY171" s="178" t="s">
        <v>153</v>
      </c>
    </row>
    <row r="172" spans="1:65" s="14" customFormat="1" ht="22.5">
      <c r="B172" s="177"/>
      <c r="D172" s="164" t="s">
        <v>166</v>
      </c>
      <c r="E172" s="178" t="s">
        <v>1</v>
      </c>
      <c r="F172" s="179" t="s">
        <v>851</v>
      </c>
      <c r="H172" s="180">
        <v>60</v>
      </c>
      <c r="I172" s="181"/>
      <c r="L172" s="177"/>
      <c r="M172" s="182"/>
      <c r="N172" s="183"/>
      <c r="O172" s="183"/>
      <c r="P172" s="183"/>
      <c r="Q172" s="183"/>
      <c r="R172" s="183"/>
      <c r="S172" s="183"/>
      <c r="T172" s="184"/>
      <c r="AT172" s="178" t="s">
        <v>166</v>
      </c>
      <c r="AU172" s="178" t="s">
        <v>87</v>
      </c>
      <c r="AV172" s="14" t="s">
        <v>87</v>
      </c>
      <c r="AW172" s="14" t="s">
        <v>34</v>
      </c>
      <c r="AX172" s="14" t="s">
        <v>78</v>
      </c>
      <c r="AY172" s="178" t="s">
        <v>153</v>
      </c>
    </row>
    <row r="173" spans="1:65" s="16" customFormat="1" ht="11.25">
      <c r="B173" s="203"/>
      <c r="D173" s="164" t="s">
        <v>166</v>
      </c>
      <c r="E173" s="204" t="s">
        <v>1</v>
      </c>
      <c r="F173" s="205" t="s">
        <v>269</v>
      </c>
      <c r="H173" s="206">
        <v>140</v>
      </c>
      <c r="I173" s="207"/>
      <c r="L173" s="203"/>
      <c r="M173" s="208"/>
      <c r="N173" s="209"/>
      <c r="O173" s="209"/>
      <c r="P173" s="209"/>
      <c r="Q173" s="209"/>
      <c r="R173" s="209"/>
      <c r="S173" s="209"/>
      <c r="T173" s="210"/>
      <c r="AT173" s="204" t="s">
        <v>166</v>
      </c>
      <c r="AU173" s="204" t="s">
        <v>87</v>
      </c>
      <c r="AV173" s="16" t="s">
        <v>176</v>
      </c>
      <c r="AW173" s="16" t="s">
        <v>34</v>
      </c>
      <c r="AX173" s="16" t="s">
        <v>78</v>
      </c>
      <c r="AY173" s="204" t="s">
        <v>153</v>
      </c>
    </row>
    <row r="174" spans="1:65" s="13" customFormat="1" ht="22.5">
      <c r="B174" s="170"/>
      <c r="D174" s="164" t="s">
        <v>166</v>
      </c>
      <c r="E174" s="171" t="s">
        <v>1</v>
      </c>
      <c r="F174" s="172" t="s">
        <v>270</v>
      </c>
      <c r="H174" s="171" t="s">
        <v>1</v>
      </c>
      <c r="I174" s="173"/>
      <c r="L174" s="170"/>
      <c r="M174" s="174"/>
      <c r="N174" s="175"/>
      <c r="O174" s="175"/>
      <c r="P174" s="175"/>
      <c r="Q174" s="175"/>
      <c r="R174" s="175"/>
      <c r="S174" s="175"/>
      <c r="T174" s="176"/>
      <c r="AT174" s="171" t="s">
        <v>166</v>
      </c>
      <c r="AU174" s="171" t="s">
        <v>87</v>
      </c>
      <c r="AV174" s="13" t="s">
        <v>85</v>
      </c>
      <c r="AW174" s="13" t="s">
        <v>34</v>
      </c>
      <c r="AX174" s="13" t="s">
        <v>78</v>
      </c>
      <c r="AY174" s="171" t="s">
        <v>153</v>
      </c>
    </row>
    <row r="175" spans="1:65" s="14" customFormat="1" ht="11.25">
      <c r="B175" s="177"/>
      <c r="D175" s="164" t="s">
        <v>166</v>
      </c>
      <c r="E175" s="178" t="s">
        <v>1</v>
      </c>
      <c r="F175" s="179" t="s">
        <v>852</v>
      </c>
      <c r="H175" s="180">
        <v>42.75</v>
      </c>
      <c r="I175" s="181"/>
      <c r="L175" s="177"/>
      <c r="M175" s="182"/>
      <c r="N175" s="183"/>
      <c r="O175" s="183"/>
      <c r="P175" s="183"/>
      <c r="Q175" s="183"/>
      <c r="R175" s="183"/>
      <c r="S175" s="183"/>
      <c r="T175" s="184"/>
      <c r="AT175" s="178" t="s">
        <v>166</v>
      </c>
      <c r="AU175" s="178" t="s">
        <v>87</v>
      </c>
      <c r="AV175" s="14" t="s">
        <v>87</v>
      </c>
      <c r="AW175" s="14" t="s">
        <v>34</v>
      </c>
      <c r="AX175" s="14" t="s">
        <v>78</v>
      </c>
      <c r="AY175" s="178" t="s">
        <v>153</v>
      </c>
    </row>
    <row r="176" spans="1:65" s="15" customFormat="1" ht="11.25">
      <c r="B176" s="185"/>
      <c r="D176" s="164" t="s">
        <v>166</v>
      </c>
      <c r="E176" s="186" t="s">
        <v>108</v>
      </c>
      <c r="F176" s="187" t="s">
        <v>184</v>
      </c>
      <c r="H176" s="188">
        <v>182.75</v>
      </c>
      <c r="I176" s="189"/>
      <c r="L176" s="185"/>
      <c r="M176" s="190"/>
      <c r="N176" s="191"/>
      <c r="O176" s="191"/>
      <c r="P176" s="191"/>
      <c r="Q176" s="191"/>
      <c r="R176" s="191"/>
      <c r="S176" s="191"/>
      <c r="T176" s="192"/>
      <c r="AT176" s="186" t="s">
        <v>166</v>
      </c>
      <c r="AU176" s="186" t="s">
        <v>87</v>
      </c>
      <c r="AV176" s="15" t="s">
        <v>160</v>
      </c>
      <c r="AW176" s="15" t="s">
        <v>34</v>
      </c>
      <c r="AX176" s="15" t="s">
        <v>85</v>
      </c>
      <c r="AY176" s="186" t="s">
        <v>153</v>
      </c>
    </row>
    <row r="177" spans="1:65" s="2" customFormat="1" ht="33" customHeight="1">
      <c r="A177" s="33"/>
      <c r="B177" s="150"/>
      <c r="C177" s="151" t="s">
        <v>216</v>
      </c>
      <c r="D177" s="151" t="s">
        <v>155</v>
      </c>
      <c r="E177" s="152" t="s">
        <v>853</v>
      </c>
      <c r="F177" s="153" t="s">
        <v>854</v>
      </c>
      <c r="G177" s="154" t="s">
        <v>219</v>
      </c>
      <c r="H177" s="155">
        <v>45.7</v>
      </c>
      <c r="I177" s="156"/>
      <c r="J177" s="157">
        <f>ROUND(I177*H177,2)</f>
        <v>0</v>
      </c>
      <c r="K177" s="153" t="s">
        <v>159</v>
      </c>
      <c r="L177" s="34"/>
      <c r="M177" s="158" t="s">
        <v>1</v>
      </c>
      <c r="N177" s="159" t="s">
        <v>43</v>
      </c>
      <c r="O177" s="59"/>
      <c r="P177" s="160">
        <f>O177*H177</f>
        <v>0</v>
      </c>
      <c r="Q177" s="160">
        <v>0</v>
      </c>
      <c r="R177" s="160">
        <f>Q177*H177</f>
        <v>0</v>
      </c>
      <c r="S177" s="160">
        <v>0</v>
      </c>
      <c r="T177" s="161">
        <f>S177*H177</f>
        <v>0</v>
      </c>
      <c r="U177" s="33"/>
      <c r="V177" s="33"/>
      <c r="W177" s="33"/>
      <c r="X177" s="33"/>
      <c r="Y177" s="33"/>
      <c r="Z177" s="33"/>
      <c r="AA177" s="33"/>
      <c r="AB177" s="33"/>
      <c r="AC177" s="33"/>
      <c r="AD177" s="33"/>
      <c r="AE177" s="33"/>
      <c r="AR177" s="162" t="s">
        <v>160</v>
      </c>
      <c r="AT177" s="162" t="s">
        <v>155</v>
      </c>
      <c r="AU177" s="162" t="s">
        <v>87</v>
      </c>
      <c r="AY177" s="18" t="s">
        <v>153</v>
      </c>
      <c r="BE177" s="163">
        <f>IF(N177="základní",J177,0)</f>
        <v>0</v>
      </c>
      <c r="BF177" s="163">
        <f>IF(N177="snížená",J177,0)</f>
        <v>0</v>
      </c>
      <c r="BG177" s="163">
        <f>IF(N177="zákl. přenesená",J177,0)</f>
        <v>0</v>
      </c>
      <c r="BH177" s="163">
        <f>IF(N177="sníž. přenesená",J177,0)</f>
        <v>0</v>
      </c>
      <c r="BI177" s="163">
        <f>IF(N177="nulová",J177,0)</f>
        <v>0</v>
      </c>
      <c r="BJ177" s="18" t="s">
        <v>85</v>
      </c>
      <c r="BK177" s="163">
        <f>ROUND(I177*H177,2)</f>
        <v>0</v>
      </c>
      <c r="BL177" s="18" t="s">
        <v>160</v>
      </c>
      <c r="BM177" s="162" t="s">
        <v>855</v>
      </c>
    </row>
    <row r="178" spans="1:65" s="2" customFormat="1" ht="29.25">
      <c r="A178" s="33"/>
      <c r="B178" s="34"/>
      <c r="C178" s="33"/>
      <c r="D178" s="164" t="s">
        <v>162</v>
      </c>
      <c r="E178" s="33"/>
      <c r="F178" s="165" t="s">
        <v>856</v>
      </c>
      <c r="G178" s="33"/>
      <c r="H178" s="33"/>
      <c r="I178" s="166"/>
      <c r="J178" s="33"/>
      <c r="K178" s="33"/>
      <c r="L178" s="34"/>
      <c r="M178" s="167"/>
      <c r="N178" s="168"/>
      <c r="O178" s="59"/>
      <c r="P178" s="59"/>
      <c r="Q178" s="59"/>
      <c r="R178" s="59"/>
      <c r="S178" s="59"/>
      <c r="T178" s="60"/>
      <c r="U178" s="33"/>
      <c r="V178" s="33"/>
      <c r="W178" s="33"/>
      <c r="X178" s="33"/>
      <c r="Y178" s="33"/>
      <c r="Z178" s="33"/>
      <c r="AA178" s="33"/>
      <c r="AB178" s="33"/>
      <c r="AC178" s="33"/>
      <c r="AD178" s="33"/>
      <c r="AE178" s="33"/>
      <c r="AT178" s="18" t="s">
        <v>162</v>
      </c>
      <c r="AU178" s="18" t="s">
        <v>87</v>
      </c>
    </row>
    <row r="179" spans="1:65" s="2" customFormat="1" ht="39">
      <c r="A179" s="33"/>
      <c r="B179" s="34"/>
      <c r="C179" s="33"/>
      <c r="D179" s="164" t="s">
        <v>164</v>
      </c>
      <c r="E179" s="33"/>
      <c r="F179" s="169" t="s">
        <v>857</v>
      </c>
      <c r="G179" s="33"/>
      <c r="H179" s="33"/>
      <c r="I179" s="166"/>
      <c r="J179" s="33"/>
      <c r="K179" s="33"/>
      <c r="L179" s="34"/>
      <c r="M179" s="167"/>
      <c r="N179" s="168"/>
      <c r="O179" s="59"/>
      <c r="P179" s="59"/>
      <c r="Q179" s="59"/>
      <c r="R179" s="59"/>
      <c r="S179" s="59"/>
      <c r="T179" s="60"/>
      <c r="U179" s="33"/>
      <c r="V179" s="33"/>
      <c r="W179" s="33"/>
      <c r="X179" s="33"/>
      <c r="Y179" s="33"/>
      <c r="Z179" s="33"/>
      <c r="AA179" s="33"/>
      <c r="AB179" s="33"/>
      <c r="AC179" s="33"/>
      <c r="AD179" s="33"/>
      <c r="AE179" s="33"/>
      <c r="AT179" s="18" t="s">
        <v>164</v>
      </c>
      <c r="AU179" s="18" t="s">
        <v>87</v>
      </c>
    </row>
    <row r="180" spans="1:65" s="13" customFormat="1" ht="22.5">
      <c r="B180" s="170"/>
      <c r="D180" s="164" t="s">
        <v>166</v>
      </c>
      <c r="E180" s="171" t="s">
        <v>1</v>
      </c>
      <c r="F180" s="172" t="s">
        <v>558</v>
      </c>
      <c r="H180" s="171" t="s">
        <v>1</v>
      </c>
      <c r="I180" s="173"/>
      <c r="L180" s="170"/>
      <c r="M180" s="174"/>
      <c r="N180" s="175"/>
      <c r="O180" s="175"/>
      <c r="P180" s="175"/>
      <c r="Q180" s="175"/>
      <c r="R180" s="175"/>
      <c r="S180" s="175"/>
      <c r="T180" s="176"/>
      <c r="AT180" s="171" t="s">
        <v>166</v>
      </c>
      <c r="AU180" s="171" t="s">
        <v>87</v>
      </c>
      <c r="AV180" s="13" t="s">
        <v>85</v>
      </c>
      <c r="AW180" s="13" t="s">
        <v>34</v>
      </c>
      <c r="AX180" s="13" t="s">
        <v>78</v>
      </c>
      <c r="AY180" s="171" t="s">
        <v>153</v>
      </c>
    </row>
    <row r="181" spans="1:65" s="13" customFormat="1" ht="11.25">
      <c r="B181" s="170"/>
      <c r="D181" s="164" t="s">
        <v>166</v>
      </c>
      <c r="E181" s="171" t="s">
        <v>1</v>
      </c>
      <c r="F181" s="172" t="s">
        <v>858</v>
      </c>
      <c r="H181" s="171" t="s">
        <v>1</v>
      </c>
      <c r="I181" s="173"/>
      <c r="L181" s="170"/>
      <c r="M181" s="174"/>
      <c r="N181" s="175"/>
      <c r="O181" s="175"/>
      <c r="P181" s="175"/>
      <c r="Q181" s="175"/>
      <c r="R181" s="175"/>
      <c r="S181" s="175"/>
      <c r="T181" s="176"/>
      <c r="AT181" s="171" t="s">
        <v>166</v>
      </c>
      <c r="AU181" s="171" t="s">
        <v>87</v>
      </c>
      <c r="AV181" s="13" t="s">
        <v>85</v>
      </c>
      <c r="AW181" s="13" t="s">
        <v>34</v>
      </c>
      <c r="AX181" s="13" t="s">
        <v>78</v>
      </c>
      <c r="AY181" s="171" t="s">
        <v>153</v>
      </c>
    </row>
    <row r="182" spans="1:65" s="14" customFormat="1" ht="11.25">
      <c r="B182" s="177"/>
      <c r="D182" s="164" t="s">
        <v>166</v>
      </c>
      <c r="E182" s="178" t="s">
        <v>1</v>
      </c>
      <c r="F182" s="179" t="s">
        <v>859</v>
      </c>
      <c r="H182" s="180">
        <v>43.2</v>
      </c>
      <c r="I182" s="181"/>
      <c r="L182" s="177"/>
      <c r="M182" s="182"/>
      <c r="N182" s="183"/>
      <c r="O182" s="183"/>
      <c r="P182" s="183"/>
      <c r="Q182" s="183"/>
      <c r="R182" s="183"/>
      <c r="S182" s="183"/>
      <c r="T182" s="184"/>
      <c r="AT182" s="178" t="s">
        <v>166</v>
      </c>
      <c r="AU182" s="178" t="s">
        <v>87</v>
      </c>
      <c r="AV182" s="14" t="s">
        <v>87</v>
      </c>
      <c r="AW182" s="14" t="s">
        <v>34</v>
      </c>
      <c r="AX182" s="14" t="s">
        <v>78</v>
      </c>
      <c r="AY182" s="178" t="s">
        <v>153</v>
      </c>
    </row>
    <row r="183" spans="1:65" s="13" customFormat="1" ht="11.25">
      <c r="B183" s="170"/>
      <c r="D183" s="164" t="s">
        <v>166</v>
      </c>
      <c r="E183" s="171" t="s">
        <v>1</v>
      </c>
      <c r="F183" s="172" t="s">
        <v>860</v>
      </c>
      <c r="H183" s="171" t="s">
        <v>1</v>
      </c>
      <c r="I183" s="173"/>
      <c r="L183" s="170"/>
      <c r="M183" s="174"/>
      <c r="N183" s="175"/>
      <c r="O183" s="175"/>
      <c r="P183" s="175"/>
      <c r="Q183" s="175"/>
      <c r="R183" s="175"/>
      <c r="S183" s="175"/>
      <c r="T183" s="176"/>
      <c r="AT183" s="171" t="s">
        <v>166</v>
      </c>
      <c r="AU183" s="171" t="s">
        <v>87</v>
      </c>
      <c r="AV183" s="13" t="s">
        <v>85</v>
      </c>
      <c r="AW183" s="13" t="s">
        <v>34</v>
      </c>
      <c r="AX183" s="13" t="s">
        <v>78</v>
      </c>
      <c r="AY183" s="171" t="s">
        <v>153</v>
      </c>
    </row>
    <row r="184" spans="1:65" s="14" customFormat="1" ht="11.25">
      <c r="B184" s="177"/>
      <c r="D184" s="164" t="s">
        <v>166</v>
      </c>
      <c r="E184" s="178" t="s">
        <v>1</v>
      </c>
      <c r="F184" s="179" t="s">
        <v>861</v>
      </c>
      <c r="H184" s="180">
        <v>2.5</v>
      </c>
      <c r="I184" s="181"/>
      <c r="L184" s="177"/>
      <c r="M184" s="182"/>
      <c r="N184" s="183"/>
      <c r="O184" s="183"/>
      <c r="P184" s="183"/>
      <c r="Q184" s="183"/>
      <c r="R184" s="183"/>
      <c r="S184" s="183"/>
      <c r="T184" s="184"/>
      <c r="AT184" s="178" t="s">
        <v>166</v>
      </c>
      <c r="AU184" s="178" t="s">
        <v>87</v>
      </c>
      <c r="AV184" s="14" t="s">
        <v>87</v>
      </c>
      <c r="AW184" s="14" t="s">
        <v>34</v>
      </c>
      <c r="AX184" s="14" t="s">
        <v>78</v>
      </c>
      <c r="AY184" s="178" t="s">
        <v>153</v>
      </c>
    </row>
    <row r="185" spans="1:65" s="15" customFormat="1" ht="11.25">
      <c r="B185" s="185"/>
      <c r="D185" s="164" t="s">
        <v>166</v>
      </c>
      <c r="E185" s="186" t="s">
        <v>824</v>
      </c>
      <c r="F185" s="187" t="s">
        <v>184</v>
      </c>
      <c r="H185" s="188">
        <v>45.7</v>
      </c>
      <c r="I185" s="189"/>
      <c r="L185" s="185"/>
      <c r="M185" s="190"/>
      <c r="N185" s="191"/>
      <c r="O185" s="191"/>
      <c r="P185" s="191"/>
      <c r="Q185" s="191"/>
      <c r="R185" s="191"/>
      <c r="S185" s="191"/>
      <c r="T185" s="192"/>
      <c r="AT185" s="186" t="s">
        <v>166</v>
      </c>
      <c r="AU185" s="186" t="s">
        <v>87</v>
      </c>
      <c r="AV185" s="15" t="s">
        <v>160</v>
      </c>
      <c r="AW185" s="15" t="s">
        <v>34</v>
      </c>
      <c r="AX185" s="15" t="s">
        <v>85</v>
      </c>
      <c r="AY185" s="186" t="s">
        <v>153</v>
      </c>
    </row>
    <row r="186" spans="1:65" s="2" customFormat="1" ht="24.2" customHeight="1">
      <c r="A186" s="33"/>
      <c r="B186" s="150"/>
      <c r="C186" s="151" t="s">
        <v>226</v>
      </c>
      <c r="D186" s="151" t="s">
        <v>155</v>
      </c>
      <c r="E186" s="152" t="s">
        <v>862</v>
      </c>
      <c r="F186" s="153" t="s">
        <v>863</v>
      </c>
      <c r="G186" s="154" t="s">
        <v>219</v>
      </c>
      <c r="H186" s="155">
        <v>4</v>
      </c>
      <c r="I186" s="156"/>
      <c r="J186" s="157">
        <f>ROUND(I186*H186,2)</f>
        <v>0</v>
      </c>
      <c r="K186" s="153" t="s">
        <v>159</v>
      </c>
      <c r="L186" s="34"/>
      <c r="M186" s="158" t="s">
        <v>1</v>
      </c>
      <c r="N186" s="159" t="s">
        <v>43</v>
      </c>
      <c r="O186" s="59"/>
      <c r="P186" s="160">
        <f>O186*H186</f>
        <v>0</v>
      </c>
      <c r="Q186" s="160">
        <v>0</v>
      </c>
      <c r="R186" s="160">
        <f>Q186*H186</f>
        <v>0</v>
      </c>
      <c r="S186" s="160">
        <v>0</v>
      </c>
      <c r="T186" s="161">
        <f>S186*H186</f>
        <v>0</v>
      </c>
      <c r="U186" s="33"/>
      <c r="V186" s="33"/>
      <c r="W186" s="33"/>
      <c r="X186" s="33"/>
      <c r="Y186" s="33"/>
      <c r="Z186" s="33"/>
      <c r="AA186" s="33"/>
      <c r="AB186" s="33"/>
      <c r="AC186" s="33"/>
      <c r="AD186" s="33"/>
      <c r="AE186" s="33"/>
      <c r="AR186" s="162" t="s">
        <v>160</v>
      </c>
      <c r="AT186" s="162" t="s">
        <v>155</v>
      </c>
      <c r="AU186" s="162" t="s">
        <v>87</v>
      </c>
      <c r="AY186" s="18" t="s">
        <v>153</v>
      </c>
      <c r="BE186" s="163">
        <f>IF(N186="základní",J186,0)</f>
        <v>0</v>
      </c>
      <c r="BF186" s="163">
        <f>IF(N186="snížená",J186,0)</f>
        <v>0</v>
      </c>
      <c r="BG186" s="163">
        <f>IF(N186="zákl. přenesená",J186,0)</f>
        <v>0</v>
      </c>
      <c r="BH186" s="163">
        <f>IF(N186="sníž. přenesená",J186,0)</f>
        <v>0</v>
      </c>
      <c r="BI186" s="163">
        <f>IF(N186="nulová",J186,0)</f>
        <v>0</v>
      </c>
      <c r="BJ186" s="18" t="s">
        <v>85</v>
      </c>
      <c r="BK186" s="163">
        <f>ROUND(I186*H186,2)</f>
        <v>0</v>
      </c>
      <c r="BL186" s="18" t="s">
        <v>160</v>
      </c>
      <c r="BM186" s="162" t="s">
        <v>864</v>
      </c>
    </row>
    <row r="187" spans="1:65" s="2" customFormat="1" ht="19.5">
      <c r="A187" s="33"/>
      <c r="B187" s="34"/>
      <c r="C187" s="33"/>
      <c r="D187" s="164" t="s">
        <v>162</v>
      </c>
      <c r="E187" s="33"/>
      <c r="F187" s="165" t="s">
        <v>865</v>
      </c>
      <c r="G187" s="33"/>
      <c r="H187" s="33"/>
      <c r="I187" s="166"/>
      <c r="J187" s="33"/>
      <c r="K187" s="33"/>
      <c r="L187" s="34"/>
      <c r="M187" s="167"/>
      <c r="N187" s="168"/>
      <c r="O187" s="59"/>
      <c r="P187" s="59"/>
      <c r="Q187" s="59"/>
      <c r="R187" s="59"/>
      <c r="S187" s="59"/>
      <c r="T187" s="60"/>
      <c r="U187" s="33"/>
      <c r="V187" s="33"/>
      <c r="W187" s="33"/>
      <c r="X187" s="33"/>
      <c r="Y187" s="33"/>
      <c r="Z187" s="33"/>
      <c r="AA187" s="33"/>
      <c r="AB187" s="33"/>
      <c r="AC187" s="33"/>
      <c r="AD187" s="33"/>
      <c r="AE187" s="33"/>
      <c r="AT187" s="18" t="s">
        <v>162</v>
      </c>
      <c r="AU187" s="18" t="s">
        <v>87</v>
      </c>
    </row>
    <row r="188" spans="1:65" s="2" customFormat="1" ht="68.25">
      <c r="A188" s="33"/>
      <c r="B188" s="34"/>
      <c r="C188" s="33"/>
      <c r="D188" s="164" t="s">
        <v>164</v>
      </c>
      <c r="E188" s="33"/>
      <c r="F188" s="169" t="s">
        <v>866</v>
      </c>
      <c r="G188" s="33"/>
      <c r="H188" s="33"/>
      <c r="I188" s="166"/>
      <c r="J188" s="33"/>
      <c r="K188" s="33"/>
      <c r="L188" s="34"/>
      <c r="M188" s="167"/>
      <c r="N188" s="168"/>
      <c r="O188" s="59"/>
      <c r="P188" s="59"/>
      <c r="Q188" s="59"/>
      <c r="R188" s="59"/>
      <c r="S188" s="59"/>
      <c r="T188" s="60"/>
      <c r="U188" s="33"/>
      <c r="V188" s="33"/>
      <c r="W188" s="33"/>
      <c r="X188" s="33"/>
      <c r="Y188" s="33"/>
      <c r="Z188" s="33"/>
      <c r="AA188" s="33"/>
      <c r="AB188" s="33"/>
      <c r="AC188" s="33"/>
      <c r="AD188" s="33"/>
      <c r="AE188" s="33"/>
      <c r="AT188" s="18" t="s">
        <v>164</v>
      </c>
      <c r="AU188" s="18" t="s">
        <v>87</v>
      </c>
    </row>
    <row r="189" spans="1:65" s="13" customFormat="1" ht="22.5">
      <c r="B189" s="170"/>
      <c r="D189" s="164" t="s">
        <v>166</v>
      </c>
      <c r="E189" s="171" t="s">
        <v>1</v>
      </c>
      <c r="F189" s="172" t="s">
        <v>558</v>
      </c>
      <c r="H189" s="171" t="s">
        <v>1</v>
      </c>
      <c r="I189" s="173"/>
      <c r="L189" s="170"/>
      <c r="M189" s="174"/>
      <c r="N189" s="175"/>
      <c r="O189" s="175"/>
      <c r="P189" s="175"/>
      <c r="Q189" s="175"/>
      <c r="R189" s="175"/>
      <c r="S189" s="175"/>
      <c r="T189" s="176"/>
      <c r="AT189" s="171" t="s">
        <v>166</v>
      </c>
      <c r="AU189" s="171" t="s">
        <v>87</v>
      </c>
      <c r="AV189" s="13" t="s">
        <v>85</v>
      </c>
      <c r="AW189" s="13" t="s">
        <v>34</v>
      </c>
      <c r="AX189" s="13" t="s">
        <v>78</v>
      </c>
      <c r="AY189" s="171" t="s">
        <v>153</v>
      </c>
    </row>
    <row r="190" spans="1:65" s="13" customFormat="1" ht="11.25">
      <c r="B190" s="170"/>
      <c r="D190" s="164" t="s">
        <v>166</v>
      </c>
      <c r="E190" s="171" t="s">
        <v>1</v>
      </c>
      <c r="F190" s="172" t="s">
        <v>867</v>
      </c>
      <c r="H190" s="171" t="s">
        <v>1</v>
      </c>
      <c r="I190" s="173"/>
      <c r="L190" s="170"/>
      <c r="M190" s="174"/>
      <c r="N190" s="175"/>
      <c r="O190" s="175"/>
      <c r="P190" s="175"/>
      <c r="Q190" s="175"/>
      <c r="R190" s="175"/>
      <c r="S190" s="175"/>
      <c r="T190" s="176"/>
      <c r="AT190" s="171" t="s">
        <v>166</v>
      </c>
      <c r="AU190" s="171" t="s">
        <v>87</v>
      </c>
      <c r="AV190" s="13" t="s">
        <v>85</v>
      </c>
      <c r="AW190" s="13" t="s">
        <v>34</v>
      </c>
      <c r="AX190" s="13" t="s">
        <v>78</v>
      </c>
      <c r="AY190" s="171" t="s">
        <v>153</v>
      </c>
    </row>
    <row r="191" spans="1:65" s="14" customFormat="1" ht="11.25">
      <c r="B191" s="177"/>
      <c r="D191" s="164" t="s">
        <v>166</v>
      </c>
      <c r="E191" s="178" t="s">
        <v>1</v>
      </c>
      <c r="F191" s="179" t="s">
        <v>641</v>
      </c>
      <c r="H191" s="180">
        <v>4</v>
      </c>
      <c r="I191" s="181"/>
      <c r="L191" s="177"/>
      <c r="M191" s="182"/>
      <c r="N191" s="183"/>
      <c r="O191" s="183"/>
      <c r="P191" s="183"/>
      <c r="Q191" s="183"/>
      <c r="R191" s="183"/>
      <c r="S191" s="183"/>
      <c r="T191" s="184"/>
      <c r="AT191" s="178" t="s">
        <v>166</v>
      </c>
      <c r="AU191" s="178" t="s">
        <v>87</v>
      </c>
      <c r="AV191" s="14" t="s">
        <v>87</v>
      </c>
      <c r="AW191" s="14" t="s">
        <v>34</v>
      </c>
      <c r="AX191" s="14" t="s">
        <v>78</v>
      </c>
      <c r="AY191" s="178" t="s">
        <v>153</v>
      </c>
    </row>
    <row r="192" spans="1:65" s="15" customFormat="1" ht="11.25">
      <c r="B192" s="185"/>
      <c r="D192" s="164" t="s">
        <v>166</v>
      </c>
      <c r="E192" s="186" t="s">
        <v>827</v>
      </c>
      <c r="F192" s="187" t="s">
        <v>184</v>
      </c>
      <c r="H192" s="188">
        <v>4</v>
      </c>
      <c r="I192" s="189"/>
      <c r="L192" s="185"/>
      <c r="M192" s="190"/>
      <c r="N192" s="191"/>
      <c r="O192" s="191"/>
      <c r="P192" s="191"/>
      <c r="Q192" s="191"/>
      <c r="R192" s="191"/>
      <c r="S192" s="191"/>
      <c r="T192" s="192"/>
      <c r="AT192" s="186" t="s">
        <v>166</v>
      </c>
      <c r="AU192" s="186" t="s">
        <v>87</v>
      </c>
      <c r="AV192" s="15" t="s">
        <v>160</v>
      </c>
      <c r="AW192" s="15" t="s">
        <v>34</v>
      </c>
      <c r="AX192" s="15" t="s">
        <v>85</v>
      </c>
      <c r="AY192" s="186" t="s">
        <v>153</v>
      </c>
    </row>
    <row r="193" spans="1:65" s="2" customFormat="1" ht="33" customHeight="1">
      <c r="A193" s="33"/>
      <c r="B193" s="150"/>
      <c r="C193" s="151" t="s">
        <v>237</v>
      </c>
      <c r="D193" s="151" t="s">
        <v>155</v>
      </c>
      <c r="E193" s="152" t="s">
        <v>282</v>
      </c>
      <c r="F193" s="153" t="s">
        <v>283</v>
      </c>
      <c r="G193" s="154" t="s">
        <v>219</v>
      </c>
      <c r="H193" s="155">
        <v>199.3</v>
      </c>
      <c r="I193" s="156"/>
      <c r="J193" s="157">
        <f>ROUND(I193*H193,2)</f>
        <v>0</v>
      </c>
      <c r="K193" s="153" t="s">
        <v>159</v>
      </c>
      <c r="L193" s="34"/>
      <c r="M193" s="158" t="s">
        <v>1</v>
      </c>
      <c r="N193" s="159" t="s">
        <v>43</v>
      </c>
      <c r="O193" s="59"/>
      <c r="P193" s="160">
        <f>O193*H193</f>
        <v>0</v>
      </c>
      <c r="Q193" s="160">
        <v>0</v>
      </c>
      <c r="R193" s="160">
        <f>Q193*H193</f>
        <v>0</v>
      </c>
      <c r="S193" s="160">
        <v>0</v>
      </c>
      <c r="T193" s="161">
        <f>S193*H193</f>
        <v>0</v>
      </c>
      <c r="U193" s="33"/>
      <c r="V193" s="33"/>
      <c r="W193" s="33"/>
      <c r="X193" s="33"/>
      <c r="Y193" s="33"/>
      <c r="Z193" s="33"/>
      <c r="AA193" s="33"/>
      <c r="AB193" s="33"/>
      <c r="AC193" s="33"/>
      <c r="AD193" s="33"/>
      <c r="AE193" s="33"/>
      <c r="AR193" s="162" t="s">
        <v>160</v>
      </c>
      <c r="AT193" s="162" t="s">
        <v>155</v>
      </c>
      <c r="AU193" s="162" t="s">
        <v>87</v>
      </c>
      <c r="AY193" s="18" t="s">
        <v>153</v>
      </c>
      <c r="BE193" s="163">
        <f>IF(N193="základní",J193,0)</f>
        <v>0</v>
      </c>
      <c r="BF193" s="163">
        <f>IF(N193="snížená",J193,0)</f>
        <v>0</v>
      </c>
      <c r="BG193" s="163">
        <f>IF(N193="zákl. přenesená",J193,0)</f>
        <v>0</v>
      </c>
      <c r="BH193" s="163">
        <f>IF(N193="sníž. přenesená",J193,0)</f>
        <v>0</v>
      </c>
      <c r="BI193" s="163">
        <f>IF(N193="nulová",J193,0)</f>
        <v>0</v>
      </c>
      <c r="BJ193" s="18" t="s">
        <v>85</v>
      </c>
      <c r="BK193" s="163">
        <f>ROUND(I193*H193,2)</f>
        <v>0</v>
      </c>
      <c r="BL193" s="18" t="s">
        <v>160</v>
      </c>
      <c r="BM193" s="162" t="s">
        <v>284</v>
      </c>
    </row>
    <row r="194" spans="1:65" s="2" customFormat="1" ht="39">
      <c r="A194" s="33"/>
      <c r="B194" s="34"/>
      <c r="C194" s="33"/>
      <c r="D194" s="164" t="s">
        <v>162</v>
      </c>
      <c r="E194" s="33"/>
      <c r="F194" s="165" t="s">
        <v>285</v>
      </c>
      <c r="G194" s="33"/>
      <c r="H194" s="33"/>
      <c r="I194" s="166"/>
      <c r="J194" s="33"/>
      <c r="K194" s="33"/>
      <c r="L194" s="34"/>
      <c r="M194" s="167"/>
      <c r="N194" s="168"/>
      <c r="O194" s="59"/>
      <c r="P194" s="59"/>
      <c r="Q194" s="59"/>
      <c r="R194" s="59"/>
      <c r="S194" s="59"/>
      <c r="T194" s="60"/>
      <c r="U194" s="33"/>
      <c r="V194" s="33"/>
      <c r="W194" s="33"/>
      <c r="X194" s="33"/>
      <c r="Y194" s="33"/>
      <c r="Z194" s="33"/>
      <c r="AA194" s="33"/>
      <c r="AB194" s="33"/>
      <c r="AC194" s="33"/>
      <c r="AD194" s="33"/>
      <c r="AE194" s="33"/>
      <c r="AT194" s="18" t="s">
        <v>162</v>
      </c>
      <c r="AU194" s="18" t="s">
        <v>87</v>
      </c>
    </row>
    <row r="195" spans="1:65" s="2" customFormat="1" ht="68.25">
      <c r="A195" s="33"/>
      <c r="B195" s="34"/>
      <c r="C195" s="33"/>
      <c r="D195" s="164" t="s">
        <v>164</v>
      </c>
      <c r="E195" s="33"/>
      <c r="F195" s="169" t="s">
        <v>286</v>
      </c>
      <c r="G195" s="33"/>
      <c r="H195" s="33"/>
      <c r="I195" s="166"/>
      <c r="J195" s="33"/>
      <c r="K195" s="33"/>
      <c r="L195" s="34"/>
      <c r="M195" s="167"/>
      <c r="N195" s="168"/>
      <c r="O195" s="59"/>
      <c r="P195" s="59"/>
      <c r="Q195" s="59"/>
      <c r="R195" s="59"/>
      <c r="S195" s="59"/>
      <c r="T195" s="60"/>
      <c r="U195" s="33"/>
      <c r="V195" s="33"/>
      <c r="W195" s="33"/>
      <c r="X195" s="33"/>
      <c r="Y195" s="33"/>
      <c r="Z195" s="33"/>
      <c r="AA195" s="33"/>
      <c r="AB195" s="33"/>
      <c r="AC195" s="33"/>
      <c r="AD195" s="33"/>
      <c r="AE195" s="33"/>
      <c r="AT195" s="18" t="s">
        <v>164</v>
      </c>
      <c r="AU195" s="18" t="s">
        <v>87</v>
      </c>
    </row>
    <row r="196" spans="1:65" s="14" customFormat="1" ht="11.25">
      <c r="B196" s="177"/>
      <c r="D196" s="164" t="s">
        <v>166</v>
      </c>
      <c r="E196" s="178" t="s">
        <v>1</v>
      </c>
      <c r="F196" s="179" t="s">
        <v>868</v>
      </c>
      <c r="H196" s="180">
        <v>48</v>
      </c>
      <c r="I196" s="181"/>
      <c r="L196" s="177"/>
      <c r="M196" s="182"/>
      <c r="N196" s="183"/>
      <c r="O196" s="183"/>
      <c r="P196" s="183"/>
      <c r="Q196" s="183"/>
      <c r="R196" s="183"/>
      <c r="S196" s="183"/>
      <c r="T196" s="184"/>
      <c r="AT196" s="178" t="s">
        <v>166</v>
      </c>
      <c r="AU196" s="178" t="s">
        <v>87</v>
      </c>
      <c r="AV196" s="14" t="s">
        <v>87</v>
      </c>
      <c r="AW196" s="14" t="s">
        <v>34</v>
      </c>
      <c r="AX196" s="14" t="s">
        <v>78</v>
      </c>
      <c r="AY196" s="178" t="s">
        <v>153</v>
      </c>
    </row>
    <row r="197" spans="1:65" s="14" customFormat="1" ht="11.25">
      <c r="B197" s="177"/>
      <c r="D197" s="164" t="s">
        <v>166</v>
      </c>
      <c r="E197" s="178" t="s">
        <v>1</v>
      </c>
      <c r="F197" s="179" t="s">
        <v>869</v>
      </c>
      <c r="H197" s="180">
        <v>48</v>
      </c>
      <c r="I197" s="181"/>
      <c r="L197" s="177"/>
      <c r="M197" s="182"/>
      <c r="N197" s="183"/>
      <c r="O197" s="183"/>
      <c r="P197" s="183"/>
      <c r="Q197" s="183"/>
      <c r="R197" s="183"/>
      <c r="S197" s="183"/>
      <c r="T197" s="184"/>
      <c r="AT197" s="178" t="s">
        <v>166</v>
      </c>
      <c r="AU197" s="178" t="s">
        <v>87</v>
      </c>
      <c r="AV197" s="14" t="s">
        <v>87</v>
      </c>
      <c r="AW197" s="14" t="s">
        <v>34</v>
      </c>
      <c r="AX197" s="14" t="s">
        <v>78</v>
      </c>
      <c r="AY197" s="178" t="s">
        <v>153</v>
      </c>
    </row>
    <row r="198" spans="1:65" s="14" customFormat="1" ht="22.5">
      <c r="B198" s="177"/>
      <c r="D198" s="164" t="s">
        <v>166</v>
      </c>
      <c r="E198" s="178" t="s">
        <v>1</v>
      </c>
      <c r="F198" s="179" t="s">
        <v>870</v>
      </c>
      <c r="H198" s="180">
        <v>103.3</v>
      </c>
      <c r="I198" s="181"/>
      <c r="L198" s="177"/>
      <c r="M198" s="182"/>
      <c r="N198" s="183"/>
      <c r="O198" s="183"/>
      <c r="P198" s="183"/>
      <c r="Q198" s="183"/>
      <c r="R198" s="183"/>
      <c r="S198" s="183"/>
      <c r="T198" s="184"/>
      <c r="AT198" s="178" t="s">
        <v>166</v>
      </c>
      <c r="AU198" s="178" t="s">
        <v>87</v>
      </c>
      <c r="AV198" s="14" t="s">
        <v>87</v>
      </c>
      <c r="AW198" s="14" t="s">
        <v>34</v>
      </c>
      <c r="AX198" s="14" t="s">
        <v>78</v>
      </c>
      <c r="AY198" s="178" t="s">
        <v>153</v>
      </c>
    </row>
    <row r="199" spans="1:65" s="15" customFormat="1" ht="11.25">
      <c r="B199" s="185"/>
      <c r="D199" s="164" t="s">
        <v>166</v>
      </c>
      <c r="E199" s="186" t="s">
        <v>1</v>
      </c>
      <c r="F199" s="187" t="s">
        <v>184</v>
      </c>
      <c r="H199" s="188">
        <v>199.3</v>
      </c>
      <c r="I199" s="189"/>
      <c r="L199" s="185"/>
      <c r="M199" s="190"/>
      <c r="N199" s="191"/>
      <c r="O199" s="191"/>
      <c r="P199" s="191"/>
      <c r="Q199" s="191"/>
      <c r="R199" s="191"/>
      <c r="S199" s="191"/>
      <c r="T199" s="192"/>
      <c r="AT199" s="186" t="s">
        <v>166</v>
      </c>
      <c r="AU199" s="186" t="s">
        <v>87</v>
      </c>
      <c r="AV199" s="15" t="s">
        <v>160</v>
      </c>
      <c r="AW199" s="15" t="s">
        <v>34</v>
      </c>
      <c r="AX199" s="15" t="s">
        <v>85</v>
      </c>
      <c r="AY199" s="186" t="s">
        <v>153</v>
      </c>
    </row>
    <row r="200" spans="1:65" s="2" customFormat="1" ht="33" customHeight="1">
      <c r="A200" s="33"/>
      <c r="B200" s="150"/>
      <c r="C200" s="151" t="s">
        <v>245</v>
      </c>
      <c r="D200" s="151" t="s">
        <v>155</v>
      </c>
      <c r="E200" s="152" t="s">
        <v>297</v>
      </c>
      <c r="F200" s="153" t="s">
        <v>298</v>
      </c>
      <c r="G200" s="154" t="s">
        <v>219</v>
      </c>
      <c r="H200" s="155">
        <v>184.45</v>
      </c>
      <c r="I200" s="156"/>
      <c r="J200" s="157">
        <f>ROUND(I200*H200,2)</f>
        <v>0</v>
      </c>
      <c r="K200" s="153" t="s">
        <v>159</v>
      </c>
      <c r="L200" s="34"/>
      <c r="M200" s="158" t="s">
        <v>1</v>
      </c>
      <c r="N200" s="159" t="s">
        <v>43</v>
      </c>
      <c r="O200" s="59"/>
      <c r="P200" s="160">
        <f>O200*H200</f>
        <v>0</v>
      </c>
      <c r="Q200" s="160">
        <v>0</v>
      </c>
      <c r="R200" s="160">
        <f>Q200*H200</f>
        <v>0</v>
      </c>
      <c r="S200" s="160">
        <v>0</v>
      </c>
      <c r="T200" s="161">
        <f>S200*H200</f>
        <v>0</v>
      </c>
      <c r="U200" s="33"/>
      <c r="V200" s="33"/>
      <c r="W200" s="33"/>
      <c r="X200" s="33"/>
      <c r="Y200" s="33"/>
      <c r="Z200" s="33"/>
      <c r="AA200" s="33"/>
      <c r="AB200" s="33"/>
      <c r="AC200" s="33"/>
      <c r="AD200" s="33"/>
      <c r="AE200" s="33"/>
      <c r="AR200" s="162" t="s">
        <v>160</v>
      </c>
      <c r="AT200" s="162" t="s">
        <v>155</v>
      </c>
      <c r="AU200" s="162" t="s">
        <v>87</v>
      </c>
      <c r="AY200" s="18" t="s">
        <v>153</v>
      </c>
      <c r="BE200" s="163">
        <f>IF(N200="základní",J200,0)</f>
        <v>0</v>
      </c>
      <c r="BF200" s="163">
        <f>IF(N200="snížená",J200,0)</f>
        <v>0</v>
      </c>
      <c r="BG200" s="163">
        <f>IF(N200="zákl. přenesená",J200,0)</f>
        <v>0</v>
      </c>
      <c r="BH200" s="163">
        <f>IF(N200="sníž. přenesená",J200,0)</f>
        <v>0</v>
      </c>
      <c r="BI200" s="163">
        <f>IF(N200="nulová",J200,0)</f>
        <v>0</v>
      </c>
      <c r="BJ200" s="18" t="s">
        <v>85</v>
      </c>
      <c r="BK200" s="163">
        <f>ROUND(I200*H200,2)</f>
        <v>0</v>
      </c>
      <c r="BL200" s="18" t="s">
        <v>160</v>
      </c>
      <c r="BM200" s="162" t="s">
        <v>299</v>
      </c>
    </row>
    <row r="201" spans="1:65" s="2" customFormat="1" ht="39">
      <c r="A201" s="33"/>
      <c r="B201" s="34"/>
      <c r="C201" s="33"/>
      <c r="D201" s="164" t="s">
        <v>162</v>
      </c>
      <c r="E201" s="33"/>
      <c r="F201" s="165" t="s">
        <v>300</v>
      </c>
      <c r="G201" s="33"/>
      <c r="H201" s="33"/>
      <c r="I201" s="166"/>
      <c r="J201" s="33"/>
      <c r="K201" s="33"/>
      <c r="L201" s="34"/>
      <c r="M201" s="167"/>
      <c r="N201" s="168"/>
      <c r="O201" s="59"/>
      <c r="P201" s="59"/>
      <c r="Q201" s="59"/>
      <c r="R201" s="59"/>
      <c r="S201" s="59"/>
      <c r="T201" s="60"/>
      <c r="U201" s="33"/>
      <c r="V201" s="33"/>
      <c r="W201" s="33"/>
      <c r="X201" s="33"/>
      <c r="Y201" s="33"/>
      <c r="Z201" s="33"/>
      <c r="AA201" s="33"/>
      <c r="AB201" s="33"/>
      <c r="AC201" s="33"/>
      <c r="AD201" s="33"/>
      <c r="AE201" s="33"/>
      <c r="AT201" s="18" t="s">
        <v>162</v>
      </c>
      <c r="AU201" s="18" t="s">
        <v>87</v>
      </c>
    </row>
    <row r="202" spans="1:65" s="2" customFormat="1" ht="68.25">
      <c r="A202" s="33"/>
      <c r="B202" s="34"/>
      <c r="C202" s="33"/>
      <c r="D202" s="164" t="s">
        <v>164</v>
      </c>
      <c r="E202" s="33"/>
      <c r="F202" s="169" t="s">
        <v>286</v>
      </c>
      <c r="G202" s="33"/>
      <c r="H202" s="33"/>
      <c r="I202" s="166"/>
      <c r="J202" s="33"/>
      <c r="K202" s="33"/>
      <c r="L202" s="34"/>
      <c r="M202" s="167"/>
      <c r="N202" s="168"/>
      <c r="O202" s="59"/>
      <c r="P202" s="59"/>
      <c r="Q202" s="59"/>
      <c r="R202" s="59"/>
      <c r="S202" s="59"/>
      <c r="T202" s="60"/>
      <c r="U202" s="33"/>
      <c r="V202" s="33"/>
      <c r="W202" s="33"/>
      <c r="X202" s="33"/>
      <c r="Y202" s="33"/>
      <c r="Z202" s="33"/>
      <c r="AA202" s="33"/>
      <c r="AB202" s="33"/>
      <c r="AC202" s="33"/>
      <c r="AD202" s="33"/>
      <c r="AE202" s="33"/>
      <c r="AT202" s="18" t="s">
        <v>164</v>
      </c>
      <c r="AU202" s="18" t="s">
        <v>87</v>
      </c>
    </row>
    <row r="203" spans="1:65" s="14" customFormat="1" ht="11.25">
      <c r="B203" s="177"/>
      <c r="D203" s="164" t="s">
        <v>166</v>
      </c>
      <c r="E203" s="178" t="s">
        <v>1</v>
      </c>
      <c r="F203" s="179" t="s">
        <v>302</v>
      </c>
      <c r="H203" s="180">
        <v>182.75</v>
      </c>
      <c r="I203" s="181"/>
      <c r="L203" s="177"/>
      <c r="M203" s="182"/>
      <c r="N203" s="183"/>
      <c r="O203" s="183"/>
      <c r="P203" s="183"/>
      <c r="Q203" s="183"/>
      <c r="R203" s="183"/>
      <c r="S203" s="183"/>
      <c r="T203" s="184"/>
      <c r="AT203" s="178" t="s">
        <v>166</v>
      </c>
      <c r="AU203" s="178" t="s">
        <v>87</v>
      </c>
      <c r="AV203" s="14" t="s">
        <v>87</v>
      </c>
      <c r="AW203" s="14" t="s">
        <v>34</v>
      </c>
      <c r="AX203" s="14" t="s">
        <v>78</v>
      </c>
      <c r="AY203" s="178" t="s">
        <v>153</v>
      </c>
    </row>
    <row r="204" spans="1:65" s="14" customFormat="1" ht="11.25">
      <c r="B204" s="177"/>
      <c r="D204" s="164" t="s">
        <v>166</v>
      </c>
      <c r="E204" s="178" t="s">
        <v>1</v>
      </c>
      <c r="F204" s="179" t="s">
        <v>871</v>
      </c>
      <c r="H204" s="180">
        <v>45.7</v>
      </c>
      <c r="I204" s="181"/>
      <c r="L204" s="177"/>
      <c r="M204" s="182"/>
      <c r="N204" s="183"/>
      <c r="O204" s="183"/>
      <c r="P204" s="183"/>
      <c r="Q204" s="183"/>
      <c r="R204" s="183"/>
      <c r="S204" s="183"/>
      <c r="T204" s="184"/>
      <c r="AT204" s="178" t="s">
        <v>166</v>
      </c>
      <c r="AU204" s="178" t="s">
        <v>87</v>
      </c>
      <c r="AV204" s="14" t="s">
        <v>87</v>
      </c>
      <c r="AW204" s="14" t="s">
        <v>34</v>
      </c>
      <c r="AX204" s="14" t="s">
        <v>78</v>
      </c>
      <c r="AY204" s="178" t="s">
        <v>153</v>
      </c>
    </row>
    <row r="205" spans="1:65" s="14" customFormat="1" ht="11.25">
      <c r="B205" s="177"/>
      <c r="D205" s="164" t="s">
        <v>166</v>
      </c>
      <c r="E205" s="178" t="s">
        <v>1</v>
      </c>
      <c r="F205" s="179" t="s">
        <v>872</v>
      </c>
      <c r="H205" s="180">
        <v>4</v>
      </c>
      <c r="I205" s="181"/>
      <c r="L205" s="177"/>
      <c r="M205" s="182"/>
      <c r="N205" s="183"/>
      <c r="O205" s="183"/>
      <c r="P205" s="183"/>
      <c r="Q205" s="183"/>
      <c r="R205" s="183"/>
      <c r="S205" s="183"/>
      <c r="T205" s="184"/>
      <c r="AT205" s="178" t="s">
        <v>166</v>
      </c>
      <c r="AU205" s="178" t="s">
        <v>87</v>
      </c>
      <c r="AV205" s="14" t="s">
        <v>87</v>
      </c>
      <c r="AW205" s="14" t="s">
        <v>34</v>
      </c>
      <c r="AX205" s="14" t="s">
        <v>78</v>
      </c>
      <c r="AY205" s="178" t="s">
        <v>153</v>
      </c>
    </row>
    <row r="206" spans="1:65" s="14" customFormat="1" ht="11.25">
      <c r="B206" s="177"/>
      <c r="D206" s="164" t="s">
        <v>166</v>
      </c>
      <c r="E206" s="178" t="s">
        <v>1</v>
      </c>
      <c r="F206" s="179" t="s">
        <v>873</v>
      </c>
      <c r="H206" s="180">
        <v>-48</v>
      </c>
      <c r="I206" s="181"/>
      <c r="L206" s="177"/>
      <c r="M206" s="182"/>
      <c r="N206" s="183"/>
      <c r="O206" s="183"/>
      <c r="P206" s="183"/>
      <c r="Q206" s="183"/>
      <c r="R206" s="183"/>
      <c r="S206" s="183"/>
      <c r="T206" s="184"/>
      <c r="AT206" s="178" t="s">
        <v>166</v>
      </c>
      <c r="AU206" s="178" t="s">
        <v>87</v>
      </c>
      <c r="AV206" s="14" t="s">
        <v>87</v>
      </c>
      <c r="AW206" s="14" t="s">
        <v>34</v>
      </c>
      <c r="AX206" s="14" t="s">
        <v>78</v>
      </c>
      <c r="AY206" s="178" t="s">
        <v>153</v>
      </c>
    </row>
    <row r="207" spans="1:65" s="15" customFormat="1" ht="11.25">
      <c r="B207" s="185"/>
      <c r="D207" s="164" t="s">
        <v>166</v>
      </c>
      <c r="E207" s="186" t="s">
        <v>111</v>
      </c>
      <c r="F207" s="187" t="s">
        <v>184</v>
      </c>
      <c r="H207" s="188">
        <v>184.45</v>
      </c>
      <c r="I207" s="189"/>
      <c r="L207" s="185"/>
      <c r="M207" s="190"/>
      <c r="N207" s="191"/>
      <c r="O207" s="191"/>
      <c r="P207" s="191"/>
      <c r="Q207" s="191"/>
      <c r="R207" s="191"/>
      <c r="S207" s="191"/>
      <c r="T207" s="192"/>
      <c r="AT207" s="186" t="s">
        <v>166</v>
      </c>
      <c r="AU207" s="186" t="s">
        <v>87</v>
      </c>
      <c r="AV207" s="15" t="s">
        <v>160</v>
      </c>
      <c r="AW207" s="15" t="s">
        <v>34</v>
      </c>
      <c r="AX207" s="15" t="s">
        <v>85</v>
      </c>
      <c r="AY207" s="186" t="s">
        <v>153</v>
      </c>
    </row>
    <row r="208" spans="1:65" s="2" customFormat="1" ht="24.2" customHeight="1">
      <c r="A208" s="33"/>
      <c r="B208" s="150"/>
      <c r="C208" s="151" t="s">
        <v>257</v>
      </c>
      <c r="D208" s="151" t="s">
        <v>155</v>
      </c>
      <c r="E208" s="152" t="s">
        <v>311</v>
      </c>
      <c r="F208" s="153" t="s">
        <v>312</v>
      </c>
      <c r="G208" s="154" t="s">
        <v>219</v>
      </c>
      <c r="H208" s="155">
        <v>151.30000000000001</v>
      </c>
      <c r="I208" s="156"/>
      <c r="J208" s="157">
        <f>ROUND(I208*H208,2)</f>
        <v>0</v>
      </c>
      <c r="K208" s="153" t="s">
        <v>159</v>
      </c>
      <c r="L208" s="34"/>
      <c r="M208" s="158" t="s">
        <v>1</v>
      </c>
      <c r="N208" s="159" t="s">
        <v>43</v>
      </c>
      <c r="O208" s="59"/>
      <c r="P208" s="160">
        <f>O208*H208</f>
        <v>0</v>
      </c>
      <c r="Q208" s="160">
        <v>0</v>
      </c>
      <c r="R208" s="160">
        <f>Q208*H208</f>
        <v>0</v>
      </c>
      <c r="S208" s="160">
        <v>0</v>
      </c>
      <c r="T208" s="161">
        <f>S208*H208</f>
        <v>0</v>
      </c>
      <c r="U208" s="33"/>
      <c r="V208" s="33"/>
      <c r="W208" s="33"/>
      <c r="X208" s="33"/>
      <c r="Y208" s="33"/>
      <c r="Z208" s="33"/>
      <c r="AA208" s="33"/>
      <c r="AB208" s="33"/>
      <c r="AC208" s="33"/>
      <c r="AD208" s="33"/>
      <c r="AE208" s="33"/>
      <c r="AR208" s="162" t="s">
        <v>160</v>
      </c>
      <c r="AT208" s="162" t="s">
        <v>155</v>
      </c>
      <c r="AU208" s="162" t="s">
        <v>87</v>
      </c>
      <c r="AY208" s="18" t="s">
        <v>153</v>
      </c>
      <c r="BE208" s="163">
        <f>IF(N208="základní",J208,0)</f>
        <v>0</v>
      </c>
      <c r="BF208" s="163">
        <f>IF(N208="snížená",J208,0)</f>
        <v>0</v>
      </c>
      <c r="BG208" s="163">
        <f>IF(N208="zákl. přenesená",J208,0)</f>
        <v>0</v>
      </c>
      <c r="BH208" s="163">
        <f>IF(N208="sníž. přenesená",J208,0)</f>
        <v>0</v>
      </c>
      <c r="BI208" s="163">
        <f>IF(N208="nulová",J208,0)</f>
        <v>0</v>
      </c>
      <c r="BJ208" s="18" t="s">
        <v>85</v>
      </c>
      <c r="BK208" s="163">
        <f>ROUND(I208*H208,2)</f>
        <v>0</v>
      </c>
      <c r="BL208" s="18" t="s">
        <v>160</v>
      </c>
      <c r="BM208" s="162" t="s">
        <v>313</v>
      </c>
    </row>
    <row r="209" spans="1:65" s="2" customFormat="1" ht="29.25">
      <c r="A209" s="33"/>
      <c r="B209" s="34"/>
      <c r="C209" s="33"/>
      <c r="D209" s="164" t="s">
        <v>162</v>
      </c>
      <c r="E209" s="33"/>
      <c r="F209" s="165" t="s">
        <v>314</v>
      </c>
      <c r="G209" s="33"/>
      <c r="H209" s="33"/>
      <c r="I209" s="166"/>
      <c r="J209" s="33"/>
      <c r="K209" s="33"/>
      <c r="L209" s="34"/>
      <c r="M209" s="167"/>
      <c r="N209" s="168"/>
      <c r="O209" s="59"/>
      <c r="P209" s="59"/>
      <c r="Q209" s="59"/>
      <c r="R209" s="59"/>
      <c r="S209" s="59"/>
      <c r="T209" s="60"/>
      <c r="U209" s="33"/>
      <c r="V209" s="33"/>
      <c r="W209" s="33"/>
      <c r="X209" s="33"/>
      <c r="Y209" s="33"/>
      <c r="Z209" s="33"/>
      <c r="AA209" s="33"/>
      <c r="AB209" s="33"/>
      <c r="AC209" s="33"/>
      <c r="AD209" s="33"/>
      <c r="AE209" s="33"/>
      <c r="AT209" s="18" t="s">
        <v>162</v>
      </c>
      <c r="AU209" s="18" t="s">
        <v>87</v>
      </c>
    </row>
    <row r="210" spans="1:65" s="2" customFormat="1" ht="117">
      <c r="A210" s="33"/>
      <c r="B210" s="34"/>
      <c r="C210" s="33"/>
      <c r="D210" s="164" t="s">
        <v>164</v>
      </c>
      <c r="E210" s="33"/>
      <c r="F210" s="169" t="s">
        <v>315</v>
      </c>
      <c r="G210" s="33"/>
      <c r="H210" s="33"/>
      <c r="I210" s="166"/>
      <c r="J210" s="33"/>
      <c r="K210" s="33"/>
      <c r="L210" s="34"/>
      <c r="M210" s="167"/>
      <c r="N210" s="168"/>
      <c r="O210" s="59"/>
      <c r="P210" s="59"/>
      <c r="Q210" s="59"/>
      <c r="R210" s="59"/>
      <c r="S210" s="59"/>
      <c r="T210" s="60"/>
      <c r="U210" s="33"/>
      <c r="V210" s="33"/>
      <c r="W210" s="33"/>
      <c r="X210" s="33"/>
      <c r="Y210" s="33"/>
      <c r="Z210" s="33"/>
      <c r="AA210" s="33"/>
      <c r="AB210" s="33"/>
      <c r="AC210" s="33"/>
      <c r="AD210" s="33"/>
      <c r="AE210" s="33"/>
      <c r="AT210" s="18" t="s">
        <v>164</v>
      </c>
      <c r="AU210" s="18" t="s">
        <v>87</v>
      </c>
    </row>
    <row r="211" spans="1:65" s="14" customFormat="1" ht="11.25">
      <c r="B211" s="177"/>
      <c r="D211" s="164" t="s">
        <v>166</v>
      </c>
      <c r="E211" s="178" t="s">
        <v>1</v>
      </c>
      <c r="F211" s="179" t="s">
        <v>869</v>
      </c>
      <c r="H211" s="180">
        <v>48</v>
      </c>
      <c r="I211" s="181"/>
      <c r="L211" s="177"/>
      <c r="M211" s="182"/>
      <c r="N211" s="183"/>
      <c r="O211" s="183"/>
      <c r="P211" s="183"/>
      <c r="Q211" s="183"/>
      <c r="R211" s="183"/>
      <c r="S211" s="183"/>
      <c r="T211" s="184"/>
      <c r="AT211" s="178" t="s">
        <v>166</v>
      </c>
      <c r="AU211" s="178" t="s">
        <v>87</v>
      </c>
      <c r="AV211" s="14" t="s">
        <v>87</v>
      </c>
      <c r="AW211" s="14" t="s">
        <v>34</v>
      </c>
      <c r="AX211" s="14" t="s">
        <v>78</v>
      </c>
      <c r="AY211" s="178" t="s">
        <v>153</v>
      </c>
    </row>
    <row r="212" spans="1:65" s="14" customFormat="1" ht="22.5">
      <c r="B212" s="177"/>
      <c r="D212" s="164" t="s">
        <v>166</v>
      </c>
      <c r="E212" s="178" t="s">
        <v>1</v>
      </c>
      <c r="F212" s="179" t="s">
        <v>870</v>
      </c>
      <c r="H212" s="180">
        <v>103.3</v>
      </c>
      <c r="I212" s="181"/>
      <c r="L212" s="177"/>
      <c r="M212" s="182"/>
      <c r="N212" s="183"/>
      <c r="O212" s="183"/>
      <c r="P212" s="183"/>
      <c r="Q212" s="183"/>
      <c r="R212" s="183"/>
      <c r="S212" s="183"/>
      <c r="T212" s="184"/>
      <c r="AT212" s="178" t="s">
        <v>166</v>
      </c>
      <c r="AU212" s="178" t="s">
        <v>87</v>
      </c>
      <c r="AV212" s="14" t="s">
        <v>87</v>
      </c>
      <c r="AW212" s="14" t="s">
        <v>34</v>
      </c>
      <c r="AX212" s="14" t="s">
        <v>78</v>
      </c>
      <c r="AY212" s="178" t="s">
        <v>153</v>
      </c>
    </row>
    <row r="213" spans="1:65" s="15" customFormat="1" ht="11.25">
      <c r="B213" s="185"/>
      <c r="D213" s="164" t="s">
        <v>166</v>
      </c>
      <c r="E213" s="186" t="s">
        <v>1</v>
      </c>
      <c r="F213" s="187" t="s">
        <v>184</v>
      </c>
      <c r="H213" s="188">
        <v>151.30000000000001</v>
      </c>
      <c r="I213" s="189"/>
      <c r="L213" s="185"/>
      <c r="M213" s="190"/>
      <c r="N213" s="191"/>
      <c r="O213" s="191"/>
      <c r="P213" s="191"/>
      <c r="Q213" s="191"/>
      <c r="R213" s="191"/>
      <c r="S213" s="191"/>
      <c r="T213" s="192"/>
      <c r="AT213" s="186" t="s">
        <v>166</v>
      </c>
      <c r="AU213" s="186" t="s">
        <v>87</v>
      </c>
      <c r="AV213" s="15" t="s">
        <v>160</v>
      </c>
      <c r="AW213" s="15" t="s">
        <v>34</v>
      </c>
      <c r="AX213" s="15" t="s">
        <v>85</v>
      </c>
      <c r="AY213" s="186" t="s">
        <v>153</v>
      </c>
    </row>
    <row r="214" spans="1:65" s="2" customFormat="1" ht="33" customHeight="1">
      <c r="A214" s="33"/>
      <c r="B214" s="150"/>
      <c r="C214" s="151" t="s">
        <v>274</v>
      </c>
      <c r="D214" s="151" t="s">
        <v>155</v>
      </c>
      <c r="E214" s="152" t="s">
        <v>329</v>
      </c>
      <c r="F214" s="153" t="s">
        <v>330</v>
      </c>
      <c r="G214" s="154" t="s">
        <v>230</v>
      </c>
      <c r="H214" s="155">
        <v>350.45499999999998</v>
      </c>
      <c r="I214" s="156"/>
      <c r="J214" s="157">
        <f>ROUND(I214*H214,2)</f>
        <v>0</v>
      </c>
      <c r="K214" s="153" t="s">
        <v>159</v>
      </c>
      <c r="L214" s="34"/>
      <c r="M214" s="158" t="s">
        <v>1</v>
      </c>
      <c r="N214" s="159" t="s">
        <v>43</v>
      </c>
      <c r="O214" s="59"/>
      <c r="P214" s="160">
        <f>O214*H214</f>
        <v>0</v>
      </c>
      <c r="Q214" s="160">
        <v>0</v>
      </c>
      <c r="R214" s="160">
        <f>Q214*H214</f>
        <v>0</v>
      </c>
      <c r="S214" s="160">
        <v>0</v>
      </c>
      <c r="T214" s="161">
        <f>S214*H214</f>
        <v>0</v>
      </c>
      <c r="U214" s="33"/>
      <c r="V214" s="33"/>
      <c r="W214" s="33"/>
      <c r="X214" s="33"/>
      <c r="Y214" s="33"/>
      <c r="Z214" s="33"/>
      <c r="AA214" s="33"/>
      <c r="AB214" s="33"/>
      <c r="AC214" s="33"/>
      <c r="AD214" s="33"/>
      <c r="AE214" s="33"/>
      <c r="AR214" s="162" t="s">
        <v>160</v>
      </c>
      <c r="AT214" s="162" t="s">
        <v>155</v>
      </c>
      <c r="AU214" s="162" t="s">
        <v>87</v>
      </c>
      <c r="AY214" s="18" t="s">
        <v>153</v>
      </c>
      <c r="BE214" s="163">
        <f>IF(N214="základní",J214,0)</f>
        <v>0</v>
      </c>
      <c r="BF214" s="163">
        <f>IF(N214="snížená",J214,0)</f>
        <v>0</v>
      </c>
      <c r="BG214" s="163">
        <f>IF(N214="zákl. přenesená",J214,0)</f>
        <v>0</v>
      </c>
      <c r="BH214" s="163">
        <f>IF(N214="sníž. přenesená",J214,0)</f>
        <v>0</v>
      </c>
      <c r="BI214" s="163">
        <f>IF(N214="nulová",J214,0)</f>
        <v>0</v>
      </c>
      <c r="BJ214" s="18" t="s">
        <v>85</v>
      </c>
      <c r="BK214" s="163">
        <f>ROUND(I214*H214,2)</f>
        <v>0</v>
      </c>
      <c r="BL214" s="18" t="s">
        <v>160</v>
      </c>
      <c r="BM214" s="162" t="s">
        <v>331</v>
      </c>
    </row>
    <row r="215" spans="1:65" s="2" customFormat="1" ht="29.25">
      <c r="A215" s="33"/>
      <c r="B215" s="34"/>
      <c r="C215" s="33"/>
      <c r="D215" s="164" t="s">
        <v>162</v>
      </c>
      <c r="E215" s="33"/>
      <c r="F215" s="165" t="s">
        <v>332</v>
      </c>
      <c r="G215" s="33"/>
      <c r="H215" s="33"/>
      <c r="I215" s="166"/>
      <c r="J215" s="33"/>
      <c r="K215" s="33"/>
      <c r="L215" s="34"/>
      <c r="M215" s="167"/>
      <c r="N215" s="168"/>
      <c r="O215" s="59"/>
      <c r="P215" s="59"/>
      <c r="Q215" s="59"/>
      <c r="R215" s="59"/>
      <c r="S215" s="59"/>
      <c r="T215" s="60"/>
      <c r="U215" s="33"/>
      <c r="V215" s="33"/>
      <c r="W215" s="33"/>
      <c r="X215" s="33"/>
      <c r="Y215" s="33"/>
      <c r="Z215" s="33"/>
      <c r="AA215" s="33"/>
      <c r="AB215" s="33"/>
      <c r="AC215" s="33"/>
      <c r="AD215" s="33"/>
      <c r="AE215" s="33"/>
      <c r="AT215" s="18" t="s">
        <v>162</v>
      </c>
      <c r="AU215" s="18" t="s">
        <v>87</v>
      </c>
    </row>
    <row r="216" spans="1:65" s="14" customFormat="1" ht="11.25">
      <c r="B216" s="177"/>
      <c r="D216" s="164" t="s">
        <v>166</v>
      </c>
      <c r="E216" s="178" t="s">
        <v>1</v>
      </c>
      <c r="F216" s="179" t="s">
        <v>333</v>
      </c>
      <c r="H216" s="180">
        <v>350.45499999999998</v>
      </c>
      <c r="I216" s="181"/>
      <c r="L216" s="177"/>
      <c r="M216" s="182"/>
      <c r="N216" s="183"/>
      <c r="O216" s="183"/>
      <c r="P216" s="183"/>
      <c r="Q216" s="183"/>
      <c r="R216" s="183"/>
      <c r="S216" s="183"/>
      <c r="T216" s="184"/>
      <c r="AT216" s="178" t="s">
        <v>166</v>
      </c>
      <c r="AU216" s="178" t="s">
        <v>87</v>
      </c>
      <c r="AV216" s="14" t="s">
        <v>87</v>
      </c>
      <c r="AW216" s="14" t="s">
        <v>34</v>
      </c>
      <c r="AX216" s="14" t="s">
        <v>85</v>
      </c>
      <c r="AY216" s="178" t="s">
        <v>153</v>
      </c>
    </row>
    <row r="217" spans="1:65" s="2" customFormat="1" ht="24.2" customHeight="1">
      <c r="A217" s="33"/>
      <c r="B217" s="150"/>
      <c r="C217" s="151" t="s">
        <v>281</v>
      </c>
      <c r="D217" s="151" t="s">
        <v>155</v>
      </c>
      <c r="E217" s="152" t="s">
        <v>342</v>
      </c>
      <c r="F217" s="153" t="s">
        <v>343</v>
      </c>
      <c r="G217" s="154" t="s">
        <v>219</v>
      </c>
      <c r="H217" s="155">
        <v>48</v>
      </c>
      <c r="I217" s="156"/>
      <c r="J217" s="157">
        <f>ROUND(I217*H217,2)</f>
        <v>0</v>
      </c>
      <c r="K217" s="153" t="s">
        <v>159</v>
      </c>
      <c r="L217" s="34"/>
      <c r="M217" s="158" t="s">
        <v>1</v>
      </c>
      <c r="N217" s="159" t="s">
        <v>43</v>
      </c>
      <c r="O217" s="59"/>
      <c r="P217" s="160">
        <f>O217*H217</f>
        <v>0</v>
      </c>
      <c r="Q217" s="160">
        <v>0</v>
      </c>
      <c r="R217" s="160">
        <f>Q217*H217</f>
        <v>0</v>
      </c>
      <c r="S217" s="160">
        <v>0</v>
      </c>
      <c r="T217" s="161">
        <f>S217*H217</f>
        <v>0</v>
      </c>
      <c r="U217" s="33"/>
      <c r="V217" s="33"/>
      <c r="W217" s="33"/>
      <c r="X217" s="33"/>
      <c r="Y217" s="33"/>
      <c r="Z217" s="33"/>
      <c r="AA217" s="33"/>
      <c r="AB217" s="33"/>
      <c r="AC217" s="33"/>
      <c r="AD217" s="33"/>
      <c r="AE217" s="33"/>
      <c r="AR217" s="162" t="s">
        <v>160</v>
      </c>
      <c r="AT217" s="162" t="s">
        <v>155</v>
      </c>
      <c r="AU217" s="162" t="s">
        <v>87</v>
      </c>
      <c r="AY217" s="18" t="s">
        <v>153</v>
      </c>
      <c r="BE217" s="163">
        <f>IF(N217="základní",J217,0)</f>
        <v>0</v>
      </c>
      <c r="BF217" s="163">
        <f>IF(N217="snížená",J217,0)</f>
        <v>0</v>
      </c>
      <c r="BG217" s="163">
        <f>IF(N217="zákl. přenesená",J217,0)</f>
        <v>0</v>
      </c>
      <c r="BH217" s="163">
        <f>IF(N217="sníž. přenesená",J217,0)</f>
        <v>0</v>
      </c>
      <c r="BI217" s="163">
        <f>IF(N217="nulová",J217,0)</f>
        <v>0</v>
      </c>
      <c r="BJ217" s="18" t="s">
        <v>85</v>
      </c>
      <c r="BK217" s="163">
        <f>ROUND(I217*H217,2)</f>
        <v>0</v>
      </c>
      <c r="BL217" s="18" t="s">
        <v>160</v>
      </c>
      <c r="BM217" s="162" t="s">
        <v>344</v>
      </c>
    </row>
    <row r="218" spans="1:65" s="2" customFormat="1" ht="29.25">
      <c r="A218" s="33"/>
      <c r="B218" s="34"/>
      <c r="C218" s="33"/>
      <c r="D218" s="164" t="s">
        <v>162</v>
      </c>
      <c r="E218" s="33"/>
      <c r="F218" s="165" t="s">
        <v>345</v>
      </c>
      <c r="G218" s="33"/>
      <c r="H218" s="33"/>
      <c r="I218" s="166"/>
      <c r="J218" s="33"/>
      <c r="K218" s="33"/>
      <c r="L218" s="34"/>
      <c r="M218" s="167"/>
      <c r="N218" s="168"/>
      <c r="O218" s="59"/>
      <c r="P218" s="59"/>
      <c r="Q218" s="59"/>
      <c r="R218" s="59"/>
      <c r="S218" s="59"/>
      <c r="T218" s="60"/>
      <c r="U218" s="33"/>
      <c r="V218" s="33"/>
      <c r="W218" s="33"/>
      <c r="X218" s="33"/>
      <c r="Y218" s="33"/>
      <c r="Z218" s="33"/>
      <c r="AA218" s="33"/>
      <c r="AB218" s="33"/>
      <c r="AC218" s="33"/>
      <c r="AD218" s="33"/>
      <c r="AE218" s="33"/>
      <c r="AT218" s="18" t="s">
        <v>162</v>
      </c>
      <c r="AU218" s="18" t="s">
        <v>87</v>
      </c>
    </row>
    <row r="219" spans="1:65" s="2" customFormat="1" ht="175.5">
      <c r="A219" s="33"/>
      <c r="B219" s="34"/>
      <c r="C219" s="33"/>
      <c r="D219" s="164" t="s">
        <v>164</v>
      </c>
      <c r="E219" s="33"/>
      <c r="F219" s="169" t="s">
        <v>346</v>
      </c>
      <c r="G219" s="33"/>
      <c r="H219" s="33"/>
      <c r="I219" s="166"/>
      <c r="J219" s="33"/>
      <c r="K219" s="33"/>
      <c r="L219" s="34"/>
      <c r="M219" s="167"/>
      <c r="N219" s="168"/>
      <c r="O219" s="59"/>
      <c r="P219" s="59"/>
      <c r="Q219" s="59"/>
      <c r="R219" s="59"/>
      <c r="S219" s="59"/>
      <c r="T219" s="60"/>
      <c r="U219" s="33"/>
      <c r="V219" s="33"/>
      <c r="W219" s="33"/>
      <c r="X219" s="33"/>
      <c r="Y219" s="33"/>
      <c r="Z219" s="33"/>
      <c r="AA219" s="33"/>
      <c r="AB219" s="33"/>
      <c r="AC219" s="33"/>
      <c r="AD219" s="33"/>
      <c r="AE219" s="33"/>
      <c r="AT219" s="18" t="s">
        <v>164</v>
      </c>
      <c r="AU219" s="18" t="s">
        <v>87</v>
      </c>
    </row>
    <row r="220" spans="1:65" s="13" customFormat="1" ht="11.25">
      <c r="B220" s="170"/>
      <c r="D220" s="164" t="s">
        <v>166</v>
      </c>
      <c r="E220" s="171" t="s">
        <v>1</v>
      </c>
      <c r="F220" s="172" t="s">
        <v>243</v>
      </c>
      <c r="H220" s="171" t="s">
        <v>1</v>
      </c>
      <c r="I220" s="173"/>
      <c r="L220" s="170"/>
      <c r="M220" s="174"/>
      <c r="N220" s="175"/>
      <c r="O220" s="175"/>
      <c r="P220" s="175"/>
      <c r="Q220" s="175"/>
      <c r="R220" s="175"/>
      <c r="S220" s="175"/>
      <c r="T220" s="176"/>
      <c r="AT220" s="171" t="s">
        <v>166</v>
      </c>
      <c r="AU220" s="171" t="s">
        <v>87</v>
      </c>
      <c r="AV220" s="13" t="s">
        <v>85</v>
      </c>
      <c r="AW220" s="13" t="s">
        <v>34</v>
      </c>
      <c r="AX220" s="13" t="s">
        <v>78</v>
      </c>
      <c r="AY220" s="171" t="s">
        <v>153</v>
      </c>
    </row>
    <row r="221" spans="1:65" s="14" customFormat="1" ht="22.5">
      <c r="B221" s="177"/>
      <c r="D221" s="164" t="s">
        <v>166</v>
      </c>
      <c r="E221" s="178" t="s">
        <v>1</v>
      </c>
      <c r="F221" s="179" t="s">
        <v>874</v>
      </c>
      <c r="H221" s="180">
        <v>48</v>
      </c>
      <c r="I221" s="181"/>
      <c r="L221" s="177"/>
      <c r="M221" s="182"/>
      <c r="N221" s="183"/>
      <c r="O221" s="183"/>
      <c r="P221" s="183"/>
      <c r="Q221" s="183"/>
      <c r="R221" s="183"/>
      <c r="S221" s="183"/>
      <c r="T221" s="184"/>
      <c r="AT221" s="178" t="s">
        <v>166</v>
      </c>
      <c r="AU221" s="178" t="s">
        <v>87</v>
      </c>
      <c r="AV221" s="14" t="s">
        <v>87</v>
      </c>
      <c r="AW221" s="14" t="s">
        <v>34</v>
      </c>
      <c r="AX221" s="14" t="s">
        <v>85</v>
      </c>
      <c r="AY221" s="178" t="s">
        <v>153</v>
      </c>
    </row>
    <row r="222" spans="1:65" s="2" customFormat="1" ht="24.2" customHeight="1">
      <c r="A222" s="33"/>
      <c r="B222" s="150"/>
      <c r="C222" s="151" t="s">
        <v>8</v>
      </c>
      <c r="D222" s="151" t="s">
        <v>155</v>
      </c>
      <c r="E222" s="152" t="s">
        <v>875</v>
      </c>
      <c r="F222" s="153" t="s">
        <v>876</v>
      </c>
      <c r="G222" s="154" t="s">
        <v>219</v>
      </c>
      <c r="H222" s="155">
        <v>21.06</v>
      </c>
      <c r="I222" s="156"/>
      <c r="J222" s="157">
        <f>ROUND(I222*H222,2)</f>
        <v>0</v>
      </c>
      <c r="K222" s="153" t="s">
        <v>159</v>
      </c>
      <c r="L222" s="34"/>
      <c r="M222" s="158" t="s">
        <v>1</v>
      </c>
      <c r="N222" s="159" t="s">
        <v>43</v>
      </c>
      <c r="O222" s="59"/>
      <c r="P222" s="160">
        <f>O222*H222</f>
        <v>0</v>
      </c>
      <c r="Q222" s="160">
        <v>0</v>
      </c>
      <c r="R222" s="160">
        <f>Q222*H222</f>
        <v>0</v>
      </c>
      <c r="S222" s="160">
        <v>0</v>
      </c>
      <c r="T222" s="161">
        <f>S222*H222</f>
        <v>0</v>
      </c>
      <c r="U222" s="33"/>
      <c r="V222" s="33"/>
      <c r="W222" s="33"/>
      <c r="X222" s="33"/>
      <c r="Y222" s="33"/>
      <c r="Z222" s="33"/>
      <c r="AA222" s="33"/>
      <c r="AB222" s="33"/>
      <c r="AC222" s="33"/>
      <c r="AD222" s="33"/>
      <c r="AE222" s="33"/>
      <c r="AR222" s="162" t="s">
        <v>160</v>
      </c>
      <c r="AT222" s="162" t="s">
        <v>155</v>
      </c>
      <c r="AU222" s="162" t="s">
        <v>87</v>
      </c>
      <c r="AY222" s="18" t="s">
        <v>153</v>
      </c>
      <c r="BE222" s="163">
        <f>IF(N222="základní",J222,0)</f>
        <v>0</v>
      </c>
      <c r="BF222" s="163">
        <f>IF(N222="snížená",J222,0)</f>
        <v>0</v>
      </c>
      <c r="BG222" s="163">
        <f>IF(N222="zákl. přenesená",J222,0)</f>
        <v>0</v>
      </c>
      <c r="BH222" s="163">
        <f>IF(N222="sníž. přenesená",J222,0)</f>
        <v>0</v>
      </c>
      <c r="BI222" s="163">
        <f>IF(N222="nulová",J222,0)</f>
        <v>0</v>
      </c>
      <c r="BJ222" s="18" t="s">
        <v>85</v>
      </c>
      <c r="BK222" s="163">
        <f>ROUND(I222*H222,2)</f>
        <v>0</v>
      </c>
      <c r="BL222" s="18" t="s">
        <v>160</v>
      </c>
      <c r="BM222" s="162" t="s">
        <v>877</v>
      </c>
    </row>
    <row r="223" spans="1:65" s="2" customFormat="1" ht="39">
      <c r="A223" s="33"/>
      <c r="B223" s="34"/>
      <c r="C223" s="33"/>
      <c r="D223" s="164" t="s">
        <v>162</v>
      </c>
      <c r="E223" s="33"/>
      <c r="F223" s="165" t="s">
        <v>878</v>
      </c>
      <c r="G223" s="33"/>
      <c r="H223" s="33"/>
      <c r="I223" s="166"/>
      <c r="J223" s="33"/>
      <c r="K223" s="33"/>
      <c r="L223" s="34"/>
      <c r="M223" s="167"/>
      <c r="N223" s="168"/>
      <c r="O223" s="59"/>
      <c r="P223" s="59"/>
      <c r="Q223" s="59"/>
      <c r="R223" s="59"/>
      <c r="S223" s="59"/>
      <c r="T223" s="60"/>
      <c r="U223" s="33"/>
      <c r="V223" s="33"/>
      <c r="W223" s="33"/>
      <c r="X223" s="33"/>
      <c r="Y223" s="33"/>
      <c r="Z223" s="33"/>
      <c r="AA223" s="33"/>
      <c r="AB223" s="33"/>
      <c r="AC223" s="33"/>
      <c r="AD223" s="33"/>
      <c r="AE223" s="33"/>
      <c r="AT223" s="18" t="s">
        <v>162</v>
      </c>
      <c r="AU223" s="18" t="s">
        <v>87</v>
      </c>
    </row>
    <row r="224" spans="1:65" s="2" customFormat="1" ht="107.25">
      <c r="A224" s="33"/>
      <c r="B224" s="34"/>
      <c r="C224" s="33"/>
      <c r="D224" s="164" t="s">
        <v>164</v>
      </c>
      <c r="E224" s="33"/>
      <c r="F224" s="169" t="s">
        <v>879</v>
      </c>
      <c r="G224" s="33"/>
      <c r="H224" s="33"/>
      <c r="I224" s="166"/>
      <c r="J224" s="33"/>
      <c r="K224" s="33"/>
      <c r="L224" s="34"/>
      <c r="M224" s="167"/>
      <c r="N224" s="168"/>
      <c r="O224" s="59"/>
      <c r="P224" s="59"/>
      <c r="Q224" s="59"/>
      <c r="R224" s="59"/>
      <c r="S224" s="59"/>
      <c r="T224" s="60"/>
      <c r="U224" s="33"/>
      <c r="V224" s="33"/>
      <c r="W224" s="33"/>
      <c r="X224" s="33"/>
      <c r="Y224" s="33"/>
      <c r="Z224" s="33"/>
      <c r="AA224" s="33"/>
      <c r="AB224" s="33"/>
      <c r="AC224" s="33"/>
      <c r="AD224" s="33"/>
      <c r="AE224" s="33"/>
      <c r="AT224" s="18" t="s">
        <v>164</v>
      </c>
      <c r="AU224" s="18" t="s">
        <v>87</v>
      </c>
    </row>
    <row r="225" spans="1:65" s="13" customFormat="1" ht="11.25">
      <c r="B225" s="170"/>
      <c r="D225" s="164" t="s">
        <v>166</v>
      </c>
      <c r="E225" s="171" t="s">
        <v>1</v>
      </c>
      <c r="F225" s="172" t="s">
        <v>880</v>
      </c>
      <c r="H225" s="171" t="s">
        <v>1</v>
      </c>
      <c r="I225" s="173"/>
      <c r="L225" s="170"/>
      <c r="M225" s="174"/>
      <c r="N225" s="175"/>
      <c r="O225" s="175"/>
      <c r="P225" s="175"/>
      <c r="Q225" s="175"/>
      <c r="R225" s="175"/>
      <c r="S225" s="175"/>
      <c r="T225" s="176"/>
      <c r="AT225" s="171" t="s">
        <v>166</v>
      </c>
      <c r="AU225" s="171" t="s">
        <v>87</v>
      </c>
      <c r="AV225" s="13" t="s">
        <v>85</v>
      </c>
      <c r="AW225" s="13" t="s">
        <v>34</v>
      </c>
      <c r="AX225" s="13" t="s">
        <v>78</v>
      </c>
      <c r="AY225" s="171" t="s">
        <v>153</v>
      </c>
    </row>
    <row r="226" spans="1:65" s="14" customFormat="1" ht="22.5">
      <c r="B226" s="177"/>
      <c r="D226" s="164" t="s">
        <v>166</v>
      </c>
      <c r="E226" s="178" t="s">
        <v>1</v>
      </c>
      <c r="F226" s="179" t="s">
        <v>881</v>
      </c>
      <c r="H226" s="180">
        <v>21.06</v>
      </c>
      <c r="I226" s="181"/>
      <c r="L226" s="177"/>
      <c r="M226" s="182"/>
      <c r="N226" s="183"/>
      <c r="O226" s="183"/>
      <c r="P226" s="183"/>
      <c r="Q226" s="183"/>
      <c r="R226" s="183"/>
      <c r="S226" s="183"/>
      <c r="T226" s="184"/>
      <c r="AT226" s="178" t="s">
        <v>166</v>
      </c>
      <c r="AU226" s="178" t="s">
        <v>87</v>
      </c>
      <c r="AV226" s="14" t="s">
        <v>87</v>
      </c>
      <c r="AW226" s="14" t="s">
        <v>34</v>
      </c>
      <c r="AX226" s="14" t="s">
        <v>78</v>
      </c>
      <c r="AY226" s="178" t="s">
        <v>153</v>
      </c>
    </row>
    <row r="227" spans="1:65" s="15" customFormat="1" ht="11.25">
      <c r="B227" s="185"/>
      <c r="D227" s="164" t="s">
        <v>166</v>
      </c>
      <c r="E227" s="186" t="s">
        <v>1</v>
      </c>
      <c r="F227" s="187" t="s">
        <v>184</v>
      </c>
      <c r="H227" s="188">
        <v>21.06</v>
      </c>
      <c r="I227" s="189"/>
      <c r="L227" s="185"/>
      <c r="M227" s="190"/>
      <c r="N227" s="191"/>
      <c r="O227" s="191"/>
      <c r="P227" s="191"/>
      <c r="Q227" s="191"/>
      <c r="R227" s="191"/>
      <c r="S227" s="191"/>
      <c r="T227" s="192"/>
      <c r="AT227" s="186" t="s">
        <v>166</v>
      </c>
      <c r="AU227" s="186" t="s">
        <v>87</v>
      </c>
      <c r="AV227" s="15" t="s">
        <v>160</v>
      </c>
      <c r="AW227" s="15" t="s">
        <v>34</v>
      </c>
      <c r="AX227" s="15" t="s">
        <v>85</v>
      </c>
      <c r="AY227" s="186" t="s">
        <v>153</v>
      </c>
    </row>
    <row r="228" spans="1:65" s="2" customFormat="1" ht="16.5" customHeight="1">
      <c r="A228" s="33"/>
      <c r="B228" s="150"/>
      <c r="C228" s="193" t="s">
        <v>296</v>
      </c>
      <c r="D228" s="193" t="s">
        <v>227</v>
      </c>
      <c r="E228" s="194" t="s">
        <v>882</v>
      </c>
      <c r="F228" s="195" t="s">
        <v>883</v>
      </c>
      <c r="G228" s="196" t="s">
        <v>230</v>
      </c>
      <c r="H228" s="197">
        <v>43.173000000000002</v>
      </c>
      <c r="I228" s="198"/>
      <c r="J228" s="199">
        <f>ROUND(I228*H228,2)</f>
        <v>0</v>
      </c>
      <c r="K228" s="195" t="s">
        <v>159</v>
      </c>
      <c r="L228" s="200"/>
      <c r="M228" s="201" t="s">
        <v>1</v>
      </c>
      <c r="N228" s="202" t="s">
        <v>43</v>
      </c>
      <c r="O228" s="59"/>
      <c r="P228" s="160">
        <f>O228*H228</f>
        <v>0</v>
      </c>
      <c r="Q228" s="160">
        <v>1</v>
      </c>
      <c r="R228" s="160">
        <f>Q228*H228</f>
        <v>43.173000000000002</v>
      </c>
      <c r="S228" s="160">
        <v>0</v>
      </c>
      <c r="T228" s="161">
        <f>S228*H228</f>
        <v>0</v>
      </c>
      <c r="U228" s="33"/>
      <c r="V228" s="33"/>
      <c r="W228" s="33"/>
      <c r="X228" s="33"/>
      <c r="Y228" s="33"/>
      <c r="Z228" s="33"/>
      <c r="AA228" s="33"/>
      <c r="AB228" s="33"/>
      <c r="AC228" s="33"/>
      <c r="AD228" s="33"/>
      <c r="AE228" s="33"/>
      <c r="AR228" s="162" t="s">
        <v>216</v>
      </c>
      <c r="AT228" s="162" t="s">
        <v>227</v>
      </c>
      <c r="AU228" s="162" t="s">
        <v>87</v>
      </c>
      <c r="AY228" s="18" t="s">
        <v>153</v>
      </c>
      <c r="BE228" s="163">
        <f>IF(N228="základní",J228,0)</f>
        <v>0</v>
      </c>
      <c r="BF228" s="163">
        <f>IF(N228="snížená",J228,0)</f>
        <v>0</v>
      </c>
      <c r="BG228" s="163">
        <f>IF(N228="zákl. přenesená",J228,0)</f>
        <v>0</v>
      </c>
      <c r="BH228" s="163">
        <f>IF(N228="sníž. přenesená",J228,0)</f>
        <v>0</v>
      </c>
      <c r="BI228" s="163">
        <f>IF(N228="nulová",J228,0)</f>
        <v>0</v>
      </c>
      <c r="BJ228" s="18" t="s">
        <v>85</v>
      </c>
      <c r="BK228" s="163">
        <f>ROUND(I228*H228,2)</f>
        <v>0</v>
      </c>
      <c r="BL228" s="18" t="s">
        <v>160</v>
      </c>
      <c r="BM228" s="162" t="s">
        <v>884</v>
      </c>
    </row>
    <row r="229" spans="1:65" s="2" customFormat="1" ht="11.25">
      <c r="A229" s="33"/>
      <c r="B229" s="34"/>
      <c r="C229" s="33"/>
      <c r="D229" s="164" t="s">
        <v>162</v>
      </c>
      <c r="E229" s="33"/>
      <c r="F229" s="165" t="s">
        <v>883</v>
      </c>
      <c r="G229" s="33"/>
      <c r="H229" s="33"/>
      <c r="I229" s="166"/>
      <c r="J229" s="33"/>
      <c r="K229" s="33"/>
      <c r="L229" s="34"/>
      <c r="M229" s="167"/>
      <c r="N229" s="168"/>
      <c r="O229" s="59"/>
      <c r="P229" s="59"/>
      <c r="Q229" s="59"/>
      <c r="R229" s="59"/>
      <c r="S229" s="59"/>
      <c r="T229" s="60"/>
      <c r="U229" s="33"/>
      <c r="V229" s="33"/>
      <c r="W229" s="33"/>
      <c r="X229" s="33"/>
      <c r="Y229" s="33"/>
      <c r="Z229" s="33"/>
      <c r="AA229" s="33"/>
      <c r="AB229" s="33"/>
      <c r="AC229" s="33"/>
      <c r="AD229" s="33"/>
      <c r="AE229" s="33"/>
      <c r="AT229" s="18" t="s">
        <v>162</v>
      </c>
      <c r="AU229" s="18" t="s">
        <v>87</v>
      </c>
    </row>
    <row r="230" spans="1:65" s="14" customFormat="1" ht="11.25">
      <c r="B230" s="177"/>
      <c r="D230" s="164" t="s">
        <v>166</v>
      </c>
      <c r="E230" s="178" t="s">
        <v>1</v>
      </c>
      <c r="F230" s="179" t="s">
        <v>885</v>
      </c>
      <c r="H230" s="180">
        <v>43.173000000000002</v>
      </c>
      <c r="I230" s="181"/>
      <c r="L230" s="177"/>
      <c r="M230" s="182"/>
      <c r="N230" s="183"/>
      <c r="O230" s="183"/>
      <c r="P230" s="183"/>
      <c r="Q230" s="183"/>
      <c r="R230" s="183"/>
      <c r="S230" s="183"/>
      <c r="T230" s="184"/>
      <c r="AT230" s="178" t="s">
        <v>166</v>
      </c>
      <c r="AU230" s="178" t="s">
        <v>87</v>
      </c>
      <c r="AV230" s="14" t="s">
        <v>87</v>
      </c>
      <c r="AW230" s="14" t="s">
        <v>34</v>
      </c>
      <c r="AX230" s="14" t="s">
        <v>85</v>
      </c>
      <c r="AY230" s="178" t="s">
        <v>153</v>
      </c>
    </row>
    <row r="231" spans="1:65" s="2" customFormat="1" ht="24.2" customHeight="1">
      <c r="A231" s="33"/>
      <c r="B231" s="150"/>
      <c r="C231" s="151" t="s">
        <v>304</v>
      </c>
      <c r="D231" s="151" t="s">
        <v>155</v>
      </c>
      <c r="E231" s="152" t="s">
        <v>356</v>
      </c>
      <c r="F231" s="153" t="s">
        <v>357</v>
      </c>
      <c r="G231" s="154" t="s">
        <v>158</v>
      </c>
      <c r="H231" s="155">
        <v>332</v>
      </c>
      <c r="I231" s="156"/>
      <c r="J231" s="157">
        <f>ROUND(I231*H231,2)</f>
        <v>0</v>
      </c>
      <c r="K231" s="153" t="s">
        <v>159</v>
      </c>
      <c r="L231" s="34"/>
      <c r="M231" s="158" t="s">
        <v>1</v>
      </c>
      <c r="N231" s="159" t="s">
        <v>43</v>
      </c>
      <c r="O231" s="59"/>
      <c r="P231" s="160">
        <f>O231*H231</f>
        <v>0</v>
      </c>
      <c r="Q231" s="160">
        <v>0</v>
      </c>
      <c r="R231" s="160">
        <f>Q231*H231</f>
        <v>0</v>
      </c>
      <c r="S231" s="160">
        <v>0</v>
      </c>
      <c r="T231" s="161">
        <f>S231*H231</f>
        <v>0</v>
      </c>
      <c r="U231" s="33"/>
      <c r="V231" s="33"/>
      <c r="W231" s="33"/>
      <c r="X231" s="33"/>
      <c r="Y231" s="33"/>
      <c r="Z231" s="33"/>
      <c r="AA231" s="33"/>
      <c r="AB231" s="33"/>
      <c r="AC231" s="33"/>
      <c r="AD231" s="33"/>
      <c r="AE231" s="33"/>
      <c r="AR231" s="162" t="s">
        <v>160</v>
      </c>
      <c r="AT231" s="162" t="s">
        <v>155</v>
      </c>
      <c r="AU231" s="162" t="s">
        <v>87</v>
      </c>
      <c r="AY231" s="18" t="s">
        <v>153</v>
      </c>
      <c r="BE231" s="163">
        <f>IF(N231="základní",J231,0)</f>
        <v>0</v>
      </c>
      <c r="BF231" s="163">
        <f>IF(N231="snížená",J231,0)</f>
        <v>0</v>
      </c>
      <c r="BG231" s="163">
        <f>IF(N231="zákl. přenesená",J231,0)</f>
        <v>0</v>
      </c>
      <c r="BH231" s="163">
        <f>IF(N231="sníž. přenesená",J231,0)</f>
        <v>0</v>
      </c>
      <c r="BI231" s="163">
        <f>IF(N231="nulová",J231,0)</f>
        <v>0</v>
      </c>
      <c r="BJ231" s="18" t="s">
        <v>85</v>
      </c>
      <c r="BK231" s="163">
        <f>ROUND(I231*H231,2)</f>
        <v>0</v>
      </c>
      <c r="BL231" s="18" t="s">
        <v>160</v>
      </c>
      <c r="BM231" s="162" t="s">
        <v>358</v>
      </c>
    </row>
    <row r="232" spans="1:65" s="2" customFormat="1" ht="19.5">
      <c r="A232" s="33"/>
      <c r="B232" s="34"/>
      <c r="C232" s="33"/>
      <c r="D232" s="164" t="s">
        <v>162</v>
      </c>
      <c r="E232" s="33"/>
      <c r="F232" s="165" t="s">
        <v>359</v>
      </c>
      <c r="G232" s="33"/>
      <c r="H232" s="33"/>
      <c r="I232" s="166"/>
      <c r="J232" s="33"/>
      <c r="K232" s="33"/>
      <c r="L232" s="34"/>
      <c r="M232" s="167"/>
      <c r="N232" s="168"/>
      <c r="O232" s="59"/>
      <c r="P232" s="59"/>
      <c r="Q232" s="59"/>
      <c r="R232" s="59"/>
      <c r="S232" s="59"/>
      <c r="T232" s="60"/>
      <c r="U232" s="33"/>
      <c r="V232" s="33"/>
      <c r="W232" s="33"/>
      <c r="X232" s="33"/>
      <c r="Y232" s="33"/>
      <c r="Z232" s="33"/>
      <c r="AA232" s="33"/>
      <c r="AB232" s="33"/>
      <c r="AC232" s="33"/>
      <c r="AD232" s="33"/>
      <c r="AE232" s="33"/>
      <c r="AT232" s="18" t="s">
        <v>162</v>
      </c>
      <c r="AU232" s="18" t="s">
        <v>87</v>
      </c>
    </row>
    <row r="233" spans="1:65" s="2" customFormat="1" ht="165.75">
      <c r="A233" s="33"/>
      <c r="B233" s="34"/>
      <c r="C233" s="33"/>
      <c r="D233" s="164" t="s">
        <v>164</v>
      </c>
      <c r="E233" s="33"/>
      <c r="F233" s="169" t="s">
        <v>360</v>
      </c>
      <c r="G233" s="33"/>
      <c r="H233" s="33"/>
      <c r="I233" s="166"/>
      <c r="J233" s="33"/>
      <c r="K233" s="33"/>
      <c r="L233" s="34"/>
      <c r="M233" s="167"/>
      <c r="N233" s="168"/>
      <c r="O233" s="59"/>
      <c r="P233" s="59"/>
      <c r="Q233" s="59"/>
      <c r="R233" s="59"/>
      <c r="S233" s="59"/>
      <c r="T233" s="60"/>
      <c r="U233" s="33"/>
      <c r="V233" s="33"/>
      <c r="W233" s="33"/>
      <c r="X233" s="33"/>
      <c r="Y233" s="33"/>
      <c r="Z233" s="33"/>
      <c r="AA233" s="33"/>
      <c r="AB233" s="33"/>
      <c r="AC233" s="33"/>
      <c r="AD233" s="33"/>
      <c r="AE233" s="33"/>
      <c r="AT233" s="18" t="s">
        <v>164</v>
      </c>
      <c r="AU233" s="18" t="s">
        <v>87</v>
      </c>
    </row>
    <row r="234" spans="1:65" s="13" customFormat="1" ht="33.75">
      <c r="B234" s="170"/>
      <c r="D234" s="164" t="s">
        <v>166</v>
      </c>
      <c r="E234" s="171" t="s">
        <v>1</v>
      </c>
      <c r="F234" s="172" t="s">
        <v>223</v>
      </c>
      <c r="H234" s="171" t="s">
        <v>1</v>
      </c>
      <c r="I234" s="173"/>
      <c r="L234" s="170"/>
      <c r="M234" s="174"/>
      <c r="N234" s="175"/>
      <c r="O234" s="175"/>
      <c r="P234" s="175"/>
      <c r="Q234" s="175"/>
      <c r="R234" s="175"/>
      <c r="S234" s="175"/>
      <c r="T234" s="176"/>
      <c r="AT234" s="171" t="s">
        <v>166</v>
      </c>
      <c r="AU234" s="171" t="s">
        <v>87</v>
      </c>
      <c r="AV234" s="13" t="s">
        <v>85</v>
      </c>
      <c r="AW234" s="13" t="s">
        <v>34</v>
      </c>
      <c r="AX234" s="13" t="s">
        <v>78</v>
      </c>
      <c r="AY234" s="171" t="s">
        <v>153</v>
      </c>
    </row>
    <row r="235" spans="1:65" s="14" customFormat="1" ht="11.25">
      <c r="B235" s="177"/>
      <c r="D235" s="164" t="s">
        <v>166</v>
      </c>
      <c r="E235" s="178" t="s">
        <v>1</v>
      </c>
      <c r="F235" s="179" t="s">
        <v>886</v>
      </c>
      <c r="H235" s="180">
        <v>332</v>
      </c>
      <c r="I235" s="181"/>
      <c r="L235" s="177"/>
      <c r="M235" s="182"/>
      <c r="N235" s="183"/>
      <c r="O235" s="183"/>
      <c r="P235" s="183"/>
      <c r="Q235" s="183"/>
      <c r="R235" s="183"/>
      <c r="S235" s="183"/>
      <c r="T235" s="184"/>
      <c r="AT235" s="178" t="s">
        <v>166</v>
      </c>
      <c r="AU235" s="178" t="s">
        <v>87</v>
      </c>
      <c r="AV235" s="14" t="s">
        <v>87</v>
      </c>
      <c r="AW235" s="14" t="s">
        <v>34</v>
      </c>
      <c r="AX235" s="14" t="s">
        <v>85</v>
      </c>
      <c r="AY235" s="178" t="s">
        <v>153</v>
      </c>
    </row>
    <row r="236" spans="1:65" s="2" customFormat="1" ht="33" customHeight="1">
      <c r="A236" s="33"/>
      <c r="B236" s="150"/>
      <c r="C236" s="151" t="s">
        <v>310</v>
      </c>
      <c r="D236" s="151" t="s">
        <v>155</v>
      </c>
      <c r="E236" s="152" t="s">
        <v>887</v>
      </c>
      <c r="F236" s="153" t="s">
        <v>888</v>
      </c>
      <c r="G236" s="154" t="s">
        <v>158</v>
      </c>
      <c r="H236" s="155">
        <v>1033</v>
      </c>
      <c r="I236" s="156"/>
      <c r="J236" s="157">
        <f>ROUND(I236*H236,2)</f>
        <v>0</v>
      </c>
      <c r="K236" s="153" t="s">
        <v>159</v>
      </c>
      <c r="L236" s="34"/>
      <c r="M236" s="158" t="s">
        <v>1</v>
      </c>
      <c r="N236" s="159" t="s">
        <v>43</v>
      </c>
      <c r="O236" s="59"/>
      <c r="P236" s="160">
        <f>O236*H236</f>
        <v>0</v>
      </c>
      <c r="Q236" s="160">
        <v>0</v>
      </c>
      <c r="R236" s="160">
        <f>Q236*H236</f>
        <v>0</v>
      </c>
      <c r="S236" s="160">
        <v>0</v>
      </c>
      <c r="T236" s="161">
        <f>S236*H236</f>
        <v>0</v>
      </c>
      <c r="U236" s="33"/>
      <c r="V236" s="33"/>
      <c r="W236" s="33"/>
      <c r="X236" s="33"/>
      <c r="Y236" s="33"/>
      <c r="Z236" s="33"/>
      <c r="AA236" s="33"/>
      <c r="AB236" s="33"/>
      <c r="AC236" s="33"/>
      <c r="AD236" s="33"/>
      <c r="AE236" s="33"/>
      <c r="AR236" s="162" t="s">
        <v>160</v>
      </c>
      <c r="AT236" s="162" t="s">
        <v>155</v>
      </c>
      <c r="AU236" s="162" t="s">
        <v>87</v>
      </c>
      <c r="AY236" s="18" t="s">
        <v>153</v>
      </c>
      <c r="BE236" s="163">
        <f>IF(N236="základní",J236,0)</f>
        <v>0</v>
      </c>
      <c r="BF236" s="163">
        <f>IF(N236="snížená",J236,0)</f>
        <v>0</v>
      </c>
      <c r="BG236" s="163">
        <f>IF(N236="zákl. přenesená",J236,0)</f>
        <v>0</v>
      </c>
      <c r="BH236" s="163">
        <f>IF(N236="sníž. přenesená",J236,0)</f>
        <v>0</v>
      </c>
      <c r="BI236" s="163">
        <f>IF(N236="nulová",J236,0)</f>
        <v>0</v>
      </c>
      <c r="BJ236" s="18" t="s">
        <v>85</v>
      </c>
      <c r="BK236" s="163">
        <f>ROUND(I236*H236,2)</f>
        <v>0</v>
      </c>
      <c r="BL236" s="18" t="s">
        <v>160</v>
      </c>
      <c r="BM236" s="162" t="s">
        <v>889</v>
      </c>
    </row>
    <row r="237" spans="1:65" s="2" customFormat="1" ht="19.5">
      <c r="A237" s="33"/>
      <c r="B237" s="34"/>
      <c r="C237" s="33"/>
      <c r="D237" s="164" t="s">
        <v>162</v>
      </c>
      <c r="E237" s="33"/>
      <c r="F237" s="165" t="s">
        <v>890</v>
      </c>
      <c r="G237" s="33"/>
      <c r="H237" s="33"/>
      <c r="I237" s="166"/>
      <c r="J237" s="33"/>
      <c r="K237" s="33"/>
      <c r="L237" s="34"/>
      <c r="M237" s="167"/>
      <c r="N237" s="168"/>
      <c r="O237" s="59"/>
      <c r="P237" s="59"/>
      <c r="Q237" s="59"/>
      <c r="R237" s="59"/>
      <c r="S237" s="59"/>
      <c r="T237" s="60"/>
      <c r="U237" s="33"/>
      <c r="V237" s="33"/>
      <c r="W237" s="33"/>
      <c r="X237" s="33"/>
      <c r="Y237" s="33"/>
      <c r="Z237" s="33"/>
      <c r="AA237" s="33"/>
      <c r="AB237" s="33"/>
      <c r="AC237" s="33"/>
      <c r="AD237" s="33"/>
      <c r="AE237" s="33"/>
      <c r="AT237" s="18" t="s">
        <v>162</v>
      </c>
      <c r="AU237" s="18" t="s">
        <v>87</v>
      </c>
    </row>
    <row r="238" spans="1:65" s="2" customFormat="1" ht="48.75">
      <c r="A238" s="33"/>
      <c r="B238" s="34"/>
      <c r="C238" s="33"/>
      <c r="D238" s="164" t="s">
        <v>164</v>
      </c>
      <c r="E238" s="33"/>
      <c r="F238" s="169" t="s">
        <v>891</v>
      </c>
      <c r="G238" s="33"/>
      <c r="H238" s="33"/>
      <c r="I238" s="166"/>
      <c r="J238" s="33"/>
      <c r="K238" s="33"/>
      <c r="L238" s="34"/>
      <c r="M238" s="167"/>
      <c r="N238" s="168"/>
      <c r="O238" s="59"/>
      <c r="P238" s="59"/>
      <c r="Q238" s="59"/>
      <c r="R238" s="59"/>
      <c r="S238" s="59"/>
      <c r="T238" s="60"/>
      <c r="U238" s="33"/>
      <c r="V238" s="33"/>
      <c r="W238" s="33"/>
      <c r="X238" s="33"/>
      <c r="Y238" s="33"/>
      <c r="Z238" s="33"/>
      <c r="AA238" s="33"/>
      <c r="AB238" s="33"/>
      <c r="AC238" s="33"/>
      <c r="AD238" s="33"/>
      <c r="AE238" s="33"/>
      <c r="AT238" s="18" t="s">
        <v>164</v>
      </c>
      <c r="AU238" s="18" t="s">
        <v>87</v>
      </c>
    </row>
    <row r="239" spans="1:65" s="13" customFormat="1" ht="22.5">
      <c r="B239" s="170"/>
      <c r="D239" s="164" t="s">
        <v>166</v>
      </c>
      <c r="E239" s="171" t="s">
        <v>1</v>
      </c>
      <c r="F239" s="172" t="s">
        <v>558</v>
      </c>
      <c r="H239" s="171" t="s">
        <v>1</v>
      </c>
      <c r="I239" s="173"/>
      <c r="L239" s="170"/>
      <c r="M239" s="174"/>
      <c r="N239" s="175"/>
      <c r="O239" s="175"/>
      <c r="P239" s="175"/>
      <c r="Q239" s="175"/>
      <c r="R239" s="175"/>
      <c r="S239" s="175"/>
      <c r="T239" s="176"/>
      <c r="AT239" s="171" t="s">
        <v>166</v>
      </c>
      <c r="AU239" s="171" t="s">
        <v>87</v>
      </c>
      <c r="AV239" s="13" t="s">
        <v>85</v>
      </c>
      <c r="AW239" s="13" t="s">
        <v>34</v>
      </c>
      <c r="AX239" s="13" t="s">
        <v>78</v>
      </c>
      <c r="AY239" s="171" t="s">
        <v>153</v>
      </c>
    </row>
    <row r="240" spans="1:65" s="14" customFormat="1" ht="11.25">
      <c r="B240" s="177"/>
      <c r="D240" s="164" t="s">
        <v>166</v>
      </c>
      <c r="E240" s="178" t="s">
        <v>831</v>
      </c>
      <c r="F240" s="179" t="s">
        <v>892</v>
      </c>
      <c r="H240" s="180">
        <v>1033</v>
      </c>
      <c r="I240" s="181"/>
      <c r="L240" s="177"/>
      <c r="M240" s="182"/>
      <c r="N240" s="183"/>
      <c r="O240" s="183"/>
      <c r="P240" s="183"/>
      <c r="Q240" s="183"/>
      <c r="R240" s="183"/>
      <c r="S240" s="183"/>
      <c r="T240" s="184"/>
      <c r="AT240" s="178" t="s">
        <v>166</v>
      </c>
      <c r="AU240" s="178" t="s">
        <v>87</v>
      </c>
      <c r="AV240" s="14" t="s">
        <v>87</v>
      </c>
      <c r="AW240" s="14" t="s">
        <v>34</v>
      </c>
      <c r="AX240" s="14" t="s">
        <v>85</v>
      </c>
      <c r="AY240" s="178" t="s">
        <v>153</v>
      </c>
    </row>
    <row r="241" spans="1:65" s="2" customFormat="1" ht="24.2" customHeight="1">
      <c r="A241" s="33"/>
      <c r="B241" s="150"/>
      <c r="C241" s="151" t="s">
        <v>316</v>
      </c>
      <c r="D241" s="151" t="s">
        <v>155</v>
      </c>
      <c r="E241" s="152" t="s">
        <v>893</v>
      </c>
      <c r="F241" s="153" t="s">
        <v>894</v>
      </c>
      <c r="G241" s="154" t="s">
        <v>158</v>
      </c>
      <c r="H241" s="155">
        <v>1033</v>
      </c>
      <c r="I241" s="156"/>
      <c r="J241" s="157">
        <f>ROUND(I241*H241,2)</f>
        <v>0</v>
      </c>
      <c r="K241" s="153" t="s">
        <v>159</v>
      </c>
      <c r="L241" s="34"/>
      <c r="M241" s="158" t="s">
        <v>1</v>
      </c>
      <c r="N241" s="159" t="s">
        <v>43</v>
      </c>
      <c r="O241" s="59"/>
      <c r="P241" s="160">
        <f>O241*H241</f>
        <v>0</v>
      </c>
      <c r="Q241" s="160">
        <v>0</v>
      </c>
      <c r="R241" s="160">
        <f>Q241*H241</f>
        <v>0</v>
      </c>
      <c r="S241" s="160">
        <v>0</v>
      </c>
      <c r="T241" s="161">
        <f>S241*H241</f>
        <v>0</v>
      </c>
      <c r="U241" s="33"/>
      <c r="V241" s="33"/>
      <c r="W241" s="33"/>
      <c r="X241" s="33"/>
      <c r="Y241" s="33"/>
      <c r="Z241" s="33"/>
      <c r="AA241" s="33"/>
      <c r="AB241" s="33"/>
      <c r="AC241" s="33"/>
      <c r="AD241" s="33"/>
      <c r="AE241" s="33"/>
      <c r="AR241" s="162" t="s">
        <v>160</v>
      </c>
      <c r="AT241" s="162" t="s">
        <v>155</v>
      </c>
      <c r="AU241" s="162" t="s">
        <v>87</v>
      </c>
      <c r="AY241" s="18" t="s">
        <v>153</v>
      </c>
      <c r="BE241" s="163">
        <f>IF(N241="základní",J241,0)</f>
        <v>0</v>
      </c>
      <c r="BF241" s="163">
        <f>IF(N241="snížená",J241,0)</f>
        <v>0</v>
      </c>
      <c r="BG241" s="163">
        <f>IF(N241="zákl. přenesená",J241,0)</f>
        <v>0</v>
      </c>
      <c r="BH241" s="163">
        <f>IF(N241="sníž. přenesená",J241,0)</f>
        <v>0</v>
      </c>
      <c r="BI241" s="163">
        <f>IF(N241="nulová",J241,0)</f>
        <v>0</v>
      </c>
      <c r="BJ241" s="18" t="s">
        <v>85</v>
      </c>
      <c r="BK241" s="163">
        <f>ROUND(I241*H241,2)</f>
        <v>0</v>
      </c>
      <c r="BL241" s="18" t="s">
        <v>160</v>
      </c>
      <c r="BM241" s="162" t="s">
        <v>895</v>
      </c>
    </row>
    <row r="242" spans="1:65" s="2" customFormat="1" ht="19.5">
      <c r="A242" s="33"/>
      <c r="B242" s="34"/>
      <c r="C242" s="33"/>
      <c r="D242" s="164" t="s">
        <v>162</v>
      </c>
      <c r="E242" s="33"/>
      <c r="F242" s="165" t="s">
        <v>896</v>
      </c>
      <c r="G242" s="33"/>
      <c r="H242" s="33"/>
      <c r="I242" s="166"/>
      <c r="J242" s="33"/>
      <c r="K242" s="33"/>
      <c r="L242" s="34"/>
      <c r="M242" s="167"/>
      <c r="N242" s="168"/>
      <c r="O242" s="59"/>
      <c r="P242" s="59"/>
      <c r="Q242" s="59"/>
      <c r="R242" s="59"/>
      <c r="S242" s="59"/>
      <c r="T242" s="60"/>
      <c r="U242" s="33"/>
      <c r="V242" s="33"/>
      <c r="W242" s="33"/>
      <c r="X242" s="33"/>
      <c r="Y242" s="33"/>
      <c r="Z242" s="33"/>
      <c r="AA242" s="33"/>
      <c r="AB242" s="33"/>
      <c r="AC242" s="33"/>
      <c r="AD242" s="33"/>
      <c r="AE242" s="33"/>
      <c r="AT242" s="18" t="s">
        <v>162</v>
      </c>
      <c r="AU242" s="18" t="s">
        <v>87</v>
      </c>
    </row>
    <row r="243" spans="1:65" s="2" customFormat="1" ht="117">
      <c r="A243" s="33"/>
      <c r="B243" s="34"/>
      <c r="C243" s="33"/>
      <c r="D243" s="164" t="s">
        <v>164</v>
      </c>
      <c r="E243" s="33"/>
      <c r="F243" s="169" t="s">
        <v>897</v>
      </c>
      <c r="G243" s="33"/>
      <c r="H243" s="33"/>
      <c r="I243" s="166"/>
      <c r="J243" s="33"/>
      <c r="K243" s="33"/>
      <c r="L243" s="34"/>
      <c r="M243" s="167"/>
      <c r="N243" s="168"/>
      <c r="O243" s="59"/>
      <c r="P243" s="59"/>
      <c r="Q243" s="59"/>
      <c r="R243" s="59"/>
      <c r="S243" s="59"/>
      <c r="T243" s="60"/>
      <c r="U243" s="33"/>
      <c r="V243" s="33"/>
      <c r="W243" s="33"/>
      <c r="X243" s="33"/>
      <c r="Y243" s="33"/>
      <c r="Z243" s="33"/>
      <c r="AA243" s="33"/>
      <c r="AB243" s="33"/>
      <c r="AC243" s="33"/>
      <c r="AD243" s="33"/>
      <c r="AE243" s="33"/>
      <c r="AT243" s="18" t="s">
        <v>164</v>
      </c>
      <c r="AU243" s="18" t="s">
        <v>87</v>
      </c>
    </row>
    <row r="244" spans="1:65" s="13" customFormat="1" ht="11.25">
      <c r="B244" s="170"/>
      <c r="D244" s="164" t="s">
        <v>166</v>
      </c>
      <c r="E244" s="171" t="s">
        <v>1</v>
      </c>
      <c r="F244" s="172" t="s">
        <v>898</v>
      </c>
      <c r="H244" s="171" t="s">
        <v>1</v>
      </c>
      <c r="I244" s="173"/>
      <c r="L244" s="170"/>
      <c r="M244" s="174"/>
      <c r="N244" s="175"/>
      <c r="O244" s="175"/>
      <c r="P244" s="175"/>
      <c r="Q244" s="175"/>
      <c r="R244" s="175"/>
      <c r="S244" s="175"/>
      <c r="T244" s="176"/>
      <c r="AT244" s="171" t="s">
        <v>166</v>
      </c>
      <c r="AU244" s="171" t="s">
        <v>87</v>
      </c>
      <c r="AV244" s="13" t="s">
        <v>85</v>
      </c>
      <c r="AW244" s="13" t="s">
        <v>34</v>
      </c>
      <c r="AX244" s="13" t="s">
        <v>78</v>
      </c>
      <c r="AY244" s="171" t="s">
        <v>153</v>
      </c>
    </row>
    <row r="245" spans="1:65" s="14" customFormat="1" ht="11.25">
      <c r="B245" s="177"/>
      <c r="D245" s="164" t="s">
        <v>166</v>
      </c>
      <c r="E245" s="178" t="s">
        <v>1</v>
      </c>
      <c r="F245" s="179" t="s">
        <v>831</v>
      </c>
      <c r="H245" s="180">
        <v>1033</v>
      </c>
      <c r="I245" s="181"/>
      <c r="L245" s="177"/>
      <c r="M245" s="182"/>
      <c r="N245" s="183"/>
      <c r="O245" s="183"/>
      <c r="P245" s="183"/>
      <c r="Q245" s="183"/>
      <c r="R245" s="183"/>
      <c r="S245" s="183"/>
      <c r="T245" s="184"/>
      <c r="AT245" s="178" t="s">
        <v>166</v>
      </c>
      <c r="AU245" s="178" t="s">
        <v>87</v>
      </c>
      <c r="AV245" s="14" t="s">
        <v>87</v>
      </c>
      <c r="AW245" s="14" t="s">
        <v>34</v>
      </c>
      <c r="AX245" s="14" t="s">
        <v>85</v>
      </c>
      <c r="AY245" s="178" t="s">
        <v>153</v>
      </c>
    </row>
    <row r="246" spans="1:65" s="2" customFormat="1" ht="16.5" customHeight="1">
      <c r="A246" s="33"/>
      <c r="B246" s="150"/>
      <c r="C246" s="193" t="s">
        <v>324</v>
      </c>
      <c r="D246" s="193" t="s">
        <v>227</v>
      </c>
      <c r="E246" s="194" t="s">
        <v>899</v>
      </c>
      <c r="F246" s="195" t="s">
        <v>900</v>
      </c>
      <c r="G246" s="196" t="s">
        <v>901</v>
      </c>
      <c r="H246" s="197">
        <v>25.824999999999999</v>
      </c>
      <c r="I246" s="198"/>
      <c r="J246" s="199">
        <f>ROUND(I246*H246,2)</f>
        <v>0</v>
      </c>
      <c r="K246" s="195" t="s">
        <v>159</v>
      </c>
      <c r="L246" s="200"/>
      <c r="M246" s="201" t="s">
        <v>1</v>
      </c>
      <c r="N246" s="202" t="s">
        <v>43</v>
      </c>
      <c r="O246" s="59"/>
      <c r="P246" s="160">
        <f>O246*H246</f>
        <v>0</v>
      </c>
      <c r="Q246" s="160">
        <v>1E-3</v>
      </c>
      <c r="R246" s="160">
        <f>Q246*H246</f>
        <v>2.5825000000000001E-2</v>
      </c>
      <c r="S246" s="160">
        <v>0</v>
      </c>
      <c r="T246" s="161">
        <f>S246*H246</f>
        <v>0</v>
      </c>
      <c r="U246" s="33"/>
      <c r="V246" s="33"/>
      <c r="W246" s="33"/>
      <c r="X246" s="33"/>
      <c r="Y246" s="33"/>
      <c r="Z246" s="33"/>
      <c r="AA246" s="33"/>
      <c r="AB246" s="33"/>
      <c r="AC246" s="33"/>
      <c r="AD246" s="33"/>
      <c r="AE246" s="33"/>
      <c r="AR246" s="162" t="s">
        <v>216</v>
      </c>
      <c r="AT246" s="162" t="s">
        <v>227</v>
      </c>
      <c r="AU246" s="162" t="s">
        <v>87</v>
      </c>
      <c r="AY246" s="18" t="s">
        <v>153</v>
      </c>
      <c r="BE246" s="163">
        <f>IF(N246="základní",J246,0)</f>
        <v>0</v>
      </c>
      <c r="BF246" s="163">
        <f>IF(N246="snížená",J246,0)</f>
        <v>0</v>
      </c>
      <c r="BG246" s="163">
        <f>IF(N246="zákl. přenesená",J246,0)</f>
        <v>0</v>
      </c>
      <c r="BH246" s="163">
        <f>IF(N246="sníž. přenesená",J246,0)</f>
        <v>0</v>
      </c>
      <c r="BI246" s="163">
        <f>IF(N246="nulová",J246,0)</f>
        <v>0</v>
      </c>
      <c r="BJ246" s="18" t="s">
        <v>85</v>
      </c>
      <c r="BK246" s="163">
        <f>ROUND(I246*H246,2)</f>
        <v>0</v>
      </c>
      <c r="BL246" s="18" t="s">
        <v>160</v>
      </c>
      <c r="BM246" s="162" t="s">
        <v>902</v>
      </c>
    </row>
    <row r="247" spans="1:65" s="2" customFormat="1" ht="11.25">
      <c r="A247" s="33"/>
      <c r="B247" s="34"/>
      <c r="C247" s="33"/>
      <c r="D247" s="164" t="s">
        <v>162</v>
      </c>
      <c r="E247" s="33"/>
      <c r="F247" s="165" t="s">
        <v>900</v>
      </c>
      <c r="G247" s="33"/>
      <c r="H247" s="33"/>
      <c r="I247" s="166"/>
      <c r="J247" s="33"/>
      <c r="K247" s="33"/>
      <c r="L247" s="34"/>
      <c r="M247" s="167"/>
      <c r="N247" s="168"/>
      <c r="O247" s="59"/>
      <c r="P247" s="59"/>
      <c r="Q247" s="59"/>
      <c r="R247" s="59"/>
      <c r="S247" s="59"/>
      <c r="T247" s="60"/>
      <c r="U247" s="33"/>
      <c r="V247" s="33"/>
      <c r="W247" s="33"/>
      <c r="X247" s="33"/>
      <c r="Y247" s="33"/>
      <c r="Z247" s="33"/>
      <c r="AA247" s="33"/>
      <c r="AB247" s="33"/>
      <c r="AC247" s="33"/>
      <c r="AD247" s="33"/>
      <c r="AE247" s="33"/>
      <c r="AT247" s="18" t="s">
        <v>162</v>
      </c>
      <c r="AU247" s="18" t="s">
        <v>87</v>
      </c>
    </row>
    <row r="248" spans="1:65" s="13" customFormat="1" ht="11.25">
      <c r="B248" s="170"/>
      <c r="D248" s="164" t="s">
        <v>166</v>
      </c>
      <c r="E248" s="171" t="s">
        <v>1</v>
      </c>
      <c r="F248" s="172" t="s">
        <v>903</v>
      </c>
      <c r="H248" s="171" t="s">
        <v>1</v>
      </c>
      <c r="I248" s="173"/>
      <c r="L248" s="170"/>
      <c r="M248" s="174"/>
      <c r="N248" s="175"/>
      <c r="O248" s="175"/>
      <c r="P248" s="175"/>
      <c r="Q248" s="175"/>
      <c r="R248" s="175"/>
      <c r="S248" s="175"/>
      <c r="T248" s="176"/>
      <c r="AT248" s="171" t="s">
        <v>166</v>
      </c>
      <c r="AU248" s="171" t="s">
        <v>87</v>
      </c>
      <c r="AV248" s="13" t="s">
        <v>85</v>
      </c>
      <c r="AW248" s="13" t="s">
        <v>34</v>
      </c>
      <c r="AX248" s="13" t="s">
        <v>78</v>
      </c>
      <c r="AY248" s="171" t="s">
        <v>153</v>
      </c>
    </row>
    <row r="249" spans="1:65" s="13" customFormat="1" ht="11.25">
      <c r="B249" s="170"/>
      <c r="D249" s="164" t="s">
        <v>166</v>
      </c>
      <c r="E249" s="171" t="s">
        <v>1</v>
      </c>
      <c r="F249" s="172" t="s">
        <v>904</v>
      </c>
      <c r="H249" s="171" t="s">
        <v>1</v>
      </c>
      <c r="I249" s="173"/>
      <c r="L249" s="170"/>
      <c r="M249" s="174"/>
      <c r="N249" s="175"/>
      <c r="O249" s="175"/>
      <c r="P249" s="175"/>
      <c r="Q249" s="175"/>
      <c r="R249" s="175"/>
      <c r="S249" s="175"/>
      <c r="T249" s="176"/>
      <c r="AT249" s="171" t="s">
        <v>166</v>
      </c>
      <c r="AU249" s="171" t="s">
        <v>87</v>
      </c>
      <c r="AV249" s="13" t="s">
        <v>85</v>
      </c>
      <c r="AW249" s="13" t="s">
        <v>34</v>
      </c>
      <c r="AX249" s="13" t="s">
        <v>78</v>
      </c>
      <c r="AY249" s="171" t="s">
        <v>153</v>
      </c>
    </row>
    <row r="250" spans="1:65" s="14" customFormat="1" ht="11.25">
      <c r="B250" s="177"/>
      <c r="D250" s="164" t="s">
        <v>166</v>
      </c>
      <c r="E250" s="178" t="s">
        <v>1</v>
      </c>
      <c r="F250" s="179" t="s">
        <v>905</v>
      </c>
      <c r="H250" s="180">
        <v>25.824999999999999</v>
      </c>
      <c r="I250" s="181"/>
      <c r="L250" s="177"/>
      <c r="M250" s="182"/>
      <c r="N250" s="183"/>
      <c r="O250" s="183"/>
      <c r="P250" s="183"/>
      <c r="Q250" s="183"/>
      <c r="R250" s="183"/>
      <c r="S250" s="183"/>
      <c r="T250" s="184"/>
      <c r="AT250" s="178" t="s">
        <v>166</v>
      </c>
      <c r="AU250" s="178" t="s">
        <v>87</v>
      </c>
      <c r="AV250" s="14" t="s">
        <v>87</v>
      </c>
      <c r="AW250" s="14" t="s">
        <v>34</v>
      </c>
      <c r="AX250" s="14" t="s">
        <v>85</v>
      </c>
      <c r="AY250" s="178" t="s">
        <v>153</v>
      </c>
    </row>
    <row r="251" spans="1:65" s="2" customFormat="1" ht="33" customHeight="1">
      <c r="A251" s="33"/>
      <c r="B251" s="150"/>
      <c r="C251" s="151" t="s">
        <v>7</v>
      </c>
      <c r="D251" s="151" t="s">
        <v>155</v>
      </c>
      <c r="E251" s="152" t="s">
        <v>906</v>
      </c>
      <c r="F251" s="153" t="s">
        <v>907</v>
      </c>
      <c r="G251" s="154" t="s">
        <v>171</v>
      </c>
      <c r="H251" s="155">
        <v>672</v>
      </c>
      <c r="I251" s="156"/>
      <c r="J251" s="157">
        <f>ROUND(I251*H251,2)</f>
        <v>0</v>
      </c>
      <c r="K251" s="153" t="s">
        <v>1</v>
      </c>
      <c r="L251" s="34"/>
      <c r="M251" s="158" t="s">
        <v>1</v>
      </c>
      <c r="N251" s="159" t="s">
        <v>43</v>
      </c>
      <c r="O251" s="59"/>
      <c r="P251" s="160">
        <f>O251*H251</f>
        <v>0</v>
      </c>
      <c r="Q251" s="160">
        <v>0</v>
      </c>
      <c r="R251" s="160">
        <f>Q251*H251</f>
        <v>0</v>
      </c>
      <c r="S251" s="160">
        <v>0</v>
      </c>
      <c r="T251" s="161">
        <f>S251*H251</f>
        <v>0</v>
      </c>
      <c r="U251" s="33"/>
      <c r="V251" s="33"/>
      <c r="W251" s="33"/>
      <c r="X251" s="33"/>
      <c r="Y251" s="33"/>
      <c r="Z251" s="33"/>
      <c r="AA251" s="33"/>
      <c r="AB251" s="33"/>
      <c r="AC251" s="33"/>
      <c r="AD251" s="33"/>
      <c r="AE251" s="33"/>
      <c r="AR251" s="162" t="s">
        <v>160</v>
      </c>
      <c r="AT251" s="162" t="s">
        <v>155</v>
      </c>
      <c r="AU251" s="162" t="s">
        <v>87</v>
      </c>
      <c r="AY251" s="18" t="s">
        <v>153</v>
      </c>
      <c r="BE251" s="163">
        <f>IF(N251="základní",J251,0)</f>
        <v>0</v>
      </c>
      <c r="BF251" s="163">
        <f>IF(N251="snížená",J251,0)</f>
        <v>0</v>
      </c>
      <c r="BG251" s="163">
        <f>IF(N251="zákl. přenesená",J251,0)</f>
        <v>0</v>
      </c>
      <c r="BH251" s="163">
        <f>IF(N251="sníž. přenesená",J251,0)</f>
        <v>0</v>
      </c>
      <c r="BI251" s="163">
        <f>IF(N251="nulová",J251,0)</f>
        <v>0</v>
      </c>
      <c r="BJ251" s="18" t="s">
        <v>85</v>
      </c>
      <c r="BK251" s="163">
        <f>ROUND(I251*H251,2)</f>
        <v>0</v>
      </c>
      <c r="BL251" s="18" t="s">
        <v>160</v>
      </c>
      <c r="BM251" s="162" t="s">
        <v>908</v>
      </c>
    </row>
    <row r="252" spans="1:65" s="2" customFormat="1" ht="19.5">
      <c r="A252" s="33"/>
      <c r="B252" s="34"/>
      <c r="C252" s="33"/>
      <c r="D252" s="164" t="s">
        <v>162</v>
      </c>
      <c r="E252" s="33"/>
      <c r="F252" s="165" t="s">
        <v>907</v>
      </c>
      <c r="G252" s="33"/>
      <c r="H252" s="33"/>
      <c r="I252" s="166"/>
      <c r="J252" s="33"/>
      <c r="K252" s="33"/>
      <c r="L252" s="34"/>
      <c r="M252" s="167"/>
      <c r="N252" s="168"/>
      <c r="O252" s="59"/>
      <c r="P252" s="59"/>
      <c r="Q252" s="59"/>
      <c r="R252" s="59"/>
      <c r="S252" s="59"/>
      <c r="T252" s="60"/>
      <c r="U252" s="33"/>
      <c r="V252" s="33"/>
      <c r="W252" s="33"/>
      <c r="X252" s="33"/>
      <c r="Y252" s="33"/>
      <c r="Z252" s="33"/>
      <c r="AA252" s="33"/>
      <c r="AB252" s="33"/>
      <c r="AC252" s="33"/>
      <c r="AD252" s="33"/>
      <c r="AE252" s="33"/>
      <c r="AT252" s="18" t="s">
        <v>162</v>
      </c>
      <c r="AU252" s="18" t="s">
        <v>87</v>
      </c>
    </row>
    <row r="253" spans="1:65" s="14" customFormat="1" ht="11.25">
      <c r="B253" s="177"/>
      <c r="D253" s="164" t="s">
        <v>166</v>
      </c>
      <c r="E253" s="178" t="s">
        <v>1</v>
      </c>
      <c r="F253" s="179" t="s">
        <v>909</v>
      </c>
      <c r="H253" s="180">
        <v>672</v>
      </c>
      <c r="I253" s="181"/>
      <c r="L253" s="177"/>
      <c r="M253" s="182"/>
      <c r="N253" s="183"/>
      <c r="O253" s="183"/>
      <c r="P253" s="183"/>
      <c r="Q253" s="183"/>
      <c r="R253" s="183"/>
      <c r="S253" s="183"/>
      <c r="T253" s="184"/>
      <c r="AT253" s="178" t="s">
        <v>166</v>
      </c>
      <c r="AU253" s="178" t="s">
        <v>87</v>
      </c>
      <c r="AV253" s="14" t="s">
        <v>87</v>
      </c>
      <c r="AW253" s="14" t="s">
        <v>34</v>
      </c>
      <c r="AX253" s="14" t="s">
        <v>85</v>
      </c>
      <c r="AY253" s="178" t="s">
        <v>153</v>
      </c>
    </row>
    <row r="254" spans="1:65" s="2" customFormat="1" ht="24.2" customHeight="1">
      <c r="A254" s="33"/>
      <c r="B254" s="150"/>
      <c r="C254" s="151" t="s">
        <v>334</v>
      </c>
      <c r="D254" s="151" t="s">
        <v>155</v>
      </c>
      <c r="E254" s="152" t="s">
        <v>910</v>
      </c>
      <c r="F254" s="153" t="s">
        <v>911</v>
      </c>
      <c r="G254" s="154" t="s">
        <v>158</v>
      </c>
      <c r="H254" s="155">
        <v>270</v>
      </c>
      <c r="I254" s="156"/>
      <c r="J254" s="157">
        <f>ROUND(I254*H254,2)</f>
        <v>0</v>
      </c>
      <c r="K254" s="153" t="s">
        <v>159</v>
      </c>
      <c r="L254" s="34"/>
      <c r="M254" s="158" t="s">
        <v>1</v>
      </c>
      <c r="N254" s="159" t="s">
        <v>43</v>
      </c>
      <c r="O254" s="59"/>
      <c r="P254" s="160">
        <f>O254*H254</f>
        <v>0</v>
      </c>
      <c r="Q254" s="160">
        <v>0</v>
      </c>
      <c r="R254" s="160">
        <f>Q254*H254</f>
        <v>0</v>
      </c>
      <c r="S254" s="160">
        <v>0</v>
      </c>
      <c r="T254" s="161">
        <f>S254*H254</f>
        <v>0</v>
      </c>
      <c r="U254" s="33"/>
      <c r="V254" s="33"/>
      <c r="W254" s="33"/>
      <c r="X254" s="33"/>
      <c r="Y254" s="33"/>
      <c r="Z254" s="33"/>
      <c r="AA254" s="33"/>
      <c r="AB254" s="33"/>
      <c r="AC254" s="33"/>
      <c r="AD254" s="33"/>
      <c r="AE254" s="33"/>
      <c r="AR254" s="162" t="s">
        <v>160</v>
      </c>
      <c r="AT254" s="162" t="s">
        <v>155</v>
      </c>
      <c r="AU254" s="162" t="s">
        <v>87</v>
      </c>
      <c r="AY254" s="18" t="s">
        <v>153</v>
      </c>
      <c r="BE254" s="163">
        <f>IF(N254="základní",J254,0)</f>
        <v>0</v>
      </c>
      <c r="BF254" s="163">
        <f>IF(N254="snížená",J254,0)</f>
        <v>0</v>
      </c>
      <c r="BG254" s="163">
        <f>IF(N254="zákl. přenesená",J254,0)</f>
        <v>0</v>
      </c>
      <c r="BH254" s="163">
        <f>IF(N254="sníž. přenesená",J254,0)</f>
        <v>0</v>
      </c>
      <c r="BI254" s="163">
        <f>IF(N254="nulová",J254,0)</f>
        <v>0</v>
      </c>
      <c r="BJ254" s="18" t="s">
        <v>85</v>
      </c>
      <c r="BK254" s="163">
        <f>ROUND(I254*H254,2)</f>
        <v>0</v>
      </c>
      <c r="BL254" s="18" t="s">
        <v>160</v>
      </c>
      <c r="BM254" s="162" t="s">
        <v>912</v>
      </c>
    </row>
    <row r="255" spans="1:65" s="2" customFormat="1" ht="19.5">
      <c r="A255" s="33"/>
      <c r="B255" s="34"/>
      <c r="C255" s="33"/>
      <c r="D255" s="164" t="s">
        <v>162</v>
      </c>
      <c r="E255" s="33"/>
      <c r="F255" s="165" t="s">
        <v>913</v>
      </c>
      <c r="G255" s="33"/>
      <c r="H255" s="33"/>
      <c r="I255" s="166"/>
      <c r="J255" s="33"/>
      <c r="K255" s="33"/>
      <c r="L255" s="34"/>
      <c r="M255" s="167"/>
      <c r="N255" s="168"/>
      <c r="O255" s="59"/>
      <c r="P255" s="59"/>
      <c r="Q255" s="59"/>
      <c r="R255" s="59"/>
      <c r="S255" s="59"/>
      <c r="T255" s="60"/>
      <c r="U255" s="33"/>
      <c r="V255" s="33"/>
      <c r="W255" s="33"/>
      <c r="X255" s="33"/>
      <c r="Y255" s="33"/>
      <c r="Z255" s="33"/>
      <c r="AA255" s="33"/>
      <c r="AB255" s="33"/>
      <c r="AC255" s="33"/>
      <c r="AD255" s="33"/>
      <c r="AE255" s="33"/>
      <c r="AT255" s="18" t="s">
        <v>162</v>
      </c>
      <c r="AU255" s="18" t="s">
        <v>87</v>
      </c>
    </row>
    <row r="256" spans="1:65" s="2" customFormat="1" ht="68.25">
      <c r="A256" s="33"/>
      <c r="B256" s="34"/>
      <c r="C256" s="33"/>
      <c r="D256" s="164" t="s">
        <v>164</v>
      </c>
      <c r="E256" s="33"/>
      <c r="F256" s="169" t="s">
        <v>914</v>
      </c>
      <c r="G256" s="33"/>
      <c r="H256" s="33"/>
      <c r="I256" s="166"/>
      <c r="J256" s="33"/>
      <c r="K256" s="33"/>
      <c r="L256" s="34"/>
      <c r="M256" s="167"/>
      <c r="N256" s="168"/>
      <c r="O256" s="59"/>
      <c r="P256" s="59"/>
      <c r="Q256" s="59"/>
      <c r="R256" s="59"/>
      <c r="S256" s="59"/>
      <c r="T256" s="60"/>
      <c r="U256" s="33"/>
      <c r="V256" s="33"/>
      <c r="W256" s="33"/>
      <c r="X256" s="33"/>
      <c r="Y256" s="33"/>
      <c r="Z256" s="33"/>
      <c r="AA256" s="33"/>
      <c r="AB256" s="33"/>
      <c r="AC256" s="33"/>
      <c r="AD256" s="33"/>
      <c r="AE256" s="33"/>
      <c r="AT256" s="18" t="s">
        <v>164</v>
      </c>
      <c r="AU256" s="18" t="s">
        <v>87</v>
      </c>
    </row>
    <row r="257" spans="1:65" s="13" customFormat="1" ht="11.25">
      <c r="B257" s="170"/>
      <c r="D257" s="164" t="s">
        <v>166</v>
      </c>
      <c r="E257" s="171" t="s">
        <v>1</v>
      </c>
      <c r="F257" s="172" t="s">
        <v>915</v>
      </c>
      <c r="H257" s="171" t="s">
        <v>1</v>
      </c>
      <c r="I257" s="173"/>
      <c r="L257" s="170"/>
      <c r="M257" s="174"/>
      <c r="N257" s="175"/>
      <c r="O257" s="175"/>
      <c r="P257" s="175"/>
      <c r="Q257" s="175"/>
      <c r="R257" s="175"/>
      <c r="S257" s="175"/>
      <c r="T257" s="176"/>
      <c r="AT257" s="171" t="s">
        <v>166</v>
      </c>
      <c r="AU257" s="171" t="s">
        <v>87</v>
      </c>
      <c r="AV257" s="13" t="s">
        <v>85</v>
      </c>
      <c r="AW257" s="13" t="s">
        <v>34</v>
      </c>
      <c r="AX257" s="13" t="s">
        <v>78</v>
      </c>
      <c r="AY257" s="171" t="s">
        <v>153</v>
      </c>
    </row>
    <row r="258" spans="1:65" s="14" customFormat="1" ht="11.25">
      <c r="B258" s="177"/>
      <c r="D258" s="164" t="s">
        <v>166</v>
      </c>
      <c r="E258" s="178" t="s">
        <v>1</v>
      </c>
      <c r="F258" s="179" t="s">
        <v>916</v>
      </c>
      <c r="H258" s="180">
        <v>270</v>
      </c>
      <c r="I258" s="181"/>
      <c r="L258" s="177"/>
      <c r="M258" s="182"/>
      <c r="N258" s="183"/>
      <c r="O258" s="183"/>
      <c r="P258" s="183"/>
      <c r="Q258" s="183"/>
      <c r="R258" s="183"/>
      <c r="S258" s="183"/>
      <c r="T258" s="184"/>
      <c r="AT258" s="178" t="s">
        <v>166</v>
      </c>
      <c r="AU258" s="178" t="s">
        <v>87</v>
      </c>
      <c r="AV258" s="14" t="s">
        <v>87</v>
      </c>
      <c r="AW258" s="14" t="s">
        <v>34</v>
      </c>
      <c r="AX258" s="14" t="s">
        <v>85</v>
      </c>
      <c r="AY258" s="178" t="s">
        <v>153</v>
      </c>
    </row>
    <row r="259" spans="1:65" s="2" customFormat="1" ht="16.5" customHeight="1">
      <c r="A259" s="33"/>
      <c r="B259" s="150"/>
      <c r="C259" s="193" t="s">
        <v>341</v>
      </c>
      <c r="D259" s="193" t="s">
        <v>227</v>
      </c>
      <c r="E259" s="194" t="s">
        <v>917</v>
      </c>
      <c r="F259" s="195" t="s">
        <v>918</v>
      </c>
      <c r="G259" s="196" t="s">
        <v>219</v>
      </c>
      <c r="H259" s="197">
        <v>27.81</v>
      </c>
      <c r="I259" s="198"/>
      <c r="J259" s="199">
        <f>ROUND(I259*H259,2)</f>
        <v>0</v>
      </c>
      <c r="K259" s="195" t="s">
        <v>159</v>
      </c>
      <c r="L259" s="200"/>
      <c r="M259" s="201" t="s">
        <v>1</v>
      </c>
      <c r="N259" s="202" t="s">
        <v>43</v>
      </c>
      <c r="O259" s="59"/>
      <c r="P259" s="160">
        <f>O259*H259</f>
        <v>0</v>
      </c>
      <c r="Q259" s="160">
        <v>0.2</v>
      </c>
      <c r="R259" s="160">
        <f>Q259*H259</f>
        <v>5.5620000000000003</v>
      </c>
      <c r="S259" s="160">
        <v>0</v>
      </c>
      <c r="T259" s="161">
        <f>S259*H259</f>
        <v>0</v>
      </c>
      <c r="U259" s="33"/>
      <c r="V259" s="33"/>
      <c r="W259" s="33"/>
      <c r="X259" s="33"/>
      <c r="Y259" s="33"/>
      <c r="Z259" s="33"/>
      <c r="AA259" s="33"/>
      <c r="AB259" s="33"/>
      <c r="AC259" s="33"/>
      <c r="AD259" s="33"/>
      <c r="AE259" s="33"/>
      <c r="AR259" s="162" t="s">
        <v>216</v>
      </c>
      <c r="AT259" s="162" t="s">
        <v>227</v>
      </c>
      <c r="AU259" s="162" t="s">
        <v>87</v>
      </c>
      <c r="AY259" s="18" t="s">
        <v>153</v>
      </c>
      <c r="BE259" s="163">
        <f>IF(N259="základní",J259,0)</f>
        <v>0</v>
      </c>
      <c r="BF259" s="163">
        <f>IF(N259="snížená",J259,0)</f>
        <v>0</v>
      </c>
      <c r="BG259" s="163">
        <f>IF(N259="zákl. přenesená",J259,0)</f>
        <v>0</v>
      </c>
      <c r="BH259" s="163">
        <f>IF(N259="sníž. přenesená",J259,0)</f>
        <v>0</v>
      </c>
      <c r="BI259" s="163">
        <f>IF(N259="nulová",J259,0)</f>
        <v>0</v>
      </c>
      <c r="BJ259" s="18" t="s">
        <v>85</v>
      </c>
      <c r="BK259" s="163">
        <f>ROUND(I259*H259,2)</f>
        <v>0</v>
      </c>
      <c r="BL259" s="18" t="s">
        <v>160</v>
      </c>
      <c r="BM259" s="162" t="s">
        <v>919</v>
      </c>
    </row>
    <row r="260" spans="1:65" s="2" customFormat="1" ht="11.25">
      <c r="A260" s="33"/>
      <c r="B260" s="34"/>
      <c r="C260" s="33"/>
      <c r="D260" s="164" t="s">
        <v>162</v>
      </c>
      <c r="E260" s="33"/>
      <c r="F260" s="165" t="s">
        <v>918</v>
      </c>
      <c r="G260" s="33"/>
      <c r="H260" s="33"/>
      <c r="I260" s="166"/>
      <c r="J260" s="33"/>
      <c r="K260" s="33"/>
      <c r="L260" s="34"/>
      <c r="M260" s="167"/>
      <c r="N260" s="168"/>
      <c r="O260" s="59"/>
      <c r="P260" s="59"/>
      <c r="Q260" s="59"/>
      <c r="R260" s="59"/>
      <c r="S260" s="59"/>
      <c r="T260" s="60"/>
      <c r="U260" s="33"/>
      <c r="V260" s="33"/>
      <c r="W260" s="33"/>
      <c r="X260" s="33"/>
      <c r="Y260" s="33"/>
      <c r="Z260" s="33"/>
      <c r="AA260" s="33"/>
      <c r="AB260" s="33"/>
      <c r="AC260" s="33"/>
      <c r="AD260" s="33"/>
      <c r="AE260" s="33"/>
      <c r="AT260" s="18" t="s">
        <v>162</v>
      </c>
      <c r="AU260" s="18" t="s">
        <v>87</v>
      </c>
    </row>
    <row r="261" spans="1:65" s="14" customFormat="1" ht="11.25">
      <c r="B261" s="177"/>
      <c r="D261" s="164" t="s">
        <v>166</v>
      </c>
      <c r="E261" s="178" t="s">
        <v>1</v>
      </c>
      <c r="F261" s="179" t="s">
        <v>920</v>
      </c>
      <c r="H261" s="180">
        <v>27.81</v>
      </c>
      <c r="I261" s="181"/>
      <c r="L261" s="177"/>
      <c r="M261" s="182"/>
      <c r="N261" s="183"/>
      <c r="O261" s="183"/>
      <c r="P261" s="183"/>
      <c r="Q261" s="183"/>
      <c r="R261" s="183"/>
      <c r="S261" s="183"/>
      <c r="T261" s="184"/>
      <c r="AT261" s="178" t="s">
        <v>166</v>
      </c>
      <c r="AU261" s="178" t="s">
        <v>87</v>
      </c>
      <c r="AV261" s="14" t="s">
        <v>87</v>
      </c>
      <c r="AW261" s="14" t="s">
        <v>34</v>
      </c>
      <c r="AX261" s="14" t="s">
        <v>85</v>
      </c>
      <c r="AY261" s="178" t="s">
        <v>153</v>
      </c>
    </row>
    <row r="262" spans="1:65" s="2" customFormat="1" ht="16.5" customHeight="1">
      <c r="A262" s="33"/>
      <c r="B262" s="150"/>
      <c r="C262" s="193" t="s">
        <v>348</v>
      </c>
      <c r="D262" s="193" t="s">
        <v>227</v>
      </c>
      <c r="E262" s="194" t="s">
        <v>921</v>
      </c>
      <c r="F262" s="195" t="s">
        <v>922</v>
      </c>
      <c r="G262" s="196" t="s">
        <v>219</v>
      </c>
      <c r="H262" s="197">
        <v>2.125</v>
      </c>
      <c r="I262" s="198"/>
      <c r="J262" s="199">
        <f>ROUND(I262*H262,2)</f>
        <v>0</v>
      </c>
      <c r="K262" s="195" t="s">
        <v>159</v>
      </c>
      <c r="L262" s="200"/>
      <c r="M262" s="201" t="s">
        <v>1</v>
      </c>
      <c r="N262" s="202" t="s">
        <v>43</v>
      </c>
      <c r="O262" s="59"/>
      <c r="P262" s="160">
        <f>O262*H262</f>
        <v>0</v>
      </c>
      <c r="Q262" s="160">
        <v>0.21</v>
      </c>
      <c r="R262" s="160">
        <f>Q262*H262</f>
        <v>0.44624999999999998</v>
      </c>
      <c r="S262" s="160">
        <v>0</v>
      </c>
      <c r="T262" s="161">
        <f>S262*H262</f>
        <v>0</v>
      </c>
      <c r="U262" s="33"/>
      <c r="V262" s="33"/>
      <c r="W262" s="33"/>
      <c r="X262" s="33"/>
      <c r="Y262" s="33"/>
      <c r="Z262" s="33"/>
      <c r="AA262" s="33"/>
      <c r="AB262" s="33"/>
      <c r="AC262" s="33"/>
      <c r="AD262" s="33"/>
      <c r="AE262" s="33"/>
      <c r="AR262" s="162" t="s">
        <v>216</v>
      </c>
      <c r="AT262" s="162" t="s">
        <v>227</v>
      </c>
      <c r="AU262" s="162" t="s">
        <v>87</v>
      </c>
      <c r="AY262" s="18" t="s">
        <v>153</v>
      </c>
      <c r="BE262" s="163">
        <f>IF(N262="základní",J262,0)</f>
        <v>0</v>
      </c>
      <c r="BF262" s="163">
        <f>IF(N262="snížená",J262,0)</f>
        <v>0</v>
      </c>
      <c r="BG262" s="163">
        <f>IF(N262="zákl. přenesená",J262,0)</f>
        <v>0</v>
      </c>
      <c r="BH262" s="163">
        <f>IF(N262="sníž. přenesená",J262,0)</f>
        <v>0</v>
      </c>
      <c r="BI262" s="163">
        <f>IF(N262="nulová",J262,0)</f>
        <v>0</v>
      </c>
      <c r="BJ262" s="18" t="s">
        <v>85</v>
      </c>
      <c r="BK262" s="163">
        <f>ROUND(I262*H262,2)</f>
        <v>0</v>
      </c>
      <c r="BL262" s="18" t="s">
        <v>160</v>
      </c>
      <c r="BM262" s="162" t="s">
        <v>923</v>
      </c>
    </row>
    <row r="263" spans="1:65" s="2" customFormat="1" ht="11.25">
      <c r="A263" s="33"/>
      <c r="B263" s="34"/>
      <c r="C263" s="33"/>
      <c r="D263" s="164" t="s">
        <v>162</v>
      </c>
      <c r="E263" s="33"/>
      <c r="F263" s="165" t="s">
        <v>922</v>
      </c>
      <c r="G263" s="33"/>
      <c r="H263" s="33"/>
      <c r="I263" s="166"/>
      <c r="J263" s="33"/>
      <c r="K263" s="33"/>
      <c r="L263" s="34"/>
      <c r="M263" s="167"/>
      <c r="N263" s="168"/>
      <c r="O263" s="59"/>
      <c r="P263" s="59"/>
      <c r="Q263" s="59"/>
      <c r="R263" s="59"/>
      <c r="S263" s="59"/>
      <c r="T263" s="60"/>
      <c r="U263" s="33"/>
      <c r="V263" s="33"/>
      <c r="W263" s="33"/>
      <c r="X263" s="33"/>
      <c r="Y263" s="33"/>
      <c r="Z263" s="33"/>
      <c r="AA263" s="33"/>
      <c r="AB263" s="33"/>
      <c r="AC263" s="33"/>
      <c r="AD263" s="33"/>
      <c r="AE263" s="33"/>
      <c r="AT263" s="18" t="s">
        <v>162</v>
      </c>
      <c r="AU263" s="18" t="s">
        <v>87</v>
      </c>
    </row>
    <row r="264" spans="1:65" s="14" customFormat="1" ht="11.25">
      <c r="B264" s="177"/>
      <c r="D264" s="164" t="s">
        <v>166</v>
      </c>
      <c r="E264" s="178" t="s">
        <v>1</v>
      </c>
      <c r="F264" s="179" t="s">
        <v>924</v>
      </c>
      <c r="H264" s="180">
        <v>2.125</v>
      </c>
      <c r="I264" s="181"/>
      <c r="L264" s="177"/>
      <c r="M264" s="182"/>
      <c r="N264" s="183"/>
      <c r="O264" s="183"/>
      <c r="P264" s="183"/>
      <c r="Q264" s="183"/>
      <c r="R264" s="183"/>
      <c r="S264" s="183"/>
      <c r="T264" s="184"/>
      <c r="AT264" s="178" t="s">
        <v>166</v>
      </c>
      <c r="AU264" s="178" t="s">
        <v>87</v>
      </c>
      <c r="AV264" s="14" t="s">
        <v>87</v>
      </c>
      <c r="AW264" s="14" t="s">
        <v>34</v>
      </c>
      <c r="AX264" s="14" t="s">
        <v>85</v>
      </c>
      <c r="AY264" s="178" t="s">
        <v>153</v>
      </c>
    </row>
    <row r="265" spans="1:65" s="12" customFormat="1" ht="22.9" customHeight="1">
      <c r="B265" s="137"/>
      <c r="D265" s="138" t="s">
        <v>77</v>
      </c>
      <c r="E265" s="148" t="s">
        <v>87</v>
      </c>
      <c r="F265" s="148" t="s">
        <v>925</v>
      </c>
      <c r="I265" s="140"/>
      <c r="J265" s="149">
        <f>BK265</f>
        <v>0</v>
      </c>
      <c r="L265" s="137"/>
      <c r="M265" s="142"/>
      <c r="N265" s="143"/>
      <c r="O265" s="143"/>
      <c r="P265" s="144">
        <f>SUM(P266:P278)</f>
        <v>0</v>
      </c>
      <c r="Q265" s="143"/>
      <c r="R265" s="144">
        <f>SUM(R266:R278)</f>
        <v>4.0903387999999987</v>
      </c>
      <c r="S265" s="143"/>
      <c r="T265" s="145">
        <f>SUM(T266:T278)</f>
        <v>0</v>
      </c>
      <c r="AR265" s="138" t="s">
        <v>85</v>
      </c>
      <c r="AT265" s="146" t="s">
        <v>77</v>
      </c>
      <c r="AU265" s="146" t="s">
        <v>85</v>
      </c>
      <c r="AY265" s="138" t="s">
        <v>153</v>
      </c>
      <c r="BK265" s="147">
        <f>SUM(BK266:BK278)</f>
        <v>0</v>
      </c>
    </row>
    <row r="266" spans="1:65" s="2" customFormat="1" ht="33" customHeight="1">
      <c r="A266" s="33"/>
      <c r="B266" s="150"/>
      <c r="C266" s="151" t="s">
        <v>355</v>
      </c>
      <c r="D266" s="151" t="s">
        <v>155</v>
      </c>
      <c r="E266" s="152" t="s">
        <v>926</v>
      </c>
      <c r="F266" s="153" t="s">
        <v>927</v>
      </c>
      <c r="G266" s="154" t="s">
        <v>219</v>
      </c>
      <c r="H266" s="155">
        <v>2.5</v>
      </c>
      <c r="I266" s="156"/>
      <c r="J266" s="157">
        <f>ROUND(I266*H266,2)</f>
        <v>0</v>
      </c>
      <c r="K266" s="153" t="s">
        <v>159</v>
      </c>
      <c r="L266" s="34"/>
      <c r="M266" s="158" t="s">
        <v>1</v>
      </c>
      <c r="N266" s="159" t="s">
        <v>43</v>
      </c>
      <c r="O266" s="59"/>
      <c r="P266" s="160">
        <f>O266*H266</f>
        <v>0</v>
      </c>
      <c r="Q266" s="160">
        <v>1.63</v>
      </c>
      <c r="R266" s="160">
        <f>Q266*H266</f>
        <v>4.0749999999999993</v>
      </c>
      <c r="S266" s="160">
        <v>0</v>
      </c>
      <c r="T266" s="161">
        <f>S266*H266</f>
        <v>0</v>
      </c>
      <c r="U266" s="33"/>
      <c r="V266" s="33"/>
      <c r="W266" s="33"/>
      <c r="X266" s="33"/>
      <c r="Y266" s="33"/>
      <c r="Z266" s="33"/>
      <c r="AA266" s="33"/>
      <c r="AB266" s="33"/>
      <c r="AC266" s="33"/>
      <c r="AD266" s="33"/>
      <c r="AE266" s="33"/>
      <c r="AR266" s="162" t="s">
        <v>160</v>
      </c>
      <c r="AT266" s="162" t="s">
        <v>155</v>
      </c>
      <c r="AU266" s="162" t="s">
        <v>87</v>
      </c>
      <c r="AY266" s="18" t="s">
        <v>153</v>
      </c>
      <c r="BE266" s="163">
        <f>IF(N266="základní",J266,0)</f>
        <v>0</v>
      </c>
      <c r="BF266" s="163">
        <f>IF(N266="snížená",J266,0)</f>
        <v>0</v>
      </c>
      <c r="BG266" s="163">
        <f>IF(N266="zákl. přenesená",J266,0)</f>
        <v>0</v>
      </c>
      <c r="BH266" s="163">
        <f>IF(N266="sníž. přenesená",J266,0)</f>
        <v>0</v>
      </c>
      <c r="BI266" s="163">
        <f>IF(N266="nulová",J266,0)</f>
        <v>0</v>
      </c>
      <c r="BJ266" s="18" t="s">
        <v>85</v>
      </c>
      <c r="BK266" s="163">
        <f>ROUND(I266*H266,2)</f>
        <v>0</v>
      </c>
      <c r="BL266" s="18" t="s">
        <v>160</v>
      </c>
      <c r="BM266" s="162" t="s">
        <v>928</v>
      </c>
    </row>
    <row r="267" spans="1:65" s="2" customFormat="1" ht="29.25">
      <c r="A267" s="33"/>
      <c r="B267" s="34"/>
      <c r="C267" s="33"/>
      <c r="D267" s="164" t="s">
        <v>162</v>
      </c>
      <c r="E267" s="33"/>
      <c r="F267" s="165" t="s">
        <v>929</v>
      </c>
      <c r="G267" s="33"/>
      <c r="H267" s="33"/>
      <c r="I267" s="166"/>
      <c r="J267" s="33"/>
      <c r="K267" s="33"/>
      <c r="L267" s="34"/>
      <c r="M267" s="167"/>
      <c r="N267" s="168"/>
      <c r="O267" s="59"/>
      <c r="P267" s="59"/>
      <c r="Q267" s="59"/>
      <c r="R267" s="59"/>
      <c r="S267" s="59"/>
      <c r="T267" s="60"/>
      <c r="U267" s="33"/>
      <c r="V267" s="33"/>
      <c r="W267" s="33"/>
      <c r="X267" s="33"/>
      <c r="Y267" s="33"/>
      <c r="Z267" s="33"/>
      <c r="AA267" s="33"/>
      <c r="AB267" s="33"/>
      <c r="AC267" s="33"/>
      <c r="AD267" s="33"/>
      <c r="AE267" s="33"/>
      <c r="AT267" s="18" t="s">
        <v>162</v>
      </c>
      <c r="AU267" s="18" t="s">
        <v>87</v>
      </c>
    </row>
    <row r="268" spans="1:65" s="2" customFormat="1" ht="78">
      <c r="A268" s="33"/>
      <c r="B268" s="34"/>
      <c r="C268" s="33"/>
      <c r="D268" s="164" t="s">
        <v>164</v>
      </c>
      <c r="E268" s="33"/>
      <c r="F268" s="169" t="s">
        <v>930</v>
      </c>
      <c r="G268" s="33"/>
      <c r="H268" s="33"/>
      <c r="I268" s="166"/>
      <c r="J268" s="33"/>
      <c r="K268" s="33"/>
      <c r="L268" s="34"/>
      <c r="M268" s="167"/>
      <c r="N268" s="168"/>
      <c r="O268" s="59"/>
      <c r="P268" s="59"/>
      <c r="Q268" s="59"/>
      <c r="R268" s="59"/>
      <c r="S268" s="59"/>
      <c r="T268" s="60"/>
      <c r="U268" s="33"/>
      <c r="V268" s="33"/>
      <c r="W268" s="33"/>
      <c r="X268" s="33"/>
      <c r="Y268" s="33"/>
      <c r="Z268" s="33"/>
      <c r="AA268" s="33"/>
      <c r="AB268" s="33"/>
      <c r="AC268" s="33"/>
      <c r="AD268" s="33"/>
      <c r="AE268" s="33"/>
      <c r="AT268" s="18" t="s">
        <v>164</v>
      </c>
      <c r="AU268" s="18" t="s">
        <v>87</v>
      </c>
    </row>
    <row r="269" spans="1:65" s="13" customFormat="1" ht="22.5">
      <c r="B269" s="170"/>
      <c r="D269" s="164" t="s">
        <v>166</v>
      </c>
      <c r="E269" s="171" t="s">
        <v>1</v>
      </c>
      <c r="F269" s="172" t="s">
        <v>558</v>
      </c>
      <c r="H269" s="171" t="s">
        <v>1</v>
      </c>
      <c r="I269" s="173"/>
      <c r="L269" s="170"/>
      <c r="M269" s="174"/>
      <c r="N269" s="175"/>
      <c r="O269" s="175"/>
      <c r="P269" s="175"/>
      <c r="Q269" s="175"/>
      <c r="R269" s="175"/>
      <c r="S269" s="175"/>
      <c r="T269" s="176"/>
      <c r="AT269" s="171" t="s">
        <v>166</v>
      </c>
      <c r="AU269" s="171" t="s">
        <v>87</v>
      </c>
      <c r="AV269" s="13" t="s">
        <v>85</v>
      </c>
      <c r="AW269" s="13" t="s">
        <v>34</v>
      </c>
      <c r="AX269" s="13" t="s">
        <v>78</v>
      </c>
      <c r="AY269" s="171" t="s">
        <v>153</v>
      </c>
    </row>
    <row r="270" spans="1:65" s="14" customFormat="1" ht="22.5">
      <c r="B270" s="177"/>
      <c r="D270" s="164" t="s">
        <v>166</v>
      </c>
      <c r="E270" s="178" t="s">
        <v>1</v>
      </c>
      <c r="F270" s="179" t="s">
        <v>931</v>
      </c>
      <c r="H270" s="180">
        <v>2.5</v>
      </c>
      <c r="I270" s="181"/>
      <c r="L270" s="177"/>
      <c r="M270" s="182"/>
      <c r="N270" s="183"/>
      <c r="O270" s="183"/>
      <c r="P270" s="183"/>
      <c r="Q270" s="183"/>
      <c r="R270" s="183"/>
      <c r="S270" s="183"/>
      <c r="T270" s="184"/>
      <c r="AT270" s="178" t="s">
        <v>166</v>
      </c>
      <c r="AU270" s="178" t="s">
        <v>87</v>
      </c>
      <c r="AV270" s="14" t="s">
        <v>87</v>
      </c>
      <c r="AW270" s="14" t="s">
        <v>34</v>
      </c>
      <c r="AX270" s="14" t="s">
        <v>85</v>
      </c>
      <c r="AY270" s="178" t="s">
        <v>153</v>
      </c>
    </row>
    <row r="271" spans="1:65" s="2" customFormat="1" ht="24.2" customHeight="1">
      <c r="A271" s="33"/>
      <c r="B271" s="150"/>
      <c r="C271" s="151" t="s">
        <v>362</v>
      </c>
      <c r="D271" s="151" t="s">
        <v>155</v>
      </c>
      <c r="E271" s="152" t="s">
        <v>932</v>
      </c>
      <c r="F271" s="153" t="s">
        <v>933</v>
      </c>
      <c r="G271" s="154" t="s">
        <v>158</v>
      </c>
      <c r="H271" s="155">
        <v>20</v>
      </c>
      <c r="I271" s="156"/>
      <c r="J271" s="157">
        <f>ROUND(I271*H271,2)</f>
        <v>0</v>
      </c>
      <c r="K271" s="153" t="s">
        <v>159</v>
      </c>
      <c r="L271" s="34"/>
      <c r="M271" s="158" t="s">
        <v>1</v>
      </c>
      <c r="N271" s="159" t="s">
        <v>43</v>
      </c>
      <c r="O271" s="59"/>
      <c r="P271" s="160">
        <f>O271*H271</f>
        <v>0</v>
      </c>
      <c r="Q271" s="160">
        <v>1.6694E-4</v>
      </c>
      <c r="R271" s="160">
        <f>Q271*H271</f>
        <v>3.3387999999999998E-3</v>
      </c>
      <c r="S271" s="160">
        <v>0</v>
      </c>
      <c r="T271" s="161">
        <f>S271*H271</f>
        <v>0</v>
      </c>
      <c r="U271" s="33"/>
      <c r="V271" s="33"/>
      <c r="W271" s="33"/>
      <c r="X271" s="33"/>
      <c r="Y271" s="33"/>
      <c r="Z271" s="33"/>
      <c r="AA271" s="33"/>
      <c r="AB271" s="33"/>
      <c r="AC271" s="33"/>
      <c r="AD271" s="33"/>
      <c r="AE271" s="33"/>
      <c r="AR271" s="162" t="s">
        <v>160</v>
      </c>
      <c r="AT271" s="162" t="s">
        <v>155</v>
      </c>
      <c r="AU271" s="162" t="s">
        <v>87</v>
      </c>
      <c r="AY271" s="18" t="s">
        <v>153</v>
      </c>
      <c r="BE271" s="163">
        <f>IF(N271="základní",J271,0)</f>
        <v>0</v>
      </c>
      <c r="BF271" s="163">
        <f>IF(N271="snížená",J271,0)</f>
        <v>0</v>
      </c>
      <c r="BG271" s="163">
        <f>IF(N271="zákl. přenesená",J271,0)</f>
        <v>0</v>
      </c>
      <c r="BH271" s="163">
        <f>IF(N271="sníž. přenesená",J271,0)</f>
        <v>0</v>
      </c>
      <c r="BI271" s="163">
        <f>IF(N271="nulová",J271,0)</f>
        <v>0</v>
      </c>
      <c r="BJ271" s="18" t="s">
        <v>85</v>
      </c>
      <c r="BK271" s="163">
        <f>ROUND(I271*H271,2)</f>
        <v>0</v>
      </c>
      <c r="BL271" s="18" t="s">
        <v>160</v>
      </c>
      <c r="BM271" s="162" t="s">
        <v>934</v>
      </c>
    </row>
    <row r="272" spans="1:65" s="2" customFormat="1" ht="19.5">
      <c r="A272" s="33"/>
      <c r="B272" s="34"/>
      <c r="C272" s="33"/>
      <c r="D272" s="164" t="s">
        <v>162</v>
      </c>
      <c r="E272" s="33"/>
      <c r="F272" s="165" t="s">
        <v>935</v>
      </c>
      <c r="G272" s="33"/>
      <c r="H272" s="33"/>
      <c r="I272" s="166"/>
      <c r="J272" s="33"/>
      <c r="K272" s="33"/>
      <c r="L272" s="34"/>
      <c r="M272" s="167"/>
      <c r="N272" s="168"/>
      <c r="O272" s="59"/>
      <c r="P272" s="59"/>
      <c r="Q272" s="59"/>
      <c r="R272" s="59"/>
      <c r="S272" s="59"/>
      <c r="T272" s="60"/>
      <c r="U272" s="33"/>
      <c r="V272" s="33"/>
      <c r="W272" s="33"/>
      <c r="X272" s="33"/>
      <c r="Y272" s="33"/>
      <c r="Z272" s="33"/>
      <c r="AA272" s="33"/>
      <c r="AB272" s="33"/>
      <c r="AC272" s="33"/>
      <c r="AD272" s="33"/>
      <c r="AE272" s="33"/>
      <c r="AT272" s="18" t="s">
        <v>162</v>
      </c>
      <c r="AU272" s="18" t="s">
        <v>87</v>
      </c>
    </row>
    <row r="273" spans="1:65" s="2" customFormat="1" ht="175.5">
      <c r="A273" s="33"/>
      <c r="B273" s="34"/>
      <c r="C273" s="33"/>
      <c r="D273" s="164" t="s">
        <v>164</v>
      </c>
      <c r="E273" s="33"/>
      <c r="F273" s="169" t="s">
        <v>936</v>
      </c>
      <c r="G273" s="33"/>
      <c r="H273" s="33"/>
      <c r="I273" s="166"/>
      <c r="J273" s="33"/>
      <c r="K273" s="33"/>
      <c r="L273" s="34"/>
      <c r="M273" s="167"/>
      <c r="N273" s="168"/>
      <c r="O273" s="59"/>
      <c r="P273" s="59"/>
      <c r="Q273" s="59"/>
      <c r="R273" s="59"/>
      <c r="S273" s="59"/>
      <c r="T273" s="60"/>
      <c r="U273" s="33"/>
      <c r="V273" s="33"/>
      <c r="W273" s="33"/>
      <c r="X273" s="33"/>
      <c r="Y273" s="33"/>
      <c r="Z273" s="33"/>
      <c r="AA273" s="33"/>
      <c r="AB273" s="33"/>
      <c r="AC273" s="33"/>
      <c r="AD273" s="33"/>
      <c r="AE273" s="33"/>
      <c r="AT273" s="18" t="s">
        <v>164</v>
      </c>
      <c r="AU273" s="18" t="s">
        <v>87</v>
      </c>
    </row>
    <row r="274" spans="1:65" s="13" customFormat="1" ht="22.5">
      <c r="B274" s="170"/>
      <c r="D274" s="164" t="s">
        <v>166</v>
      </c>
      <c r="E274" s="171" t="s">
        <v>1</v>
      </c>
      <c r="F274" s="172" t="s">
        <v>558</v>
      </c>
      <c r="H274" s="171" t="s">
        <v>1</v>
      </c>
      <c r="I274" s="173"/>
      <c r="L274" s="170"/>
      <c r="M274" s="174"/>
      <c r="N274" s="175"/>
      <c r="O274" s="175"/>
      <c r="P274" s="175"/>
      <c r="Q274" s="175"/>
      <c r="R274" s="175"/>
      <c r="S274" s="175"/>
      <c r="T274" s="176"/>
      <c r="AT274" s="171" t="s">
        <v>166</v>
      </c>
      <c r="AU274" s="171" t="s">
        <v>87</v>
      </c>
      <c r="AV274" s="13" t="s">
        <v>85</v>
      </c>
      <c r="AW274" s="13" t="s">
        <v>34</v>
      </c>
      <c r="AX274" s="13" t="s">
        <v>78</v>
      </c>
      <c r="AY274" s="171" t="s">
        <v>153</v>
      </c>
    </row>
    <row r="275" spans="1:65" s="14" customFormat="1" ht="22.5">
      <c r="B275" s="177"/>
      <c r="D275" s="164" t="s">
        <v>166</v>
      </c>
      <c r="E275" s="178" t="s">
        <v>1</v>
      </c>
      <c r="F275" s="179" t="s">
        <v>937</v>
      </c>
      <c r="H275" s="180">
        <v>20</v>
      </c>
      <c r="I275" s="181"/>
      <c r="L275" s="177"/>
      <c r="M275" s="182"/>
      <c r="N275" s="183"/>
      <c r="O275" s="183"/>
      <c r="P275" s="183"/>
      <c r="Q275" s="183"/>
      <c r="R275" s="183"/>
      <c r="S275" s="183"/>
      <c r="T275" s="184"/>
      <c r="AT275" s="178" t="s">
        <v>166</v>
      </c>
      <c r="AU275" s="178" t="s">
        <v>87</v>
      </c>
      <c r="AV275" s="14" t="s">
        <v>87</v>
      </c>
      <c r="AW275" s="14" t="s">
        <v>34</v>
      </c>
      <c r="AX275" s="14" t="s">
        <v>85</v>
      </c>
      <c r="AY275" s="178" t="s">
        <v>153</v>
      </c>
    </row>
    <row r="276" spans="1:65" s="2" customFormat="1" ht="24.2" customHeight="1">
      <c r="A276" s="33"/>
      <c r="B276" s="150"/>
      <c r="C276" s="193" t="s">
        <v>370</v>
      </c>
      <c r="D276" s="193" t="s">
        <v>227</v>
      </c>
      <c r="E276" s="194" t="s">
        <v>938</v>
      </c>
      <c r="F276" s="195" t="s">
        <v>939</v>
      </c>
      <c r="G276" s="196" t="s">
        <v>158</v>
      </c>
      <c r="H276" s="197">
        <v>24</v>
      </c>
      <c r="I276" s="198"/>
      <c r="J276" s="199">
        <f>ROUND(I276*H276,2)</f>
        <v>0</v>
      </c>
      <c r="K276" s="195" t="s">
        <v>159</v>
      </c>
      <c r="L276" s="200"/>
      <c r="M276" s="201" t="s">
        <v>1</v>
      </c>
      <c r="N276" s="202" t="s">
        <v>43</v>
      </c>
      <c r="O276" s="59"/>
      <c r="P276" s="160">
        <f>O276*H276</f>
        <v>0</v>
      </c>
      <c r="Q276" s="160">
        <v>5.0000000000000001E-4</v>
      </c>
      <c r="R276" s="160">
        <f>Q276*H276</f>
        <v>1.2E-2</v>
      </c>
      <c r="S276" s="160">
        <v>0</v>
      </c>
      <c r="T276" s="161">
        <f>S276*H276</f>
        <v>0</v>
      </c>
      <c r="U276" s="33"/>
      <c r="V276" s="33"/>
      <c r="W276" s="33"/>
      <c r="X276" s="33"/>
      <c r="Y276" s="33"/>
      <c r="Z276" s="33"/>
      <c r="AA276" s="33"/>
      <c r="AB276" s="33"/>
      <c r="AC276" s="33"/>
      <c r="AD276" s="33"/>
      <c r="AE276" s="33"/>
      <c r="AR276" s="162" t="s">
        <v>216</v>
      </c>
      <c r="AT276" s="162" t="s">
        <v>227</v>
      </c>
      <c r="AU276" s="162" t="s">
        <v>87</v>
      </c>
      <c r="AY276" s="18" t="s">
        <v>153</v>
      </c>
      <c r="BE276" s="163">
        <f>IF(N276="základní",J276,0)</f>
        <v>0</v>
      </c>
      <c r="BF276" s="163">
        <f>IF(N276="snížená",J276,0)</f>
        <v>0</v>
      </c>
      <c r="BG276" s="163">
        <f>IF(N276="zákl. přenesená",J276,0)</f>
        <v>0</v>
      </c>
      <c r="BH276" s="163">
        <f>IF(N276="sníž. přenesená",J276,0)</f>
        <v>0</v>
      </c>
      <c r="BI276" s="163">
        <f>IF(N276="nulová",J276,0)</f>
        <v>0</v>
      </c>
      <c r="BJ276" s="18" t="s">
        <v>85</v>
      </c>
      <c r="BK276" s="163">
        <f>ROUND(I276*H276,2)</f>
        <v>0</v>
      </c>
      <c r="BL276" s="18" t="s">
        <v>160</v>
      </c>
      <c r="BM276" s="162" t="s">
        <v>940</v>
      </c>
    </row>
    <row r="277" spans="1:65" s="2" customFormat="1" ht="19.5">
      <c r="A277" s="33"/>
      <c r="B277" s="34"/>
      <c r="C277" s="33"/>
      <c r="D277" s="164" t="s">
        <v>162</v>
      </c>
      <c r="E277" s="33"/>
      <c r="F277" s="165" t="s">
        <v>939</v>
      </c>
      <c r="G277" s="33"/>
      <c r="H277" s="33"/>
      <c r="I277" s="166"/>
      <c r="J277" s="33"/>
      <c r="K277" s="33"/>
      <c r="L277" s="34"/>
      <c r="M277" s="167"/>
      <c r="N277" s="168"/>
      <c r="O277" s="59"/>
      <c r="P277" s="59"/>
      <c r="Q277" s="59"/>
      <c r="R277" s="59"/>
      <c r="S277" s="59"/>
      <c r="T277" s="60"/>
      <c r="U277" s="33"/>
      <c r="V277" s="33"/>
      <c r="W277" s="33"/>
      <c r="X277" s="33"/>
      <c r="Y277" s="33"/>
      <c r="Z277" s="33"/>
      <c r="AA277" s="33"/>
      <c r="AB277" s="33"/>
      <c r="AC277" s="33"/>
      <c r="AD277" s="33"/>
      <c r="AE277" s="33"/>
      <c r="AT277" s="18" t="s">
        <v>162</v>
      </c>
      <c r="AU277" s="18" t="s">
        <v>87</v>
      </c>
    </row>
    <row r="278" spans="1:65" s="14" customFormat="1" ht="11.25">
      <c r="B278" s="177"/>
      <c r="D278" s="164" t="s">
        <v>166</v>
      </c>
      <c r="E278" s="178" t="s">
        <v>1</v>
      </c>
      <c r="F278" s="179" t="s">
        <v>941</v>
      </c>
      <c r="H278" s="180">
        <v>24</v>
      </c>
      <c r="I278" s="181"/>
      <c r="L278" s="177"/>
      <c r="M278" s="182"/>
      <c r="N278" s="183"/>
      <c r="O278" s="183"/>
      <c r="P278" s="183"/>
      <c r="Q278" s="183"/>
      <c r="R278" s="183"/>
      <c r="S278" s="183"/>
      <c r="T278" s="184"/>
      <c r="AT278" s="178" t="s">
        <v>166</v>
      </c>
      <c r="AU278" s="178" t="s">
        <v>87</v>
      </c>
      <c r="AV278" s="14" t="s">
        <v>87</v>
      </c>
      <c r="AW278" s="14" t="s">
        <v>34</v>
      </c>
      <c r="AX278" s="14" t="s">
        <v>85</v>
      </c>
      <c r="AY278" s="178" t="s">
        <v>153</v>
      </c>
    </row>
    <row r="279" spans="1:65" s="12" customFormat="1" ht="22.9" customHeight="1">
      <c r="B279" s="137"/>
      <c r="D279" s="138" t="s">
        <v>77</v>
      </c>
      <c r="E279" s="148" t="s">
        <v>160</v>
      </c>
      <c r="F279" s="148" t="s">
        <v>942</v>
      </c>
      <c r="I279" s="140"/>
      <c r="J279" s="149">
        <f>BK279</f>
        <v>0</v>
      </c>
      <c r="L279" s="137"/>
      <c r="M279" s="142"/>
      <c r="N279" s="143"/>
      <c r="O279" s="143"/>
      <c r="P279" s="144">
        <f>SUM(P280:P293)</f>
        <v>0</v>
      </c>
      <c r="Q279" s="143"/>
      <c r="R279" s="144">
        <f>SUM(R280:R293)</f>
        <v>0</v>
      </c>
      <c r="S279" s="143"/>
      <c r="T279" s="145">
        <f>SUM(T280:T293)</f>
        <v>0</v>
      </c>
      <c r="AR279" s="138" t="s">
        <v>85</v>
      </c>
      <c r="AT279" s="146" t="s">
        <v>77</v>
      </c>
      <c r="AU279" s="146" t="s">
        <v>85</v>
      </c>
      <c r="AY279" s="138" t="s">
        <v>153</v>
      </c>
      <c r="BK279" s="147">
        <f>SUM(BK280:BK293)</f>
        <v>0</v>
      </c>
    </row>
    <row r="280" spans="1:65" s="2" customFormat="1" ht="16.5" customHeight="1">
      <c r="A280" s="33"/>
      <c r="B280" s="150"/>
      <c r="C280" s="151" t="s">
        <v>380</v>
      </c>
      <c r="D280" s="151" t="s">
        <v>155</v>
      </c>
      <c r="E280" s="152" t="s">
        <v>943</v>
      </c>
      <c r="F280" s="153" t="s">
        <v>944</v>
      </c>
      <c r="G280" s="154" t="s">
        <v>219</v>
      </c>
      <c r="H280" s="155">
        <v>4.96</v>
      </c>
      <c r="I280" s="156"/>
      <c r="J280" s="157">
        <f>ROUND(I280*H280,2)</f>
        <v>0</v>
      </c>
      <c r="K280" s="153" t="s">
        <v>159</v>
      </c>
      <c r="L280" s="34"/>
      <c r="M280" s="158" t="s">
        <v>1</v>
      </c>
      <c r="N280" s="159" t="s">
        <v>43</v>
      </c>
      <c r="O280" s="59"/>
      <c r="P280" s="160">
        <f>O280*H280</f>
        <v>0</v>
      </c>
      <c r="Q280" s="160">
        <v>0</v>
      </c>
      <c r="R280" s="160">
        <f>Q280*H280</f>
        <v>0</v>
      </c>
      <c r="S280" s="160">
        <v>0</v>
      </c>
      <c r="T280" s="161">
        <f>S280*H280</f>
        <v>0</v>
      </c>
      <c r="U280" s="33"/>
      <c r="V280" s="33"/>
      <c r="W280" s="33"/>
      <c r="X280" s="33"/>
      <c r="Y280" s="33"/>
      <c r="Z280" s="33"/>
      <c r="AA280" s="33"/>
      <c r="AB280" s="33"/>
      <c r="AC280" s="33"/>
      <c r="AD280" s="33"/>
      <c r="AE280" s="33"/>
      <c r="AR280" s="162" t="s">
        <v>160</v>
      </c>
      <c r="AT280" s="162" t="s">
        <v>155</v>
      </c>
      <c r="AU280" s="162" t="s">
        <v>87</v>
      </c>
      <c r="AY280" s="18" t="s">
        <v>153</v>
      </c>
      <c r="BE280" s="163">
        <f>IF(N280="základní",J280,0)</f>
        <v>0</v>
      </c>
      <c r="BF280" s="163">
        <f>IF(N280="snížená",J280,0)</f>
        <v>0</v>
      </c>
      <c r="BG280" s="163">
        <f>IF(N280="zákl. přenesená",J280,0)</f>
        <v>0</v>
      </c>
      <c r="BH280" s="163">
        <f>IF(N280="sníž. přenesená",J280,0)</f>
        <v>0</v>
      </c>
      <c r="BI280" s="163">
        <f>IF(N280="nulová",J280,0)</f>
        <v>0</v>
      </c>
      <c r="BJ280" s="18" t="s">
        <v>85</v>
      </c>
      <c r="BK280" s="163">
        <f>ROUND(I280*H280,2)</f>
        <v>0</v>
      </c>
      <c r="BL280" s="18" t="s">
        <v>160</v>
      </c>
      <c r="BM280" s="162" t="s">
        <v>945</v>
      </c>
    </row>
    <row r="281" spans="1:65" s="2" customFormat="1" ht="19.5">
      <c r="A281" s="33"/>
      <c r="B281" s="34"/>
      <c r="C281" s="33"/>
      <c r="D281" s="164" t="s">
        <v>162</v>
      </c>
      <c r="E281" s="33"/>
      <c r="F281" s="165" t="s">
        <v>946</v>
      </c>
      <c r="G281" s="33"/>
      <c r="H281" s="33"/>
      <c r="I281" s="166"/>
      <c r="J281" s="33"/>
      <c r="K281" s="33"/>
      <c r="L281" s="34"/>
      <c r="M281" s="167"/>
      <c r="N281" s="168"/>
      <c r="O281" s="59"/>
      <c r="P281" s="59"/>
      <c r="Q281" s="59"/>
      <c r="R281" s="59"/>
      <c r="S281" s="59"/>
      <c r="T281" s="60"/>
      <c r="U281" s="33"/>
      <c r="V281" s="33"/>
      <c r="W281" s="33"/>
      <c r="X281" s="33"/>
      <c r="Y281" s="33"/>
      <c r="Z281" s="33"/>
      <c r="AA281" s="33"/>
      <c r="AB281" s="33"/>
      <c r="AC281" s="33"/>
      <c r="AD281" s="33"/>
      <c r="AE281" s="33"/>
      <c r="AT281" s="18" t="s">
        <v>162</v>
      </c>
      <c r="AU281" s="18" t="s">
        <v>87</v>
      </c>
    </row>
    <row r="282" spans="1:65" s="2" customFormat="1" ht="39">
      <c r="A282" s="33"/>
      <c r="B282" s="34"/>
      <c r="C282" s="33"/>
      <c r="D282" s="164" t="s">
        <v>164</v>
      </c>
      <c r="E282" s="33"/>
      <c r="F282" s="169" t="s">
        <v>947</v>
      </c>
      <c r="G282" s="33"/>
      <c r="H282" s="33"/>
      <c r="I282" s="166"/>
      <c r="J282" s="33"/>
      <c r="K282" s="33"/>
      <c r="L282" s="34"/>
      <c r="M282" s="167"/>
      <c r="N282" s="168"/>
      <c r="O282" s="59"/>
      <c r="P282" s="59"/>
      <c r="Q282" s="59"/>
      <c r="R282" s="59"/>
      <c r="S282" s="59"/>
      <c r="T282" s="60"/>
      <c r="U282" s="33"/>
      <c r="V282" s="33"/>
      <c r="W282" s="33"/>
      <c r="X282" s="33"/>
      <c r="Y282" s="33"/>
      <c r="Z282" s="33"/>
      <c r="AA282" s="33"/>
      <c r="AB282" s="33"/>
      <c r="AC282" s="33"/>
      <c r="AD282" s="33"/>
      <c r="AE282" s="33"/>
      <c r="AT282" s="18" t="s">
        <v>164</v>
      </c>
      <c r="AU282" s="18" t="s">
        <v>87</v>
      </c>
    </row>
    <row r="283" spans="1:65" s="13" customFormat="1" ht="11.25">
      <c r="B283" s="170"/>
      <c r="D283" s="164" t="s">
        <v>166</v>
      </c>
      <c r="E283" s="171" t="s">
        <v>1</v>
      </c>
      <c r="F283" s="172" t="s">
        <v>880</v>
      </c>
      <c r="H283" s="171" t="s">
        <v>1</v>
      </c>
      <c r="I283" s="173"/>
      <c r="L283" s="170"/>
      <c r="M283" s="174"/>
      <c r="N283" s="175"/>
      <c r="O283" s="175"/>
      <c r="P283" s="175"/>
      <c r="Q283" s="175"/>
      <c r="R283" s="175"/>
      <c r="S283" s="175"/>
      <c r="T283" s="176"/>
      <c r="AT283" s="171" t="s">
        <v>166</v>
      </c>
      <c r="AU283" s="171" t="s">
        <v>87</v>
      </c>
      <c r="AV283" s="13" t="s">
        <v>85</v>
      </c>
      <c r="AW283" s="13" t="s">
        <v>34</v>
      </c>
      <c r="AX283" s="13" t="s">
        <v>78</v>
      </c>
      <c r="AY283" s="171" t="s">
        <v>153</v>
      </c>
    </row>
    <row r="284" spans="1:65" s="14" customFormat="1" ht="22.5">
      <c r="B284" s="177"/>
      <c r="D284" s="164" t="s">
        <v>166</v>
      </c>
      <c r="E284" s="178" t="s">
        <v>1</v>
      </c>
      <c r="F284" s="179" t="s">
        <v>948</v>
      </c>
      <c r="H284" s="180">
        <v>4.8600000000000003</v>
      </c>
      <c r="I284" s="181"/>
      <c r="L284" s="177"/>
      <c r="M284" s="182"/>
      <c r="N284" s="183"/>
      <c r="O284" s="183"/>
      <c r="P284" s="183"/>
      <c r="Q284" s="183"/>
      <c r="R284" s="183"/>
      <c r="S284" s="183"/>
      <c r="T284" s="184"/>
      <c r="AT284" s="178" t="s">
        <v>166</v>
      </c>
      <c r="AU284" s="178" t="s">
        <v>87</v>
      </c>
      <c r="AV284" s="14" t="s">
        <v>87</v>
      </c>
      <c r="AW284" s="14" t="s">
        <v>34</v>
      </c>
      <c r="AX284" s="14" t="s">
        <v>78</v>
      </c>
      <c r="AY284" s="178" t="s">
        <v>153</v>
      </c>
    </row>
    <row r="285" spans="1:65" s="14" customFormat="1" ht="22.5">
      <c r="B285" s="177"/>
      <c r="D285" s="164" t="s">
        <v>166</v>
      </c>
      <c r="E285" s="178" t="s">
        <v>1</v>
      </c>
      <c r="F285" s="179" t="s">
        <v>949</v>
      </c>
      <c r="H285" s="180">
        <v>0.1</v>
      </c>
      <c r="I285" s="181"/>
      <c r="L285" s="177"/>
      <c r="M285" s="182"/>
      <c r="N285" s="183"/>
      <c r="O285" s="183"/>
      <c r="P285" s="183"/>
      <c r="Q285" s="183"/>
      <c r="R285" s="183"/>
      <c r="S285" s="183"/>
      <c r="T285" s="184"/>
      <c r="AT285" s="178" t="s">
        <v>166</v>
      </c>
      <c r="AU285" s="178" t="s">
        <v>87</v>
      </c>
      <c r="AV285" s="14" t="s">
        <v>87</v>
      </c>
      <c r="AW285" s="14" t="s">
        <v>34</v>
      </c>
      <c r="AX285" s="14" t="s">
        <v>78</v>
      </c>
      <c r="AY285" s="178" t="s">
        <v>153</v>
      </c>
    </row>
    <row r="286" spans="1:65" s="15" customFormat="1" ht="11.25">
      <c r="B286" s="185"/>
      <c r="D286" s="164" t="s">
        <v>166</v>
      </c>
      <c r="E286" s="186" t="s">
        <v>1</v>
      </c>
      <c r="F286" s="187" t="s">
        <v>184</v>
      </c>
      <c r="H286" s="188">
        <v>4.96</v>
      </c>
      <c r="I286" s="189"/>
      <c r="L286" s="185"/>
      <c r="M286" s="190"/>
      <c r="N286" s="191"/>
      <c r="O286" s="191"/>
      <c r="P286" s="191"/>
      <c r="Q286" s="191"/>
      <c r="R286" s="191"/>
      <c r="S286" s="191"/>
      <c r="T286" s="192"/>
      <c r="AT286" s="186" t="s">
        <v>166</v>
      </c>
      <c r="AU286" s="186" t="s">
        <v>87</v>
      </c>
      <c r="AV286" s="15" t="s">
        <v>160</v>
      </c>
      <c r="AW286" s="15" t="s">
        <v>34</v>
      </c>
      <c r="AX286" s="15" t="s">
        <v>85</v>
      </c>
      <c r="AY286" s="186" t="s">
        <v>153</v>
      </c>
    </row>
    <row r="287" spans="1:65" s="2" customFormat="1" ht="24.2" customHeight="1">
      <c r="A287" s="33"/>
      <c r="B287" s="150"/>
      <c r="C287" s="151" t="s">
        <v>386</v>
      </c>
      <c r="D287" s="151" t="s">
        <v>155</v>
      </c>
      <c r="E287" s="152" t="s">
        <v>950</v>
      </c>
      <c r="F287" s="153" t="s">
        <v>951</v>
      </c>
      <c r="G287" s="154" t="s">
        <v>219</v>
      </c>
      <c r="H287" s="155">
        <v>0.38</v>
      </c>
      <c r="I287" s="156"/>
      <c r="J287" s="157">
        <f>ROUND(I287*H287,2)</f>
        <v>0</v>
      </c>
      <c r="K287" s="153" t="s">
        <v>159</v>
      </c>
      <c r="L287" s="34"/>
      <c r="M287" s="158" t="s">
        <v>1</v>
      </c>
      <c r="N287" s="159" t="s">
        <v>43</v>
      </c>
      <c r="O287" s="59"/>
      <c r="P287" s="160">
        <f>O287*H287</f>
        <v>0</v>
      </c>
      <c r="Q287" s="160">
        <v>0</v>
      </c>
      <c r="R287" s="160">
        <f>Q287*H287</f>
        <v>0</v>
      </c>
      <c r="S287" s="160">
        <v>0</v>
      </c>
      <c r="T287" s="161">
        <f>S287*H287</f>
        <v>0</v>
      </c>
      <c r="U287" s="33"/>
      <c r="V287" s="33"/>
      <c r="W287" s="33"/>
      <c r="X287" s="33"/>
      <c r="Y287" s="33"/>
      <c r="Z287" s="33"/>
      <c r="AA287" s="33"/>
      <c r="AB287" s="33"/>
      <c r="AC287" s="33"/>
      <c r="AD287" s="33"/>
      <c r="AE287" s="33"/>
      <c r="AR287" s="162" t="s">
        <v>160</v>
      </c>
      <c r="AT287" s="162" t="s">
        <v>155</v>
      </c>
      <c r="AU287" s="162" t="s">
        <v>87</v>
      </c>
      <c r="AY287" s="18" t="s">
        <v>153</v>
      </c>
      <c r="BE287" s="163">
        <f>IF(N287="základní",J287,0)</f>
        <v>0</v>
      </c>
      <c r="BF287" s="163">
        <f>IF(N287="snížená",J287,0)</f>
        <v>0</v>
      </c>
      <c r="BG287" s="163">
        <f>IF(N287="zákl. přenesená",J287,0)</f>
        <v>0</v>
      </c>
      <c r="BH287" s="163">
        <f>IF(N287="sníž. přenesená",J287,0)</f>
        <v>0</v>
      </c>
      <c r="BI287" s="163">
        <f>IF(N287="nulová",J287,0)</f>
        <v>0</v>
      </c>
      <c r="BJ287" s="18" t="s">
        <v>85</v>
      </c>
      <c r="BK287" s="163">
        <f>ROUND(I287*H287,2)</f>
        <v>0</v>
      </c>
      <c r="BL287" s="18" t="s">
        <v>160</v>
      </c>
      <c r="BM287" s="162" t="s">
        <v>952</v>
      </c>
    </row>
    <row r="288" spans="1:65" s="2" customFormat="1" ht="29.25">
      <c r="A288" s="33"/>
      <c r="B288" s="34"/>
      <c r="C288" s="33"/>
      <c r="D288" s="164" t="s">
        <v>162</v>
      </c>
      <c r="E288" s="33"/>
      <c r="F288" s="165" t="s">
        <v>953</v>
      </c>
      <c r="G288" s="33"/>
      <c r="H288" s="33"/>
      <c r="I288" s="166"/>
      <c r="J288" s="33"/>
      <c r="K288" s="33"/>
      <c r="L288" s="34"/>
      <c r="M288" s="167"/>
      <c r="N288" s="168"/>
      <c r="O288" s="59"/>
      <c r="P288" s="59"/>
      <c r="Q288" s="59"/>
      <c r="R288" s="59"/>
      <c r="S288" s="59"/>
      <c r="T288" s="60"/>
      <c r="U288" s="33"/>
      <c r="V288" s="33"/>
      <c r="W288" s="33"/>
      <c r="X288" s="33"/>
      <c r="Y288" s="33"/>
      <c r="Z288" s="33"/>
      <c r="AA288" s="33"/>
      <c r="AB288" s="33"/>
      <c r="AC288" s="33"/>
      <c r="AD288" s="33"/>
      <c r="AE288" s="33"/>
      <c r="AT288" s="18" t="s">
        <v>162</v>
      </c>
      <c r="AU288" s="18" t="s">
        <v>87</v>
      </c>
    </row>
    <row r="289" spans="1:65" s="2" customFormat="1" ht="39">
      <c r="A289" s="33"/>
      <c r="B289" s="34"/>
      <c r="C289" s="33"/>
      <c r="D289" s="164" t="s">
        <v>164</v>
      </c>
      <c r="E289" s="33"/>
      <c r="F289" s="169" t="s">
        <v>954</v>
      </c>
      <c r="G289" s="33"/>
      <c r="H289" s="33"/>
      <c r="I289" s="166"/>
      <c r="J289" s="33"/>
      <c r="K289" s="33"/>
      <c r="L289" s="34"/>
      <c r="M289" s="167"/>
      <c r="N289" s="168"/>
      <c r="O289" s="59"/>
      <c r="P289" s="59"/>
      <c r="Q289" s="59"/>
      <c r="R289" s="59"/>
      <c r="S289" s="59"/>
      <c r="T289" s="60"/>
      <c r="U289" s="33"/>
      <c r="V289" s="33"/>
      <c r="W289" s="33"/>
      <c r="X289" s="33"/>
      <c r="Y289" s="33"/>
      <c r="Z289" s="33"/>
      <c r="AA289" s="33"/>
      <c r="AB289" s="33"/>
      <c r="AC289" s="33"/>
      <c r="AD289" s="33"/>
      <c r="AE289" s="33"/>
      <c r="AT289" s="18" t="s">
        <v>164</v>
      </c>
      <c r="AU289" s="18" t="s">
        <v>87</v>
      </c>
    </row>
    <row r="290" spans="1:65" s="13" customFormat="1" ht="22.5">
      <c r="B290" s="170"/>
      <c r="D290" s="164" t="s">
        <v>166</v>
      </c>
      <c r="E290" s="171" t="s">
        <v>1</v>
      </c>
      <c r="F290" s="172" t="s">
        <v>558</v>
      </c>
      <c r="H290" s="171" t="s">
        <v>1</v>
      </c>
      <c r="I290" s="173"/>
      <c r="L290" s="170"/>
      <c r="M290" s="174"/>
      <c r="N290" s="175"/>
      <c r="O290" s="175"/>
      <c r="P290" s="175"/>
      <c r="Q290" s="175"/>
      <c r="R290" s="175"/>
      <c r="S290" s="175"/>
      <c r="T290" s="176"/>
      <c r="AT290" s="171" t="s">
        <v>166</v>
      </c>
      <c r="AU290" s="171" t="s">
        <v>87</v>
      </c>
      <c r="AV290" s="13" t="s">
        <v>85</v>
      </c>
      <c r="AW290" s="13" t="s">
        <v>34</v>
      </c>
      <c r="AX290" s="13" t="s">
        <v>78</v>
      </c>
      <c r="AY290" s="171" t="s">
        <v>153</v>
      </c>
    </row>
    <row r="291" spans="1:65" s="14" customFormat="1" ht="11.25">
      <c r="B291" s="177"/>
      <c r="D291" s="164" t="s">
        <v>166</v>
      </c>
      <c r="E291" s="178" t="s">
        <v>1</v>
      </c>
      <c r="F291" s="179" t="s">
        <v>955</v>
      </c>
      <c r="H291" s="180">
        <v>0.3</v>
      </c>
      <c r="I291" s="181"/>
      <c r="L291" s="177"/>
      <c r="M291" s="182"/>
      <c r="N291" s="183"/>
      <c r="O291" s="183"/>
      <c r="P291" s="183"/>
      <c r="Q291" s="183"/>
      <c r="R291" s="183"/>
      <c r="S291" s="183"/>
      <c r="T291" s="184"/>
      <c r="AT291" s="178" t="s">
        <v>166</v>
      </c>
      <c r="AU291" s="178" t="s">
        <v>87</v>
      </c>
      <c r="AV291" s="14" t="s">
        <v>87</v>
      </c>
      <c r="AW291" s="14" t="s">
        <v>34</v>
      </c>
      <c r="AX291" s="14" t="s">
        <v>78</v>
      </c>
      <c r="AY291" s="178" t="s">
        <v>153</v>
      </c>
    </row>
    <row r="292" spans="1:65" s="14" customFormat="1" ht="22.5">
      <c r="B292" s="177"/>
      <c r="D292" s="164" t="s">
        <v>166</v>
      </c>
      <c r="E292" s="178" t="s">
        <v>1</v>
      </c>
      <c r="F292" s="179" t="s">
        <v>956</v>
      </c>
      <c r="H292" s="180">
        <v>0.08</v>
      </c>
      <c r="I292" s="181"/>
      <c r="L292" s="177"/>
      <c r="M292" s="182"/>
      <c r="N292" s="183"/>
      <c r="O292" s="183"/>
      <c r="P292" s="183"/>
      <c r="Q292" s="183"/>
      <c r="R292" s="183"/>
      <c r="S292" s="183"/>
      <c r="T292" s="184"/>
      <c r="AT292" s="178" t="s">
        <v>166</v>
      </c>
      <c r="AU292" s="178" t="s">
        <v>87</v>
      </c>
      <c r="AV292" s="14" t="s">
        <v>87</v>
      </c>
      <c r="AW292" s="14" t="s">
        <v>34</v>
      </c>
      <c r="AX292" s="14" t="s">
        <v>78</v>
      </c>
      <c r="AY292" s="178" t="s">
        <v>153</v>
      </c>
    </row>
    <row r="293" spans="1:65" s="15" customFormat="1" ht="11.25">
      <c r="B293" s="185"/>
      <c r="D293" s="164" t="s">
        <v>166</v>
      </c>
      <c r="E293" s="186" t="s">
        <v>1</v>
      </c>
      <c r="F293" s="187" t="s">
        <v>184</v>
      </c>
      <c r="H293" s="188">
        <v>0.38</v>
      </c>
      <c r="I293" s="189"/>
      <c r="L293" s="185"/>
      <c r="M293" s="190"/>
      <c r="N293" s="191"/>
      <c r="O293" s="191"/>
      <c r="P293" s="191"/>
      <c r="Q293" s="191"/>
      <c r="R293" s="191"/>
      <c r="S293" s="191"/>
      <c r="T293" s="192"/>
      <c r="AT293" s="186" t="s">
        <v>166</v>
      </c>
      <c r="AU293" s="186" t="s">
        <v>87</v>
      </c>
      <c r="AV293" s="15" t="s">
        <v>160</v>
      </c>
      <c r="AW293" s="15" t="s">
        <v>34</v>
      </c>
      <c r="AX293" s="15" t="s">
        <v>85</v>
      </c>
      <c r="AY293" s="186" t="s">
        <v>153</v>
      </c>
    </row>
    <row r="294" spans="1:65" s="12" customFormat="1" ht="22.9" customHeight="1">
      <c r="B294" s="137"/>
      <c r="D294" s="138" t="s">
        <v>77</v>
      </c>
      <c r="E294" s="148" t="s">
        <v>191</v>
      </c>
      <c r="F294" s="148" t="s">
        <v>369</v>
      </c>
      <c r="I294" s="140"/>
      <c r="J294" s="149">
        <f>BK294</f>
        <v>0</v>
      </c>
      <c r="L294" s="137"/>
      <c r="M294" s="142"/>
      <c r="N294" s="143"/>
      <c r="O294" s="143"/>
      <c r="P294" s="144">
        <f>SUM(P295:P430)</f>
        <v>0</v>
      </c>
      <c r="Q294" s="143"/>
      <c r="R294" s="144">
        <f>SUM(R295:R430)</f>
        <v>134.34134499999999</v>
      </c>
      <c r="S294" s="143"/>
      <c r="T294" s="145">
        <f>SUM(T295:T430)</f>
        <v>0</v>
      </c>
      <c r="AR294" s="138" t="s">
        <v>85</v>
      </c>
      <c r="AT294" s="146" t="s">
        <v>77</v>
      </c>
      <c r="AU294" s="146" t="s">
        <v>85</v>
      </c>
      <c r="AY294" s="138" t="s">
        <v>153</v>
      </c>
      <c r="BK294" s="147">
        <f>SUM(BK295:BK430)</f>
        <v>0</v>
      </c>
    </row>
    <row r="295" spans="1:65" s="2" customFormat="1" ht="21.75" customHeight="1">
      <c r="A295" s="33"/>
      <c r="B295" s="150"/>
      <c r="C295" s="151" t="s">
        <v>397</v>
      </c>
      <c r="D295" s="151" t="s">
        <v>155</v>
      </c>
      <c r="E295" s="152" t="s">
        <v>371</v>
      </c>
      <c r="F295" s="153" t="s">
        <v>372</v>
      </c>
      <c r="G295" s="154" t="s">
        <v>158</v>
      </c>
      <c r="H295" s="155">
        <v>142.5</v>
      </c>
      <c r="I295" s="156"/>
      <c r="J295" s="157">
        <f>ROUND(I295*H295,2)</f>
        <v>0</v>
      </c>
      <c r="K295" s="153" t="s">
        <v>159</v>
      </c>
      <c r="L295" s="34"/>
      <c r="M295" s="158" t="s">
        <v>1</v>
      </c>
      <c r="N295" s="159" t="s">
        <v>43</v>
      </c>
      <c r="O295" s="59"/>
      <c r="P295" s="160">
        <f>O295*H295</f>
        <v>0</v>
      </c>
      <c r="Q295" s="160">
        <v>0</v>
      </c>
      <c r="R295" s="160">
        <f>Q295*H295</f>
        <v>0</v>
      </c>
      <c r="S295" s="160">
        <v>0</v>
      </c>
      <c r="T295" s="161">
        <f>S295*H295</f>
        <v>0</v>
      </c>
      <c r="U295" s="33"/>
      <c r="V295" s="33"/>
      <c r="W295" s="33"/>
      <c r="X295" s="33"/>
      <c r="Y295" s="33"/>
      <c r="Z295" s="33"/>
      <c r="AA295" s="33"/>
      <c r="AB295" s="33"/>
      <c r="AC295" s="33"/>
      <c r="AD295" s="33"/>
      <c r="AE295" s="33"/>
      <c r="AR295" s="162" t="s">
        <v>160</v>
      </c>
      <c r="AT295" s="162" t="s">
        <v>155</v>
      </c>
      <c r="AU295" s="162" t="s">
        <v>87</v>
      </c>
      <c r="AY295" s="18" t="s">
        <v>153</v>
      </c>
      <c r="BE295" s="163">
        <f>IF(N295="základní",J295,0)</f>
        <v>0</v>
      </c>
      <c r="BF295" s="163">
        <f>IF(N295="snížená",J295,0)</f>
        <v>0</v>
      </c>
      <c r="BG295" s="163">
        <f>IF(N295="zákl. přenesená",J295,0)</f>
        <v>0</v>
      </c>
      <c r="BH295" s="163">
        <f>IF(N295="sníž. přenesená",J295,0)</f>
        <v>0</v>
      </c>
      <c r="BI295" s="163">
        <f>IF(N295="nulová",J295,0)</f>
        <v>0</v>
      </c>
      <c r="BJ295" s="18" t="s">
        <v>85</v>
      </c>
      <c r="BK295" s="163">
        <f>ROUND(I295*H295,2)</f>
        <v>0</v>
      </c>
      <c r="BL295" s="18" t="s">
        <v>160</v>
      </c>
      <c r="BM295" s="162" t="s">
        <v>373</v>
      </c>
    </row>
    <row r="296" spans="1:65" s="2" customFormat="1" ht="19.5">
      <c r="A296" s="33"/>
      <c r="B296" s="34"/>
      <c r="C296" s="33"/>
      <c r="D296" s="164" t="s">
        <v>162</v>
      </c>
      <c r="E296" s="33"/>
      <c r="F296" s="165" t="s">
        <v>374</v>
      </c>
      <c r="G296" s="33"/>
      <c r="H296" s="33"/>
      <c r="I296" s="166"/>
      <c r="J296" s="33"/>
      <c r="K296" s="33"/>
      <c r="L296" s="34"/>
      <c r="M296" s="167"/>
      <c r="N296" s="168"/>
      <c r="O296" s="59"/>
      <c r="P296" s="59"/>
      <c r="Q296" s="59"/>
      <c r="R296" s="59"/>
      <c r="S296" s="59"/>
      <c r="T296" s="60"/>
      <c r="U296" s="33"/>
      <c r="V296" s="33"/>
      <c r="W296" s="33"/>
      <c r="X296" s="33"/>
      <c r="Y296" s="33"/>
      <c r="Z296" s="33"/>
      <c r="AA296" s="33"/>
      <c r="AB296" s="33"/>
      <c r="AC296" s="33"/>
      <c r="AD296" s="33"/>
      <c r="AE296" s="33"/>
      <c r="AT296" s="18" t="s">
        <v>162</v>
      </c>
      <c r="AU296" s="18" t="s">
        <v>87</v>
      </c>
    </row>
    <row r="297" spans="1:65" s="2" customFormat="1" ht="58.5">
      <c r="A297" s="33"/>
      <c r="B297" s="34"/>
      <c r="C297" s="33"/>
      <c r="D297" s="164" t="s">
        <v>164</v>
      </c>
      <c r="E297" s="33"/>
      <c r="F297" s="169" t="s">
        <v>375</v>
      </c>
      <c r="G297" s="33"/>
      <c r="H297" s="33"/>
      <c r="I297" s="166"/>
      <c r="J297" s="33"/>
      <c r="K297" s="33"/>
      <c r="L297" s="34"/>
      <c r="M297" s="167"/>
      <c r="N297" s="168"/>
      <c r="O297" s="59"/>
      <c r="P297" s="59"/>
      <c r="Q297" s="59"/>
      <c r="R297" s="59"/>
      <c r="S297" s="59"/>
      <c r="T297" s="60"/>
      <c r="U297" s="33"/>
      <c r="V297" s="33"/>
      <c r="W297" s="33"/>
      <c r="X297" s="33"/>
      <c r="Y297" s="33"/>
      <c r="Z297" s="33"/>
      <c r="AA297" s="33"/>
      <c r="AB297" s="33"/>
      <c r="AC297" s="33"/>
      <c r="AD297" s="33"/>
      <c r="AE297" s="33"/>
      <c r="AT297" s="18" t="s">
        <v>164</v>
      </c>
      <c r="AU297" s="18" t="s">
        <v>87</v>
      </c>
    </row>
    <row r="298" spans="1:65" s="13" customFormat="1" ht="33.75">
      <c r="B298" s="170"/>
      <c r="D298" s="164" t="s">
        <v>166</v>
      </c>
      <c r="E298" s="171" t="s">
        <v>1</v>
      </c>
      <c r="F298" s="172" t="s">
        <v>223</v>
      </c>
      <c r="H298" s="171" t="s">
        <v>1</v>
      </c>
      <c r="I298" s="173"/>
      <c r="L298" s="170"/>
      <c r="M298" s="174"/>
      <c r="N298" s="175"/>
      <c r="O298" s="175"/>
      <c r="P298" s="175"/>
      <c r="Q298" s="175"/>
      <c r="R298" s="175"/>
      <c r="S298" s="175"/>
      <c r="T298" s="176"/>
      <c r="AT298" s="171" t="s">
        <v>166</v>
      </c>
      <c r="AU298" s="171" t="s">
        <v>87</v>
      </c>
      <c r="AV298" s="13" t="s">
        <v>85</v>
      </c>
      <c r="AW298" s="13" t="s">
        <v>34</v>
      </c>
      <c r="AX298" s="13" t="s">
        <v>78</v>
      </c>
      <c r="AY298" s="171" t="s">
        <v>153</v>
      </c>
    </row>
    <row r="299" spans="1:65" s="13" customFormat="1" ht="22.5">
      <c r="B299" s="170"/>
      <c r="D299" s="164" t="s">
        <v>166</v>
      </c>
      <c r="E299" s="171" t="s">
        <v>1</v>
      </c>
      <c r="F299" s="172" t="s">
        <v>376</v>
      </c>
      <c r="H299" s="171" t="s">
        <v>1</v>
      </c>
      <c r="I299" s="173"/>
      <c r="L299" s="170"/>
      <c r="M299" s="174"/>
      <c r="N299" s="175"/>
      <c r="O299" s="175"/>
      <c r="P299" s="175"/>
      <c r="Q299" s="175"/>
      <c r="R299" s="175"/>
      <c r="S299" s="175"/>
      <c r="T299" s="176"/>
      <c r="AT299" s="171" t="s">
        <v>166</v>
      </c>
      <c r="AU299" s="171" t="s">
        <v>87</v>
      </c>
      <c r="AV299" s="13" t="s">
        <v>85</v>
      </c>
      <c r="AW299" s="13" t="s">
        <v>34</v>
      </c>
      <c r="AX299" s="13" t="s">
        <v>78</v>
      </c>
      <c r="AY299" s="171" t="s">
        <v>153</v>
      </c>
    </row>
    <row r="300" spans="1:65" s="14" customFormat="1" ht="11.25">
      <c r="B300" s="177"/>
      <c r="D300" s="164" t="s">
        <v>166</v>
      </c>
      <c r="E300" s="178" t="s">
        <v>1</v>
      </c>
      <c r="F300" s="179" t="s">
        <v>957</v>
      </c>
      <c r="H300" s="180">
        <v>142.5</v>
      </c>
      <c r="I300" s="181"/>
      <c r="L300" s="177"/>
      <c r="M300" s="182"/>
      <c r="N300" s="183"/>
      <c r="O300" s="183"/>
      <c r="P300" s="183"/>
      <c r="Q300" s="183"/>
      <c r="R300" s="183"/>
      <c r="S300" s="183"/>
      <c r="T300" s="184"/>
      <c r="AT300" s="178" t="s">
        <v>166</v>
      </c>
      <c r="AU300" s="178" t="s">
        <v>87</v>
      </c>
      <c r="AV300" s="14" t="s">
        <v>87</v>
      </c>
      <c r="AW300" s="14" t="s">
        <v>34</v>
      </c>
      <c r="AX300" s="14" t="s">
        <v>85</v>
      </c>
      <c r="AY300" s="178" t="s">
        <v>153</v>
      </c>
    </row>
    <row r="301" spans="1:65" s="2" customFormat="1" ht="16.5" customHeight="1">
      <c r="A301" s="33"/>
      <c r="B301" s="150"/>
      <c r="C301" s="193" t="s">
        <v>403</v>
      </c>
      <c r="D301" s="193" t="s">
        <v>227</v>
      </c>
      <c r="E301" s="194" t="s">
        <v>381</v>
      </c>
      <c r="F301" s="195" t="s">
        <v>382</v>
      </c>
      <c r="G301" s="196" t="s">
        <v>230</v>
      </c>
      <c r="H301" s="197">
        <v>87.638000000000005</v>
      </c>
      <c r="I301" s="198"/>
      <c r="J301" s="199">
        <f>ROUND(I301*H301,2)</f>
        <v>0</v>
      </c>
      <c r="K301" s="195" t="s">
        <v>159</v>
      </c>
      <c r="L301" s="200"/>
      <c r="M301" s="201" t="s">
        <v>1</v>
      </c>
      <c r="N301" s="202" t="s">
        <v>43</v>
      </c>
      <c r="O301" s="59"/>
      <c r="P301" s="160">
        <f>O301*H301</f>
        <v>0</v>
      </c>
      <c r="Q301" s="160">
        <v>1</v>
      </c>
      <c r="R301" s="160">
        <f>Q301*H301</f>
        <v>87.638000000000005</v>
      </c>
      <c r="S301" s="160">
        <v>0</v>
      </c>
      <c r="T301" s="161">
        <f>S301*H301</f>
        <v>0</v>
      </c>
      <c r="U301" s="33"/>
      <c r="V301" s="33"/>
      <c r="W301" s="33"/>
      <c r="X301" s="33"/>
      <c r="Y301" s="33"/>
      <c r="Z301" s="33"/>
      <c r="AA301" s="33"/>
      <c r="AB301" s="33"/>
      <c r="AC301" s="33"/>
      <c r="AD301" s="33"/>
      <c r="AE301" s="33"/>
      <c r="AR301" s="162" t="s">
        <v>216</v>
      </c>
      <c r="AT301" s="162" t="s">
        <v>227</v>
      </c>
      <c r="AU301" s="162" t="s">
        <v>87</v>
      </c>
      <c r="AY301" s="18" t="s">
        <v>153</v>
      </c>
      <c r="BE301" s="163">
        <f>IF(N301="základní",J301,0)</f>
        <v>0</v>
      </c>
      <c r="BF301" s="163">
        <f>IF(N301="snížená",J301,0)</f>
        <v>0</v>
      </c>
      <c r="BG301" s="163">
        <f>IF(N301="zákl. přenesená",J301,0)</f>
        <v>0</v>
      </c>
      <c r="BH301" s="163">
        <f>IF(N301="sníž. přenesená",J301,0)</f>
        <v>0</v>
      </c>
      <c r="BI301" s="163">
        <f>IF(N301="nulová",J301,0)</f>
        <v>0</v>
      </c>
      <c r="BJ301" s="18" t="s">
        <v>85</v>
      </c>
      <c r="BK301" s="163">
        <f>ROUND(I301*H301,2)</f>
        <v>0</v>
      </c>
      <c r="BL301" s="18" t="s">
        <v>160</v>
      </c>
      <c r="BM301" s="162" t="s">
        <v>383</v>
      </c>
    </row>
    <row r="302" spans="1:65" s="2" customFormat="1" ht="11.25">
      <c r="A302" s="33"/>
      <c r="B302" s="34"/>
      <c r="C302" s="33"/>
      <c r="D302" s="164" t="s">
        <v>162</v>
      </c>
      <c r="E302" s="33"/>
      <c r="F302" s="165" t="s">
        <v>382</v>
      </c>
      <c r="G302" s="33"/>
      <c r="H302" s="33"/>
      <c r="I302" s="166"/>
      <c r="J302" s="33"/>
      <c r="K302" s="33"/>
      <c r="L302" s="34"/>
      <c r="M302" s="167"/>
      <c r="N302" s="168"/>
      <c r="O302" s="59"/>
      <c r="P302" s="59"/>
      <c r="Q302" s="59"/>
      <c r="R302" s="59"/>
      <c r="S302" s="59"/>
      <c r="T302" s="60"/>
      <c r="U302" s="33"/>
      <c r="V302" s="33"/>
      <c r="W302" s="33"/>
      <c r="X302" s="33"/>
      <c r="Y302" s="33"/>
      <c r="Z302" s="33"/>
      <c r="AA302" s="33"/>
      <c r="AB302" s="33"/>
      <c r="AC302" s="33"/>
      <c r="AD302" s="33"/>
      <c r="AE302" s="33"/>
      <c r="AT302" s="18" t="s">
        <v>162</v>
      </c>
      <c r="AU302" s="18" t="s">
        <v>87</v>
      </c>
    </row>
    <row r="303" spans="1:65" s="13" customFormat="1" ht="11.25">
      <c r="B303" s="170"/>
      <c r="D303" s="164" t="s">
        <v>166</v>
      </c>
      <c r="E303" s="171" t="s">
        <v>1</v>
      </c>
      <c r="F303" s="172" t="s">
        <v>384</v>
      </c>
      <c r="H303" s="171" t="s">
        <v>1</v>
      </c>
      <c r="I303" s="173"/>
      <c r="L303" s="170"/>
      <c r="M303" s="174"/>
      <c r="N303" s="175"/>
      <c r="O303" s="175"/>
      <c r="P303" s="175"/>
      <c r="Q303" s="175"/>
      <c r="R303" s="175"/>
      <c r="S303" s="175"/>
      <c r="T303" s="176"/>
      <c r="AT303" s="171" t="s">
        <v>166</v>
      </c>
      <c r="AU303" s="171" t="s">
        <v>87</v>
      </c>
      <c r="AV303" s="13" t="s">
        <v>85</v>
      </c>
      <c r="AW303" s="13" t="s">
        <v>34</v>
      </c>
      <c r="AX303" s="13" t="s">
        <v>78</v>
      </c>
      <c r="AY303" s="171" t="s">
        <v>153</v>
      </c>
    </row>
    <row r="304" spans="1:65" s="14" customFormat="1" ht="11.25">
      <c r="B304" s="177"/>
      <c r="D304" s="164" t="s">
        <v>166</v>
      </c>
      <c r="E304" s="178" t="s">
        <v>1</v>
      </c>
      <c r="F304" s="179" t="s">
        <v>958</v>
      </c>
      <c r="H304" s="180">
        <v>87.638000000000005</v>
      </c>
      <c r="I304" s="181"/>
      <c r="L304" s="177"/>
      <c r="M304" s="182"/>
      <c r="N304" s="183"/>
      <c r="O304" s="183"/>
      <c r="P304" s="183"/>
      <c r="Q304" s="183"/>
      <c r="R304" s="183"/>
      <c r="S304" s="183"/>
      <c r="T304" s="184"/>
      <c r="AT304" s="178" t="s">
        <v>166</v>
      </c>
      <c r="AU304" s="178" t="s">
        <v>87</v>
      </c>
      <c r="AV304" s="14" t="s">
        <v>87</v>
      </c>
      <c r="AW304" s="14" t="s">
        <v>34</v>
      </c>
      <c r="AX304" s="14" t="s">
        <v>85</v>
      </c>
      <c r="AY304" s="178" t="s">
        <v>153</v>
      </c>
    </row>
    <row r="305" spans="1:65" s="2" customFormat="1" ht="16.5" customHeight="1">
      <c r="A305" s="33"/>
      <c r="B305" s="150"/>
      <c r="C305" s="151" t="s">
        <v>412</v>
      </c>
      <c r="D305" s="151" t="s">
        <v>155</v>
      </c>
      <c r="E305" s="152" t="s">
        <v>959</v>
      </c>
      <c r="F305" s="153" t="s">
        <v>960</v>
      </c>
      <c r="G305" s="154" t="s">
        <v>158</v>
      </c>
      <c r="H305" s="155">
        <v>70</v>
      </c>
      <c r="I305" s="156"/>
      <c r="J305" s="157">
        <f>ROUND(I305*H305,2)</f>
        <v>0</v>
      </c>
      <c r="K305" s="153" t="s">
        <v>159</v>
      </c>
      <c r="L305" s="34"/>
      <c r="M305" s="158" t="s">
        <v>1</v>
      </c>
      <c r="N305" s="159" t="s">
        <v>43</v>
      </c>
      <c r="O305" s="59"/>
      <c r="P305" s="160">
        <f>O305*H305</f>
        <v>0</v>
      </c>
      <c r="Q305" s="160">
        <v>0</v>
      </c>
      <c r="R305" s="160">
        <f>Q305*H305</f>
        <v>0</v>
      </c>
      <c r="S305" s="160">
        <v>0</v>
      </c>
      <c r="T305" s="161">
        <f>S305*H305</f>
        <v>0</v>
      </c>
      <c r="U305" s="33"/>
      <c r="V305" s="33"/>
      <c r="W305" s="33"/>
      <c r="X305" s="33"/>
      <c r="Y305" s="33"/>
      <c r="Z305" s="33"/>
      <c r="AA305" s="33"/>
      <c r="AB305" s="33"/>
      <c r="AC305" s="33"/>
      <c r="AD305" s="33"/>
      <c r="AE305" s="33"/>
      <c r="AR305" s="162" t="s">
        <v>160</v>
      </c>
      <c r="AT305" s="162" t="s">
        <v>155</v>
      </c>
      <c r="AU305" s="162" t="s">
        <v>87</v>
      </c>
      <c r="AY305" s="18" t="s">
        <v>153</v>
      </c>
      <c r="BE305" s="163">
        <f>IF(N305="základní",J305,0)</f>
        <v>0</v>
      </c>
      <c r="BF305" s="163">
        <f>IF(N305="snížená",J305,0)</f>
        <v>0</v>
      </c>
      <c r="BG305" s="163">
        <f>IF(N305="zákl. přenesená",J305,0)</f>
        <v>0</v>
      </c>
      <c r="BH305" s="163">
        <f>IF(N305="sníž. přenesená",J305,0)</f>
        <v>0</v>
      </c>
      <c r="BI305" s="163">
        <f>IF(N305="nulová",J305,0)</f>
        <v>0</v>
      </c>
      <c r="BJ305" s="18" t="s">
        <v>85</v>
      </c>
      <c r="BK305" s="163">
        <f>ROUND(I305*H305,2)</f>
        <v>0</v>
      </c>
      <c r="BL305" s="18" t="s">
        <v>160</v>
      </c>
      <c r="BM305" s="162" t="s">
        <v>961</v>
      </c>
    </row>
    <row r="306" spans="1:65" s="2" customFormat="1" ht="19.5">
      <c r="A306" s="33"/>
      <c r="B306" s="34"/>
      <c r="C306" s="33"/>
      <c r="D306" s="164" t="s">
        <v>162</v>
      </c>
      <c r="E306" s="33"/>
      <c r="F306" s="165" t="s">
        <v>962</v>
      </c>
      <c r="G306" s="33"/>
      <c r="H306" s="33"/>
      <c r="I306" s="166"/>
      <c r="J306" s="33"/>
      <c r="K306" s="33"/>
      <c r="L306" s="34"/>
      <c r="M306" s="167"/>
      <c r="N306" s="168"/>
      <c r="O306" s="59"/>
      <c r="P306" s="59"/>
      <c r="Q306" s="59"/>
      <c r="R306" s="59"/>
      <c r="S306" s="59"/>
      <c r="T306" s="60"/>
      <c r="U306" s="33"/>
      <c r="V306" s="33"/>
      <c r="W306" s="33"/>
      <c r="X306" s="33"/>
      <c r="Y306" s="33"/>
      <c r="Z306" s="33"/>
      <c r="AA306" s="33"/>
      <c r="AB306" s="33"/>
      <c r="AC306" s="33"/>
      <c r="AD306" s="33"/>
      <c r="AE306" s="33"/>
      <c r="AT306" s="18" t="s">
        <v>162</v>
      </c>
      <c r="AU306" s="18" t="s">
        <v>87</v>
      </c>
    </row>
    <row r="307" spans="1:65" s="13" customFormat="1" ht="33.75">
      <c r="B307" s="170"/>
      <c r="D307" s="164" t="s">
        <v>166</v>
      </c>
      <c r="E307" s="171" t="s">
        <v>1</v>
      </c>
      <c r="F307" s="172" t="s">
        <v>223</v>
      </c>
      <c r="H307" s="171" t="s">
        <v>1</v>
      </c>
      <c r="I307" s="173"/>
      <c r="L307" s="170"/>
      <c r="M307" s="174"/>
      <c r="N307" s="175"/>
      <c r="O307" s="175"/>
      <c r="P307" s="175"/>
      <c r="Q307" s="175"/>
      <c r="R307" s="175"/>
      <c r="S307" s="175"/>
      <c r="T307" s="176"/>
      <c r="AT307" s="171" t="s">
        <v>166</v>
      </c>
      <c r="AU307" s="171" t="s">
        <v>87</v>
      </c>
      <c r="AV307" s="13" t="s">
        <v>85</v>
      </c>
      <c r="AW307" s="13" t="s">
        <v>34</v>
      </c>
      <c r="AX307" s="13" t="s">
        <v>78</v>
      </c>
      <c r="AY307" s="171" t="s">
        <v>153</v>
      </c>
    </row>
    <row r="308" spans="1:65" s="14" customFormat="1" ht="11.25">
      <c r="B308" s="177"/>
      <c r="D308" s="164" t="s">
        <v>166</v>
      </c>
      <c r="E308" s="178" t="s">
        <v>1</v>
      </c>
      <c r="F308" s="179" t="s">
        <v>963</v>
      </c>
      <c r="H308" s="180">
        <v>70</v>
      </c>
      <c r="I308" s="181"/>
      <c r="L308" s="177"/>
      <c r="M308" s="182"/>
      <c r="N308" s="183"/>
      <c r="O308" s="183"/>
      <c r="P308" s="183"/>
      <c r="Q308" s="183"/>
      <c r="R308" s="183"/>
      <c r="S308" s="183"/>
      <c r="T308" s="184"/>
      <c r="AT308" s="178" t="s">
        <v>166</v>
      </c>
      <c r="AU308" s="178" t="s">
        <v>87</v>
      </c>
      <c r="AV308" s="14" t="s">
        <v>87</v>
      </c>
      <c r="AW308" s="14" t="s">
        <v>34</v>
      </c>
      <c r="AX308" s="14" t="s">
        <v>85</v>
      </c>
      <c r="AY308" s="178" t="s">
        <v>153</v>
      </c>
    </row>
    <row r="309" spans="1:65" s="2" customFormat="1" ht="16.5" customHeight="1">
      <c r="A309" s="33"/>
      <c r="B309" s="150"/>
      <c r="C309" s="151" t="s">
        <v>419</v>
      </c>
      <c r="D309" s="151" t="s">
        <v>155</v>
      </c>
      <c r="E309" s="152" t="s">
        <v>964</v>
      </c>
      <c r="F309" s="153" t="s">
        <v>965</v>
      </c>
      <c r="G309" s="154" t="s">
        <v>158</v>
      </c>
      <c r="H309" s="155">
        <v>102</v>
      </c>
      <c r="I309" s="156"/>
      <c r="J309" s="157">
        <f>ROUND(I309*H309,2)</f>
        <v>0</v>
      </c>
      <c r="K309" s="153" t="s">
        <v>159</v>
      </c>
      <c r="L309" s="34"/>
      <c r="M309" s="158" t="s">
        <v>1</v>
      </c>
      <c r="N309" s="159" t="s">
        <v>43</v>
      </c>
      <c r="O309" s="59"/>
      <c r="P309" s="160">
        <f>O309*H309</f>
        <v>0</v>
      </c>
      <c r="Q309" s="160">
        <v>0</v>
      </c>
      <c r="R309" s="160">
        <f>Q309*H309</f>
        <v>0</v>
      </c>
      <c r="S309" s="160">
        <v>0</v>
      </c>
      <c r="T309" s="161">
        <f>S309*H309</f>
        <v>0</v>
      </c>
      <c r="U309" s="33"/>
      <c r="V309" s="33"/>
      <c r="W309" s="33"/>
      <c r="X309" s="33"/>
      <c r="Y309" s="33"/>
      <c r="Z309" s="33"/>
      <c r="AA309" s="33"/>
      <c r="AB309" s="33"/>
      <c r="AC309" s="33"/>
      <c r="AD309" s="33"/>
      <c r="AE309" s="33"/>
      <c r="AR309" s="162" t="s">
        <v>160</v>
      </c>
      <c r="AT309" s="162" t="s">
        <v>155</v>
      </c>
      <c r="AU309" s="162" t="s">
        <v>87</v>
      </c>
      <c r="AY309" s="18" t="s">
        <v>153</v>
      </c>
      <c r="BE309" s="163">
        <f>IF(N309="základní",J309,0)</f>
        <v>0</v>
      </c>
      <c r="BF309" s="163">
        <f>IF(N309="snížená",J309,0)</f>
        <v>0</v>
      </c>
      <c r="BG309" s="163">
        <f>IF(N309="zákl. přenesená",J309,0)</f>
        <v>0</v>
      </c>
      <c r="BH309" s="163">
        <f>IF(N309="sníž. přenesená",J309,0)</f>
        <v>0</v>
      </c>
      <c r="BI309" s="163">
        <f>IF(N309="nulová",J309,0)</f>
        <v>0</v>
      </c>
      <c r="BJ309" s="18" t="s">
        <v>85</v>
      </c>
      <c r="BK309" s="163">
        <f>ROUND(I309*H309,2)</f>
        <v>0</v>
      </c>
      <c r="BL309" s="18" t="s">
        <v>160</v>
      </c>
      <c r="BM309" s="162" t="s">
        <v>966</v>
      </c>
    </row>
    <row r="310" spans="1:65" s="2" customFormat="1" ht="19.5">
      <c r="A310" s="33"/>
      <c r="B310" s="34"/>
      <c r="C310" s="33"/>
      <c r="D310" s="164" t="s">
        <v>162</v>
      </c>
      <c r="E310" s="33"/>
      <c r="F310" s="165" t="s">
        <v>967</v>
      </c>
      <c r="G310" s="33"/>
      <c r="H310" s="33"/>
      <c r="I310" s="166"/>
      <c r="J310" s="33"/>
      <c r="K310" s="33"/>
      <c r="L310" s="34"/>
      <c r="M310" s="167"/>
      <c r="N310" s="168"/>
      <c r="O310" s="59"/>
      <c r="P310" s="59"/>
      <c r="Q310" s="59"/>
      <c r="R310" s="59"/>
      <c r="S310" s="59"/>
      <c r="T310" s="60"/>
      <c r="U310" s="33"/>
      <c r="V310" s="33"/>
      <c r="W310" s="33"/>
      <c r="X310" s="33"/>
      <c r="Y310" s="33"/>
      <c r="Z310" s="33"/>
      <c r="AA310" s="33"/>
      <c r="AB310" s="33"/>
      <c r="AC310" s="33"/>
      <c r="AD310" s="33"/>
      <c r="AE310" s="33"/>
      <c r="AT310" s="18" t="s">
        <v>162</v>
      </c>
      <c r="AU310" s="18" t="s">
        <v>87</v>
      </c>
    </row>
    <row r="311" spans="1:65" s="13" customFormat="1" ht="33.75">
      <c r="B311" s="170"/>
      <c r="D311" s="164" t="s">
        <v>166</v>
      </c>
      <c r="E311" s="171" t="s">
        <v>1</v>
      </c>
      <c r="F311" s="172" t="s">
        <v>223</v>
      </c>
      <c r="H311" s="171" t="s">
        <v>1</v>
      </c>
      <c r="I311" s="173"/>
      <c r="L311" s="170"/>
      <c r="M311" s="174"/>
      <c r="N311" s="175"/>
      <c r="O311" s="175"/>
      <c r="P311" s="175"/>
      <c r="Q311" s="175"/>
      <c r="R311" s="175"/>
      <c r="S311" s="175"/>
      <c r="T311" s="176"/>
      <c r="AT311" s="171" t="s">
        <v>166</v>
      </c>
      <c r="AU311" s="171" t="s">
        <v>87</v>
      </c>
      <c r="AV311" s="13" t="s">
        <v>85</v>
      </c>
      <c r="AW311" s="13" t="s">
        <v>34</v>
      </c>
      <c r="AX311" s="13" t="s">
        <v>78</v>
      </c>
      <c r="AY311" s="171" t="s">
        <v>153</v>
      </c>
    </row>
    <row r="312" spans="1:65" s="13" customFormat="1" ht="11.25">
      <c r="B312" s="170"/>
      <c r="D312" s="164" t="s">
        <v>166</v>
      </c>
      <c r="E312" s="171" t="s">
        <v>1</v>
      </c>
      <c r="F312" s="172" t="s">
        <v>391</v>
      </c>
      <c r="H312" s="171" t="s">
        <v>1</v>
      </c>
      <c r="I312" s="173"/>
      <c r="L312" s="170"/>
      <c r="M312" s="174"/>
      <c r="N312" s="175"/>
      <c r="O312" s="175"/>
      <c r="P312" s="175"/>
      <c r="Q312" s="175"/>
      <c r="R312" s="175"/>
      <c r="S312" s="175"/>
      <c r="T312" s="176"/>
      <c r="AT312" s="171" t="s">
        <v>166</v>
      </c>
      <c r="AU312" s="171" t="s">
        <v>87</v>
      </c>
      <c r="AV312" s="13" t="s">
        <v>85</v>
      </c>
      <c r="AW312" s="13" t="s">
        <v>34</v>
      </c>
      <c r="AX312" s="13" t="s">
        <v>78</v>
      </c>
      <c r="AY312" s="171" t="s">
        <v>153</v>
      </c>
    </row>
    <row r="313" spans="1:65" s="14" customFormat="1" ht="22.5">
      <c r="B313" s="177"/>
      <c r="D313" s="164" t="s">
        <v>166</v>
      </c>
      <c r="E313" s="178" t="s">
        <v>1</v>
      </c>
      <c r="F313" s="179" t="s">
        <v>968</v>
      </c>
      <c r="H313" s="180">
        <v>102</v>
      </c>
      <c r="I313" s="181"/>
      <c r="L313" s="177"/>
      <c r="M313" s="182"/>
      <c r="N313" s="183"/>
      <c r="O313" s="183"/>
      <c r="P313" s="183"/>
      <c r="Q313" s="183"/>
      <c r="R313" s="183"/>
      <c r="S313" s="183"/>
      <c r="T313" s="184"/>
      <c r="AT313" s="178" t="s">
        <v>166</v>
      </c>
      <c r="AU313" s="178" t="s">
        <v>87</v>
      </c>
      <c r="AV313" s="14" t="s">
        <v>87</v>
      </c>
      <c r="AW313" s="14" t="s">
        <v>34</v>
      </c>
      <c r="AX313" s="14" t="s">
        <v>85</v>
      </c>
      <c r="AY313" s="178" t="s">
        <v>153</v>
      </c>
    </row>
    <row r="314" spans="1:65" s="2" customFormat="1" ht="16.5" customHeight="1">
      <c r="A314" s="33"/>
      <c r="B314" s="150"/>
      <c r="C314" s="151" t="s">
        <v>424</v>
      </c>
      <c r="D314" s="151" t="s">
        <v>155</v>
      </c>
      <c r="E314" s="152" t="s">
        <v>387</v>
      </c>
      <c r="F314" s="153" t="s">
        <v>388</v>
      </c>
      <c r="G314" s="154" t="s">
        <v>158</v>
      </c>
      <c r="H314" s="155">
        <v>122.4</v>
      </c>
      <c r="I314" s="156"/>
      <c r="J314" s="157">
        <f>ROUND(I314*H314,2)</f>
        <v>0</v>
      </c>
      <c r="K314" s="153" t="s">
        <v>159</v>
      </c>
      <c r="L314" s="34"/>
      <c r="M314" s="158" t="s">
        <v>1</v>
      </c>
      <c r="N314" s="159" t="s">
        <v>43</v>
      </c>
      <c r="O314" s="59"/>
      <c r="P314" s="160">
        <f>O314*H314</f>
        <v>0</v>
      </c>
      <c r="Q314" s="160">
        <v>0</v>
      </c>
      <c r="R314" s="160">
        <f>Q314*H314</f>
        <v>0</v>
      </c>
      <c r="S314" s="160">
        <v>0</v>
      </c>
      <c r="T314" s="161">
        <f>S314*H314</f>
        <v>0</v>
      </c>
      <c r="U314" s="33"/>
      <c r="V314" s="33"/>
      <c r="W314" s="33"/>
      <c r="X314" s="33"/>
      <c r="Y314" s="33"/>
      <c r="Z314" s="33"/>
      <c r="AA314" s="33"/>
      <c r="AB314" s="33"/>
      <c r="AC314" s="33"/>
      <c r="AD314" s="33"/>
      <c r="AE314" s="33"/>
      <c r="AR314" s="162" t="s">
        <v>160</v>
      </c>
      <c r="AT314" s="162" t="s">
        <v>155</v>
      </c>
      <c r="AU314" s="162" t="s">
        <v>87</v>
      </c>
      <c r="AY314" s="18" t="s">
        <v>153</v>
      </c>
      <c r="BE314" s="163">
        <f>IF(N314="základní",J314,0)</f>
        <v>0</v>
      </c>
      <c r="BF314" s="163">
        <f>IF(N314="snížená",J314,0)</f>
        <v>0</v>
      </c>
      <c r="BG314" s="163">
        <f>IF(N314="zákl. přenesená",J314,0)</f>
        <v>0</v>
      </c>
      <c r="BH314" s="163">
        <f>IF(N314="sníž. přenesená",J314,0)</f>
        <v>0</v>
      </c>
      <c r="BI314" s="163">
        <f>IF(N314="nulová",J314,0)</f>
        <v>0</v>
      </c>
      <c r="BJ314" s="18" t="s">
        <v>85</v>
      </c>
      <c r="BK314" s="163">
        <f>ROUND(I314*H314,2)</f>
        <v>0</v>
      </c>
      <c r="BL314" s="18" t="s">
        <v>160</v>
      </c>
      <c r="BM314" s="162" t="s">
        <v>389</v>
      </c>
    </row>
    <row r="315" spans="1:65" s="2" customFormat="1" ht="19.5">
      <c r="A315" s="33"/>
      <c r="B315" s="34"/>
      <c r="C315" s="33"/>
      <c r="D315" s="164" t="s">
        <v>162</v>
      </c>
      <c r="E315" s="33"/>
      <c r="F315" s="165" t="s">
        <v>390</v>
      </c>
      <c r="G315" s="33"/>
      <c r="H315" s="33"/>
      <c r="I315" s="166"/>
      <c r="J315" s="33"/>
      <c r="K315" s="33"/>
      <c r="L315" s="34"/>
      <c r="M315" s="167"/>
      <c r="N315" s="168"/>
      <c r="O315" s="59"/>
      <c r="P315" s="59"/>
      <c r="Q315" s="59"/>
      <c r="R315" s="59"/>
      <c r="S315" s="59"/>
      <c r="T315" s="60"/>
      <c r="U315" s="33"/>
      <c r="V315" s="33"/>
      <c r="W315" s="33"/>
      <c r="X315" s="33"/>
      <c r="Y315" s="33"/>
      <c r="Z315" s="33"/>
      <c r="AA315" s="33"/>
      <c r="AB315" s="33"/>
      <c r="AC315" s="33"/>
      <c r="AD315" s="33"/>
      <c r="AE315" s="33"/>
      <c r="AT315" s="18" t="s">
        <v>162</v>
      </c>
      <c r="AU315" s="18" t="s">
        <v>87</v>
      </c>
    </row>
    <row r="316" spans="1:65" s="13" customFormat="1" ht="33.75">
      <c r="B316" s="170"/>
      <c r="D316" s="164" t="s">
        <v>166</v>
      </c>
      <c r="E316" s="171" t="s">
        <v>1</v>
      </c>
      <c r="F316" s="172" t="s">
        <v>223</v>
      </c>
      <c r="H316" s="171" t="s">
        <v>1</v>
      </c>
      <c r="I316" s="173"/>
      <c r="L316" s="170"/>
      <c r="M316" s="174"/>
      <c r="N316" s="175"/>
      <c r="O316" s="175"/>
      <c r="P316" s="175"/>
      <c r="Q316" s="175"/>
      <c r="R316" s="175"/>
      <c r="S316" s="175"/>
      <c r="T316" s="176"/>
      <c r="AT316" s="171" t="s">
        <v>166</v>
      </c>
      <c r="AU316" s="171" t="s">
        <v>87</v>
      </c>
      <c r="AV316" s="13" t="s">
        <v>85</v>
      </c>
      <c r="AW316" s="13" t="s">
        <v>34</v>
      </c>
      <c r="AX316" s="13" t="s">
        <v>78</v>
      </c>
      <c r="AY316" s="171" t="s">
        <v>153</v>
      </c>
    </row>
    <row r="317" spans="1:65" s="13" customFormat="1" ht="11.25">
      <c r="B317" s="170"/>
      <c r="D317" s="164" t="s">
        <v>166</v>
      </c>
      <c r="E317" s="171" t="s">
        <v>1</v>
      </c>
      <c r="F317" s="172" t="s">
        <v>969</v>
      </c>
      <c r="H317" s="171" t="s">
        <v>1</v>
      </c>
      <c r="I317" s="173"/>
      <c r="L317" s="170"/>
      <c r="M317" s="174"/>
      <c r="N317" s="175"/>
      <c r="O317" s="175"/>
      <c r="P317" s="175"/>
      <c r="Q317" s="175"/>
      <c r="R317" s="175"/>
      <c r="S317" s="175"/>
      <c r="T317" s="176"/>
      <c r="AT317" s="171" t="s">
        <v>166</v>
      </c>
      <c r="AU317" s="171" t="s">
        <v>87</v>
      </c>
      <c r="AV317" s="13" t="s">
        <v>85</v>
      </c>
      <c r="AW317" s="13" t="s">
        <v>34</v>
      </c>
      <c r="AX317" s="13" t="s">
        <v>78</v>
      </c>
      <c r="AY317" s="171" t="s">
        <v>153</v>
      </c>
    </row>
    <row r="318" spans="1:65" s="14" customFormat="1" ht="22.5">
      <c r="B318" s="177"/>
      <c r="D318" s="164" t="s">
        <v>166</v>
      </c>
      <c r="E318" s="178" t="s">
        <v>1</v>
      </c>
      <c r="F318" s="179" t="s">
        <v>970</v>
      </c>
      <c r="H318" s="180">
        <v>122.4</v>
      </c>
      <c r="I318" s="181"/>
      <c r="L318" s="177"/>
      <c r="M318" s="182"/>
      <c r="N318" s="183"/>
      <c r="O318" s="183"/>
      <c r="P318" s="183"/>
      <c r="Q318" s="183"/>
      <c r="R318" s="183"/>
      <c r="S318" s="183"/>
      <c r="T318" s="184"/>
      <c r="AT318" s="178" t="s">
        <v>166</v>
      </c>
      <c r="AU318" s="178" t="s">
        <v>87</v>
      </c>
      <c r="AV318" s="14" t="s">
        <v>87</v>
      </c>
      <c r="AW318" s="14" t="s">
        <v>34</v>
      </c>
      <c r="AX318" s="14" t="s">
        <v>85</v>
      </c>
      <c r="AY318" s="178" t="s">
        <v>153</v>
      </c>
    </row>
    <row r="319" spans="1:65" s="2" customFormat="1" ht="16.5" customHeight="1">
      <c r="A319" s="33"/>
      <c r="B319" s="150"/>
      <c r="C319" s="151" t="s">
        <v>430</v>
      </c>
      <c r="D319" s="151" t="s">
        <v>155</v>
      </c>
      <c r="E319" s="152" t="s">
        <v>398</v>
      </c>
      <c r="F319" s="153" t="s">
        <v>399</v>
      </c>
      <c r="G319" s="154" t="s">
        <v>158</v>
      </c>
      <c r="H319" s="155">
        <v>53</v>
      </c>
      <c r="I319" s="156"/>
      <c r="J319" s="157">
        <f>ROUND(I319*H319,2)</f>
        <v>0</v>
      </c>
      <c r="K319" s="153" t="s">
        <v>159</v>
      </c>
      <c r="L319" s="34"/>
      <c r="M319" s="158" t="s">
        <v>1</v>
      </c>
      <c r="N319" s="159" t="s">
        <v>43</v>
      </c>
      <c r="O319" s="59"/>
      <c r="P319" s="160">
        <f>O319*H319</f>
        <v>0</v>
      </c>
      <c r="Q319" s="160">
        <v>0</v>
      </c>
      <c r="R319" s="160">
        <f>Q319*H319</f>
        <v>0</v>
      </c>
      <c r="S319" s="160">
        <v>0</v>
      </c>
      <c r="T319" s="161">
        <f>S319*H319</f>
        <v>0</v>
      </c>
      <c r="U319" s="33"/>
      <c r="V319" s="33"/>
      <c r="W319" s="33"/>
      <c r="X319" s="33"/>
      <c r="Y319" s="33"/>
      <c r="Z319" s="33"/>
      <c r="AA319" s="33"/>
      <c r="AB319" s="33"/>
      <c r="AC319" s="33"/>
      <c r="AD319" s="33"/>
      <c r="AE319" s="33"/>
      <c r="AR319" s="162" t="s">
        <v>160</v>
      </c>
      <c r="AT319" s="162" t="s">
        <v>155</v>
      </c>
      <c r="AU319" s="162" t="s">
        <v>87</v>
      </c>
      <c r="AY319" s="18" t="s">
        <v>153</v>
      </c>
      <c r="BE319" s="163">
        <f>IF(N319="základní",J319,0)</f>
        <v>0</v>
      </c>
      <c r="BF319" s="163">
        <f>IF(N319="snížená",J319,0)</f>
        <v>0</v>
      </c>
      <c r="BG319" s="163">
        <f>IF(N319="zákl. přenesená",J319,0)</f>
        <v>0</v>
      </c>
      <c r="BH319" s="163">
        <f>IF(N319="sníž. přenesená",J319,0)</f>
        <v>0</v>
      </c>
      <c r="BI319" s="163">
        <f>IF(N319="nulová",J319,0)</f>
        <v>0</v>
      </c>
      <c r="BJ319" s="18" t="s">
        <v>85</v>
      </c>
      <c r="BK319" s="163">
        <f>ROUND(I319*H319,2)</f>
        <v>0</v>
      </c>
      <c r="BL319" s="18" t="s">
        <v>160</v>
      </c>
      <c r="BM319" s="162" t="s">
        <v>400</v>
      </c>
    </row>
    <row r="320" spans="1:65" s="2" customFormat="1" ht="19.5">
      <c r="A320" s="33"/>
      <c r="B320" s="34"/>
      <c r="C320" s="33"/>
      <c r="D320" s="164" t="s">
        <v>162</v>
      </c>
      <c r="E320" s="33"/>
      <c r="F320" s="165" t="s">
        <v>401</v>
      </c>
      <c r="G320" s="33"/>
      <c r="H320" s="33"/>
      <c r="I320" s="166"/>
      <c r="J320" s="33"/>
      <c r="K320" s="33"/>
      <c r="L320" s="34"/>
      <c r="M320" s="167"/>
      <c r="N320" s="168"/>
      <c r="O320" s="59"/>
      <c r="P320" s="59"/>
      <c r="Q320" s="59"/>
      <c r="R320" s="59"/>
      <c r="S320" s="59"/>
      <c r="T320" s="60"/>
      <c r="U320" s="33"/>
      <c r="V320" s="33"/>
      <c r="W320" s="33"/>
      <c r="X320" s="33"/>
      <c r="Y320" s="33"/>
      <c r="Z320" s="33"/>
      <c r="AA320" s="33"/>
      <c r="AB320" s="33"/>
      <c r="AC320" s="33"/>
      <c r="AD320" s="33"/>
      <c r="AE320" s="33"/>
      <c r="AT320" s="18" t="s">
        <v>162</v>
      </c>
      <c r="AU320" s="18" t="s">
        <v>87</v>
      </c>
    </row>
    <row r="321" spans="1:65" s="13" customFormat="1" ht="33.75">
      <c r="B321" s="170"/>
      <c r="D321" s="164" t="s">
        <v>166</v>
      </c>
      <c r="E321" s="171" t="s">
        <v>1</v>
      </c>
      <c r="F321" s="172" t="s">
        <v>223</v>
      </c>
      <c r="H321" s="171" t="s">
        <v>1</v>
      </c>
      <c r="I321" s="173"/>
      <c r="L321" s="170"/>
      <c r="M321" s="174"/>
      <c r="N321" s="175"/>
      <c r="O321" s="175"/>
      <c r="P321" s="175"/>
      <c r="Q321" s="175"/>
      <c r="R321" s="175"/>
      <c r="S321" s="175"/>
      <c r="T321" s="176"/>
      <c r="AT321" s="171" t="s">
        <v>166</v>
      </c>
      <c r="AU321" s="171" t="s">
        <v>87</v>
      </c>
      <c r="AV321" s="13" t="s">
        <v>85</v>
      </c>
      <c r="AW321" s="13" t="s">
        <v>34</v>
      </c>
      <c r="AX321" s="13" t="s">
        <v>78</v>
      </c>
      <c r="AY321" s="171" t="s">
        <v>153</v>
      </c>
    </row>
    <row r="322" spans="1:65" s="13" customFormat="1" ht="11.25">
      <c r="B322" s="170"/>
      <c r="D322" s="164" t="s">
        <v>166</v>
      </c>
      <c r="E322" s="171" t="s">
        <v>1</v>
      </c>
      <c r="F322" s="172" t="s">
        <v>391</v>
      </c>
      <c r="H322" s="171" t="s">
        <v>1</v>
      </c>
      <c r="I322" s="173"/>
      <c r="L322" s="170"/>
      <c r="M322" s="174"/>
      <c r="N322" s="175"/>
      <c r="O322" s="175"/>
      <c r="P322" s="175"/>
      <c r="Q322" s="175"/>
      <c r="R322" s="175"/>
      <c r="S322" s="175"/>
      <c r="T322" s="176"/>
      <c r="AT322" s="171" t="s">
        <v>166</v>
      </c>
      <c r="AU322" s="171" t="s">
        <v>87</v>
      </c>
      <c r="AV322" s="13" t="s">
        <v>85</v>
      </c>
      <c r="AW322" s="13" t="s">
        <v>34</v>
      </c>
      <c r="AX322" s="13" t="s">
        <v>78</v>
      </c>
      <c r="AY322" s="171" t="s">
        <v>153</v>
      </c>
    </row>
    <row r="323" spans="1:65" s="14" customFormat="1" ht="22.5">
      <c r="B323" s="177"/>
      <c r="D323" s="164" t="s">
        <v>166</v>
      </c>
      <c r="E323" s="178" t="s">
        <v>1</v>
      </c>
      <c r="F323" s="179" t="s">
        <v>971</v>
      </c>
      <c r="H323" s="180">
        <v>17.5</v>
      </c>
      <c r="I323" s="181"/>
      <c r="L323" s="177"/>
      <c r="M323" s="182"/>
      <c r="N323" s="183"/>
      <c r="O323" s="183"/>
      <c r="P323" s="183"/>
      <c r="Q323" s="183"/>
      <c r="R323" s="183"/>
      <c r="S323" s="183"/>
      <c r="T323" s="184"/>
      <c r="AT323" s="178" t="s">
        <v>166</v>
      </c>
      <c r="AU323" s="178" t="s">
        <v>87</v>
      </c>
      <c r="AV323" s="14" t="s">
        <v>87</v>
      </c>
      <c r="AW323" s="14" t="s">
        <v>34</v>
      </c>
      <c r="AX323" s="14" t="s">
        <v>78</v>
      </c>
      <c r="AY323" s="178" t="s">
        <v>153</v>
      </c>
    </row>
    <row r="324" spans="1:65" s="14" customFormat="1" ht="11.25">
      <c r="B324" s="177"/>
      <c r="D324" s="164" t="s">
        <v>166</v>
      </c>
      <c r="E324" s="178" t="s">
        <v>1</v>
      </c>
      <c r="F324" s="179" t="s">
        <v>972</v>
      </c>
      <c r="H324" s="180">
        <v>2</v>
      </c>
      <c r="I324" s="181"/>
      <c r="L324" s="177"/>
      <c r="M324" s="182"/>
      <c r="N324" s="183"/>
      <c r="O324" s="183"/>
      <c r="P324" s="183"/>
      <c r="Q324" s="183"/>
      <c r="R324" s="183"/>
      <c r="S324" s="183"/>
      <c r="T324" s="184"/>
      <c r="AT324" s="178" t="s">
        <v>166</v>
      </c>
      <c r="AU324" s="178" t="s">
        <v>87</v>
      </c>
      <c r="AV324" s="14" t="s">
        <v>87</v>
      </c>
      <c r="AW324" s="14" t="s">
        <v>34</v>
      </c>
      <c r="AX324" s="14" t="s">
        <v>78</v>
      </c>
      <c r="AY324" s="178" t="s">
        <v>153</v>
      </c>
    </row>
    <row r="325" spans="1:65" s="14" customFormat="1" ht="11.25">
      <c r="B325" s="177"/>
      <c r="D325" s="164" t="s">
        <v>166</v>
      </c>
      <c r="E325" s="178" t="s">
        <v>1</v>
      </c>
      <c r="F325" s="179" t="s">
        <v>973</v>
      </c>
      <c r="H325" s="180">
        <v>33.5</v>
      </c>
      <c r="I325" s="181"/>
      <c r="L325" s="177"/>
      <c r="M325" s="182"/>
      <c r="N325" s="183"/>
      <c r="O325" s="183"/>
      <c r="P325" s="183"/>
      <c r="Q325" s="183"/>
      <c r="R325" s="183"/>
      <c r="S325" s="183"/>
      <c r="T325" s="184"/>
      <c r="AT325" s="178" t="s">
        <v>166</v>
      </c>
      <c r="AU325" s="178" t="s">
        <v>87</v>
      </c>
      <c r="AV325" s="14" t="s">
        <v>87</v>
      </c>
      <c r="AW325" s="14" t="s">
        <v>34</v>
      </c>
      <c r="AX325" s="14" t="s">
        <v>78</v>
      </c>
      <c r="AY325" s="178" t="s">
        <v>153</v>
      </c>
    </row>
    <row r="326" spans="1:65" s="15" customFormat="1" ht="11.25">
      <c r="B326" s="185"/>
      <c r="D326" s="164" t="s">
        <v>166</v>
      </c>
      <c r="E326" s="186" t="s">
        <v>1</v>
      </c>
      <c r="F326" s="187" t="s">
        <v>184</v>
      </c>
      <c r="H326" s="188">
        <v>53</v>
      </c>
      <c r="I326" s="189"/>
      <c r="L326" s="185"/>
      <c r="M326" s="190"/>
      <c r="N326" s="191"/>
      <c r="O326" s="191"/>
      <c r="P326" s="191"/>
      <c r="Q326" s="191"/>
      <c r="R326" s="191"/>
      <c r="S326" s="191"/>
      <c r="T326" s="192"/>
      <c r="AT326" s="186" t="s">
        <v>166</v>
      </c>
      <c r="AU326" s="186" t="s">
        <v>87</v>
      </c>
      <c r="AV326" s="15" t="s">
        <v>160</v>
      </c>
      <c r="AW326" s="15" t="s">
        <v>34</v>
      </c>
      <c r="AX326" s="15" t="s">
        <v>85</v>
      </c>
      <c r="AY326" s="186" t="s">
        <v>153</v>
      </c>
    </row>
    <row r="327" spans="1:65" s="2" customFormat="1" ht="16.5" customHeight="1">
      <c r="A327" s="33"/>
      <c r="B327" s="150"/>
      <c r="C327" s="151" t="s">
        <v>435</v>
      </c>
      <c r="D327" s="151" t="s">
        <v>155</v>
      </c>
      <c r="E327" s="152" t="s">
        <v>404</v>
      </c>
      <c r="F327" s="153" t="s">
        <v>405</v>
      </c>
      <c r="G327" s="154" t="s">
        <v>158</v>
      </c>
      <c r="H327" s="155">
        <v>155.69999999999999</v>
      </c>
      <c r="I327" s="156"/>
      <c r="J327" s="157">
        <f>ROUND(I327*H327,2)</f>
        <v>0</v>
      </c>
      <c r="K327" s="153" t="s">
        <v>159</v>
      </c>
      <c r="L327" s="34"/>
      <c r="M327" s="158" t="s">
        <v>1</v>
      </c>
      <c r="N327" s="159" t="s">
        <v>43</v>
      </c>
      <c r="O327" s="59"/>
      <c r="P327" s="160">
        <f>O327*H327</f>
        <v>0</v>
      </c>
      <c r="Q327" s="160">
        <v>0</v>
      </c>
      <c r="R327" s="160">
        <f>Q327*H327</f>
        <v>0</v>
      </c>
      <c r="S327" s="160">
        <v>0</v>
      </c>
      <c r="T327" s="161">
        <f>S327*H327</f>
        <v>0</v>
      </c>
      <c r="U327" s="33"/>
      <c r="V327" s="33"/>
      <c r="W327" s="33"/>
      <c r="X327" s="33"/>
      <c r="Y327" s="33"/>
      <c r="Z327" s="33"/>
      <c r="AA327" s="33"/>
      <c r="AB327" s="33"/>
      <c r="AC327" s="33"/>
      <c r="AD327" s="33"/>
      <c r="AE327" s="33"/>
      <c r="AR327" s="162" t="s">
        <v>160</v>
      </c>
      <c r="AT327" s="162" t="s">
        <v>155</v>
      </c>
      <c r="AU327" s="162" t="s">
        <v>87</v>
      </c>
      <c r="AY327" s="18" t="s">
        <v>153</v>
      </c>
      <c r="BE327" s="163">
        <f>IF(N327="základní",J327,0)</f>
        <v>0</v>
      </c>
      <c r="BF327" s="163">
        <f>IF(N327="snížená",J327,0)</f>
        <v>0</v>
      </c>
      <c r="BG327" s="163">
        <f>IF(N327="zákl. přenesená",J327,0)</f>
        <v>0</v>
      </c>
      <c r="BH327" s="163">
        <f>IF(N327="sníž. přenesená",J327,0)</f>
        <v>0</v>
      </c>
      <c r="BI327" s="163">
        <f>IF(N327="nulová",J327,0)</f>
        <v>0</v>
      </c>
      <c r="BJ327" s="18" t="s">
        <v>85</v>
      </c>
      <c r="BK327" s="163">
        <f>ROUND(I327*H327,2)</f>
        <v>0</v>
      </c>
      <c r="BL327" s="18" t="s">
        <v>160</v>
      </c>
      <c r="BM327" s="162" t="s">
        <v>406</v>
      </c>
    </row>
    <row r="328" spans="1:65" s="2" customFormat="1" ht="19.5">
      <c r="A328" s="33"/>
      <c r="B328" s="34"/>
      <c r="C328" s="33"/>
      <c r="D328" s="164" t="s">
        <v>162</v>
      </c>
      <c r="E328" s="33"/>
      <c r="F328" s="165" t="s">
        <v>407</v>
      </c>
      <c r="G328" s="33"/>
      <c r="H328" s="33"/>
      <c r="I328" s="166"/>
      <c r="J328" s="33"/>
      <c r="K328" s="33"/>
      <c r="L328" s="34"/>
      <c r="M328" s="167"/>
      <c r="N328" s="168"/>
      <c r="O328" s="59"/>
      <c r="P328" s="59"/>
      <c r="Q328" s="59"/>
      <c r="R328" s="59"/>
      <c r="S328" s="59"/>
      <c r="T328" s="60"/>
      <c r="U328" s="33"/>
      <c r="V328" s="33"/>
      <c r="W328" s="33"/>
      <c r="X328" s="33"/>
      <c r="Y328" s="33"/>
      <c r="Z328" s="33"/>
      <c r="AA328" s="33"/>
      <c r="AB328" s="33"/>
      <c r="AC328" s="33"/>
      <c r="AD328" s="33"/>
      <c r="AE328" s="33"/>
      <c r="AT328" s="18" t="s">
        <v>162</v>
      </c>
      <c r="AU328" s="18" t="s">
        <v>87</v>
      </c>
    </row>
    <row r="329" spans="1:65" s="13" customFormat="1" ht="33.75">
      <c r="B329" s="170"/>
      <c r="D329" s="164" t="s">
        <v>166</v>
      </c>
      <c r="E329" s="171" t="s">
        <v>1</v>
      </c>
      <c r="F329" s="172" t="s">
        <v>223</v>
      </c>
      <c r="H329" s="171" t="s">
        <v>1</v>
      </c>
      <c r="I329" s="173"/>
      <c r="L329" s="170"/>
      <c r="M329" s="174"/>
      <c r="N329" s="175"/>
      <c r="O329" s="175"/>
      <c r="P329" s="175"/>
      <c r="Q329" s="175"/>
      <c r="R329" s="175"/>
      <c r="S329" s="175"/>
      <c r="T329" s="176"/>
      <c r="AT329" s="171" t="s">
        <v>166</v>
      </c>
      <c r="AU329" s="171" t="s">
        <v>87</v>
      </c>
      <c r="AV329" s="13" t="s">
        <v>85</v>
      </c>
      <c r="AW329" s="13" t="s">
        <v>34</v>
      </c>
      <c r="AX329" s="13" t="s">
        <v>78</v>
      </c>
      <c r="AY329" s="171" t="s">
        <v>153</v>
      </c>
    </row>
    <row r="330" spans="1:65" s="13" customFormat="1" ht="11.25">
      <c r="B330" s="170"/>
      <c r="D330" s="164" t="s">
        <v>166</v>
      </c>
      <c r="E330" s="171" t="s">
        <v>1</v>
      </c>
      <c r="F330" s="172" t="s">
        <v>391</v>
      </c>
      <c r="H330" s="171" t="s">
        <v>1</v>
      </c>
      <c r="I330" s="173"/>
      <c r="L330" s="170"/>
      <c r="M330" s="174"/>
      <c r="N330" s="175"/>
      <c r="O330" s="175"/>
      <c r="P330" s="175"/>
      <c r="Q330" s="175"/>
      <c r="R330" s="175"/>
      <c r="S330" s="175"/>
      <c r="T330" s="176"/>
      <c r="AT330" s="171" t="s">
        <v>166</v>
      </c>
      <c r="AU330" s="171" t="s">
        <v>87</v>
      </c>
      <c r="AV330" s="13" t="s">
        <v>85</v>
      </c>
      <c r="AW330" s="13" t="s">
        <v>34</v>
      </c>
      <c r="AX330" s="13" t="s">
        <v>78</v>
      </c>
      <c r="AY330" s="171" t="s">
        <v>153</v>
      </c>
    </row>
    <row r="331" spans="1:65" s="14" customFormat="1" ht="22.5">
      <c r="B331" s="177"/>
      <c r="D331" s="164" t="s">
        <v>166</v>
      </c>
      <c r="E331" s="178" t="s">
        <v>1</v>
      </c>
      <c r="F331" s="179" t="s">
        <v>974</v>
      </c>
      <c r="H331" s="180">
        <v>154.69999999999999</v>
      </c>
      <c r="I331" s="181"/>
      <c r="L331" s="177"/>
      <c r="M331" s="182"/>
      <c r="N331" s="183"/>
      <c r="O331" s="183"/>
      <c r="P331" s="183"/>
      <c r="Q331" s="183"/>
      <c r="R331" s="183"/>
      <c r="S331" s="183"/>
      <c r="T331" s="184"/>
      <c r="AT331" s="178" t="s">
        <v>166</v>
      </c>
      <c r="AU331" s="178" t="s">
        <v>87</v>
      </c>
      <c r="AV331" s="14" t="s">
        <v>87</v>
      </c>
      <c r="AW331" s="14" t="s">
        <v>34</v>
      </c>
      <c r="AX331" s="14" t="s">
        <v>78</v>
      </c>
      <c r="AY331" s="178" t="s">
        <v>153</v>
      </c>
    </row>
    <row r="332" spans="1:65" s="14" customFormat="1" ht="22.5">
      <c r="B332" s="177"/>
      <c r="D332" s="164" t="s">
        <v>166</v>
      </c>
      <c r="E332" s="178" t="s">
        <v>1</v>
      </c>
      <c r="F332" s="179" t="s">
        <v>975</v>
      </c>
      <c r="H332" s="180">
        <v>1</v>
      </c>
      <c r="I332" s="181"/>
      <c r="L332" s="177"/>
      <c r="M332" s="182"/>
      <c r="N332" s="183"/>
      <c r="O332" s="183"/>
      <c r="P332" s="183"/>
      <c r="Q332" s="183"/>
      <c r="R332" s="183"/>
      <c r="S332" s="183"/>
      <c r="T332" s="184"/>
      <c r="AT332" s="178" t="s">
        <v>166</v>
      </c>
      <c r="AU332" s="178" t="s">
        <v>87</v>
      </c>
      <c r="AV332" s="14" t="s">
        <v>87</v>
      </c>
      <c r="AW332" s="14" t="s">
        <v>34</v>
      </c>
      <c r="AX332" s="14" t="s">
        <v>78</v>
      </c>
      <c r="AY332" s="178" t="s">
        <v>153</v>
      </c>
    </row>
    <row r="333" spans="1:65" s="15" customFormat="1" ht="11.25">
      <c r="B333" s="185"/>
      <c r="D333" s="164" t="s">
        <v>166</v>
      </c>
      <c r="E333" s="186" t="s">
        <v>1</v>
      </c>
      <c r="F333" s="187" t="s">
        <v>184</v>
      </c>
      <c r="H333" s="188">
        <v>155.69999999999999</v>
      </c>
      <c r="I333" s="189"/>
      <c r="L333" s="185"/>
      <c r="M333" s="190"/>
      <c r="N333" s="191"/>
      <c r="O333" s="191"/>
      <c r="P333" s="191"/>
      <c r="Q333" s="191"/>
      <c r="R333" s="191"/>
      <c r="S333" s="191"/>
      <c r="T333" s="192"/>
      <c r="AT333" s="186" t="s">
        <v>166</v>
      </c>
      <c r="AU333" s="186" t="s">
        <v>87</v>
      </c>
      <c r="AV333" s="15" t="s">
        <v>160</v>
      </c>
      <c r="AW333" s="15" t="s">
        <v>34</v>
      </c>
      <c r="AX333" s="15" t="s">
        <v>85</v>
      </c>
      <c r="AY333" s="186" t="s">
        <v>153</v>
      </c>
    </row>
    <row r="334" spans="1:65" s="2" customFormat="1" ht="33" customHeight="1">
      <c r="A334" s="33"/>
      <c r="B334" s="150"/>
      <c r="C334" s="151" t="s">
        <v>440</v>
      </c>
      <c r="D334" s="151" t="s">
        <v>155</v>
      </c>
      <c r="E334" s="152" t="s">
        <v>976</v>
      </c>
      <c r="F334" s="153" t="s">
        <v>977</v>
      </c>
      <c r="G334" s="154" t="s">
        <v>158</v>
      </c>
      <c r="H334" s="155">
        <v>120</v>
      </c>
      <c r="I334" s="156"/>
      <c r="J334" s="157">
        <f>ROUND(I334*H334,2)</f>
        <v>0</v>
      </c>
      <c r="K334" s="153" t="s">
        <v>159</v>
      </c>
      <c r="L334" s="34"/>
      <c r="M334" s="158" t="s">
        <v>1</v>
      </c>
      <c r="N334" s="159" t="s">
        <v>43</v>
      </c>
      <c r="O334" s="59"/>
      <c r="P334" s="160">
        <f>O334*H334</f>
        <v>0</v>
      </c>
      <c r="Q334" s="160">
        <v>0</v>
      </c>
      <c r="R334" s="160">
        <f>Q334*H334</f>
        <v>0</v>
      </c>
      <c r="S334" s="160">
        <v>0</v>
      </c>
      <c r="T334" s="161">
        <f>S334*H334</f>
        <v>0</v>
      </c>
      <c r="U334" s="33"/>
      <c r="V334" s="33"/>
      <c r="W334" s="33"/>
      <c r="X334" s="33"/>
      <c r="Y334" s="33"/>
      <c r="Z334" s="33"/>
      <c r="AA334" s="33"/>
      <c r="AB334" s="33"/>
      <c r="AC334" s="33"/>
      <c r="AD334" s="33"/>
      <c r="AE334" s="33"/>
      <c r="AR334" s="162" t="s">
        <v>160</v>
      </c>
      <c r="AT334" s="162" t="s">
        <v>155</v>
      </c>
      <c r="AU334" s="162" t="s">
        <v>87</v>
      </c>
      <c r="AY334" s="18" t="s">
        <v>153</v>
      </c>
      <c r="BE334" s="163">
        <f>IF(N334="základní",J334,0)</f>
        <v>0</v>
      </c>
      <c r="BF334" s="163">
        <f>IF(N334="snížená",J334,0)</f>
        <v>0</v>
      </c>
      <c r="BG334" s="163">
        <f>IF(N334="zákl. přenesená",J334,0)</f>
        <v>0</v>
      </c>
      <c r="BH334" s="163">
        <f>IF(N334="sníž. přenesená",J334,0)</f>
        <v>0</v>
      </c>
      <c r="BI334" s="163">
        <f>IF(N334="nulová",J334,0)</f>
        <v>0</v>
      </c>
      <c r="BJ334" s="18" t="s">
        <v>85</v>
      </c>
      <c r="BK334" s="163">
        <f>ROUND(I334*H334,2)</f>
        <v>0</v>
      </c>
      <c r="BL334" s="18" t="s">
        <v>160</v>
      </c>
      <c r="BM334" s="162" t="s">
        <v>978</v>
      </c>
    </row>
    <row r="335" spans="1:65" s="2" customFormat="1" ht="29.25">
      <c r="A335" s="33"/>
      <c r="B335" s="34"/>
      <c r="C335" s="33"/>
      <c r="D335" s="164" t="s">
        <v>162</v>
      </c>
      <c r="E335" s="33"/>
      <c r="F335" s="165" t="s">
        <v>979</v>
      </c>
      <c r="G335" s="33"/>
      <c r="H335" s="33"/>
      <c r="I335" s="166"/>
      <c r="J335" s="33"/>
      <c r="K335" s="33"/>
      <c r="L335" s="34"/>
      <c r="M335" s="167"/>
      <c r="N335" s="168"/>
      <c r="O335" s="59"/>
      <c r="P335" s="59"/>
      <c r="Q335" s="59"/>
      <c r="R335" s="59"/>
      <c r="S335" s="59"/>
      <c r="T335" s="60"/>
      <c r="U335" s="33"/>
      <c r="V335" s="33"/>
      <c r="W335" s="33"/>
      <c r="X335" s="33"/>
      <c r="Y335" s="33"/>
      <c r="Z335" s="33"/>
      <c r="AA335" s="33"/>
      <c r="AB335" s="33"/>
      <c r="AC335" s="33"/>
      <c r="AD335" s="33"/>
      <c r="AE335" s="33"/>
      <c r="AT335" s="18" t="s">
        <v>162</v>
      </c>
      <c r="AU335" s="18" t="s">
        <v>87</v>
      </c>
    </row>
    <row r="336" spans="1:65" s="2" customFormat="1" ht="48.75">
      <c r="A336" s="33"/>
      <c r="B336" s="34"/>
      <c r="C336" s="33"/>
      <c r="D336" s="164" t="s">
        <v>164</v>
      </c>
      <c r="E336" s="33"/>
      <c r="F336" s="169" t="s">
        <v>980</v>
      </c>
      <c r="G336" s="33"/>
      <c r="H336" s="33"/>
      <c r="I336" s="166"/>
      <c r="J336" s="33"/>
      <c r="K336" s="33"/>
      <c r="L336" s="34"/>
      <c r="M336" s="167"/>
      <c r="N336" s="168"/>
      <c r="O336" s="59"/>
      <c r="P336" s="59"/>
      <c r="Q336" s="59"/>
      <c r="R336" s="59"/>
      <c r="S336" s="59"/>
      <c r="T336" s="60"/>
      <c r="U336" s="33"/>
      <c r="V336" s="33"/>
      <c r="W336" s="33"/>
      <c r="X336" s="33"/>
      <c r="Y336" s="33"/>
      <c r="Z336" s="33"/>
      <c r="AA336" s="33"/>
      <c r="AB336" s="33"/>
      <c r="AC336" s="33"/>
      <c r="AD336" s="33"/>
      <c r="AE336" s="33"/>
      <c r="AT336" s="18" t="s">
        <v>164</v>
      </c>
      <c r="AU336" s="18" t="s">
        <v>87</v>
      </c>
    </row>
    <row r="337" spans="1:65" s="13" customFormat="1" ht="33.75">
      <c r="B337" s="170"/>
      <c r="D337" s="164" t="s">
        <v>166</v>
      </c>
      <c r="E337" s="171" t="s">
        <v>1</v>
      </c>
      <c r="F337" s="172" t="s">
        <v>223</v>
      </c>
      <c r="H337" s="171" t="s">
        <v>1</v>
      </c>
      <c r="I337" s="173"/>
      <c r="L337" s="170"/>
      <c r="M337" s="174"/>
      <c r="N337" s="175"/>
      <c r="O337" s="175"/>
      <c r="P337" s="175"/>
      <c r="Q337" s="175"/>
      <c r="R337" s="175"/>
      <c r="S337" s="175"/>
      <c r="T337" s="176"/>
      <c r="AT337" s="171" t="s">
        <v>166</v>
      </c>
      <c r="AU337" s="171" t="s">
        <v>87</v>
      </c>
      <c r="AV337" s="13" t="s">
        <v>85</v>
      </c>
      <c r="AW337" s="13" t="s">
        <v>34</v>
      </c>
      <c r="AX337" s="13" t="s">
        <v>78</v>
      </c>
      <c r="AY337" s="171" t="s">
        <v>153</v>
      </c>
    </row>
    <row r="338" spans="1:65" s="13" customFormat="1" ht="11.25">
      <c r="B338" s="170"/>
      <c r="D338" s="164" t="s">
        <v>166</v>
      </c>
      <c r="E338" s="171" t="s">
        <v>1</v>
      </c>
      <c r="F338" s="172" t="s">
        <v>981</v>
      </c>
      <c r="H338" s="171" t="s">
        <v>1</v>
      </c>
      <c r="I338" s="173"/>
      <c r="L338" s="170"/>
      <c r="M338" s="174"/>
      <c r="N338" s="175"/>
      <c r="O338" s="175"/>
      <c r="P338" s="175"/>
      <c r="Q338" s="175"/>
      <c r="R338" s="175"/>
      <c r="S338" s="175"/>
      <c r="T338" s="176"/>
      <c r="AT338" s="171" t="s">
        <v>166</v>
      </c>
      <c r="AU338" s="171" t="s">
        <v>87</v>
      </c>
      <c r="AV338" s="13" t="s">
        <v>85</v>
      </c>
      <c r="AW338" s="13" t="s">
        <v>34</v>
      </c>
      <c r="AX338" s="13" t="s">
        <v>78</v>
      </c>
      <c r="AY338" s="171" t="s">
        <v>153</v>
      </c>
    </row>
    <row r="339" spans="1:65" s="14" customFormat="1" ht="22.5">
      <c r="B339" s="177"/>
      <c r="D339" s="164" t="s">
        <v>166</v>
      </c>
      <c r="E339" s="178" t="s">
        <v>1</v>
      </c>
      <c r="F339" s="179" t="s">
        <v>968</v>
      </c>
      <c r="H339" s="180">
        <v>102</v>
      </c>
      <c r="I339" s="181"/>
      <c r="L339" s="177"/>
      <c r="M339" s="182"/>
      <c r="N339" s="183"/>
      <c r="O339" s="183"/>
      <c r="P339" s="183"/>
      <c r="Q339" s="183"/>
      <c r="R339" s="183"/>
      <c r="S339" s="183"/>
      <c r="T339" s="184"/>
      <c r="AT339" s="178" t="s">
        <v>166</v>
      </c>
      <c r="AU339" s="178" t="s">
        <v>87</v>
      </c>
      <c r="AV339" s="14" t="s">
        <v>87</v>
      </c>
      <c r="AW339" s="14" t="s">
        <v>34</v>
      </c>
      <c r="AX339" s="14" t="s">
        <v>78</v>
      </c>
      <c r="AY339" s="178" t="s">
        <v>153</v>
      </c>
    </row>
    <row r="340" spans="1:65" s="14" customFormat="1" ht="22.5">
      <c r="B340" s="177"/>
      <c r="D340" s="164" t="s">
        <v>166</v>
      </c>
      <c r="E340" s="178" t="s">
        <v>1</v>
      </c>
      <c r="F340" s="179" t="s">
        <v>982</v>
      </c>
      <c r="H340" s="180">
        <v>18</v>
      </c>
      <c r="I340" s="181"/>
      <c r="L340" s="177"/>
      <c r="M340" s="182"/>
      <c r="N340" s="183"/>
      <c r="O340" s="183"/>
      <c r="P340" s="183"/>
      <c r="Q340" s="183"/>
      <c r="R340" s="183"/>
      <c r="S340" s="183"/>
      <c r="T340" s="184"/>
      <c r="AT340" s="178" t="s">
        <v>166</v>
      </c>
      <c r="AU340" s="178" t="s">
        <v>87</v>
      </c>
      <c r="AV340" s="14" t="s">
        <v>87</v>
      </c>
      <c r="AW340" s="14" t="s">
        <v>34</v>
      </c>
      <c r="AX340" s="14" t="s">
        <v>78</v>
      </c>
      <c r="AY340" s="178" t="s">
        <v>153</v>
      </c>
    </row>
    <row r="341" spans="1:65" s="15" customFormat="1" ht="11.25">
      <c r="B341" s="185"/>
      <c r="D341" s="164" t="s">
        <v>166</v>
      </c>
      <c r="E341" s="186" t="s">
        <v>1</v>
      </c>
      <c r="F341" s="187" t="s">
        <v>184</v>
      </c>
      <c r="H341" s="188">
        <v>120</v>
      </c>
      <c r="I341" s="189"/>
      <c r="L341" s="185"/>
      <c r="M341" s="190"/>
      <c r="N341" s="191"/>
      <c r="O341" s="191"/>
      <c r="P341" s="191"/>
      <c r="Q341" s="191"/>
      <c r="R341" s="191"/>
      <c r="S341" s="191"/>
      <c r="T341" s="192"/>
      <c r="AT341" s="186" t="s">
        <v>166</v>
      </c>
      <c r="AU341" s="186" t="s">
        <v>87</v>
      </c>
      <c r="AV341" s="15" t="s">
        <v>160</v>
      </c>
      <c r="AW341" s="15" t="s">
        <v>34</v>
      </c>
      <c r="AX341" s="15" t="s">
        <v>85</v>
      </c>
      <c r="AY341" s="186" t="s">
        <v>153</v>
      </c>
    </row>
    <row r="342" spans="1:65" s="2" customFormat="1" ht="24.2" customHeight="1">
      <c r="A342" s="33"/>
      <c r="B342" s="150"/>
      <c r="C342" s="151" t="s">
        <v>446</v>
      </c>
      <c r="D342" s="151" t="s">
        <v>155</v>
      </c>
      <c r="E342" s="152" t="s">
        <v>413</v>
      </c>
      <c r="F342" s="153" t="s">
        <v>414</v>
      </c>
      <c r="G342" s="154" t="s">
        <v>158</v>
      </c>
      <c r="H342" s="155">
        <v>19.5</v>
      </c>
      <c r="I342" s="156"/>
      <c r="J342" s="157">
        <f>ROUND(I342*H342,2)</f>
        <v>0</v>
      </c>
      <c r="K342" s="153" t="s">
        <v>159</v>
      </c>
      <c r="L342" s="34"/>
      <c r="M342" s="158" t="s">
        <v>1</v>
      </c>
      <c r="N342" s="159" t="s">
        <v>43</v>
      </c>
      <c r="O342" s="59"/>
      <c r="P342" s="160">
        <f>O342*H342</f>
        <v>0</v>
      </c>
      <c r="Q342" s="160">
        <v>0</v>
      </c>
      <c r="R342" s="160">
        <f>Q342*H342</f>
        <v>0</v>
      </c>
      <c r="S342" s="160">
        <v>0</v>
      </c>
      <c r="T342" s="161">
        <f>S342*H342</f>
        <v>0</v>
      </c>
      <c r="U342" s="33"/>
      <c r="V342" s="33"/>
      <c r="W342" s="33"/>
      <c r="X342" s="33"/>
      <c r="Y342" s="33"/>
      <c r="Z342" s="33"/>
      <c r="AA342" s="33"/>
      <c r="AB342" s="33"/>
      <c r="AC342" s="33"/>
      <c r="AD342" s="33"/>
      <c r="AE342" s="33"/>
      <c r="AR342" s="162" t="s">
        <v>160</v>
      </c>
      <c r="AT342" s="162" t="s">
        <v>155</v>
      </c>
      <c r="AU342" s="162" t="s">
        <v>87</v>
      </c>
      <c r="AY342" s="18" t="s">
        <v>153</v>
      </c>
      <c r="BE342" s="163">
        <f>IF(N342="základní",J342,0)</f>
        <v>0</v>
      </c>
      <c r="BF342" s="163">
        <f>IF(N342="snížená",J342,0)</f>
        <v>0</v>
      </c>
      <c r="BG342" s="163">
        <f>IF(N342="zákl. přenesená",J342,0)</f>
        <v>0</v>
      </c>
      <c r="BH342" s="163">
        <f>IF(N342="sníž. přenesená",J342,0)</f>
        <v>0</v>
      </c>
      <c r="BI342" s="163">
        <f>IF(N342="nulová",J342,0)</f>
        <v>0</v>
      </c>
      <c r="BJ342" s="18" t="s">
        <v>85</v>
      </c>
      <c r="BK342" s="163">
        <f>ROUND(I342*H342,2)</f>
        <v>0</v>
      </c>
      <c r="BL342" s="18" t="s">
        <v>160</v>
      </c>
      <c r="BM342" s="162" t="s">
        <v>415</v>
      </c>
    </row>
    <row r="343" spans="1:65" s="2" customFormat="1" ht="29.25">
      <c r="A343" s="33"/>
      <c r="B343" s="34"/>
      <c r="C343" s="33"/>
      <c r="D343" s="164" t="s">
        <v>162</v>
      </c>
      <c r="E343" s="33"/>
      <c r="F343" s="165" t="s">
        <v>416</v>
      </c>
      <c r="G343" s="33"/>
      <c r="H343" s="33"/>
      <c r="I343" s="166"/>
      <c r="J343" s="33"/>
      <c r="K343" s="33"/>
      <c r="L343" s="34"/>
      <c r="M343" s="167"/>
      <c r="N343" s="168"/>
      <c r="O343" s="59"/>
      <c r="P343" s="59"/>
      <c r="Q343" s="59"/>
      <c r="R343" s="59"/>
      <c r="S343" s="59"/>
      <c r="T343" s="60"/>
      <c r="U343" s="33"/>
      <c r="V343" s="33"/>
      <c r="W343" s="33"/>
      <c r="X343" s="33"/>
      <c r="Y343" s="33"/>
      <c r="Z343" s="33"/>
      <c r="AA343" s="33"/>
      <c r="AB343" s="33"/>
      <c r="AC343" s="33"/>
      <c r="AD343" s="33"/>
      <c r="AE343" s="33"/>
      <c r="AT343" s="18" t="s">
        <v>162</v>
      </c>
      <c r="AU343" s="18" t="s">
        <v>87</v>
      </c>
    </row>
    <row r="344" spans="1:65" s="2" customFormat="1" ht="87.75">
      <c r="A344" s="33"/>
      <c r="B344" s="34"/>
      <c r="C344" s="33"/>
      <c r="D344" s="164" t="s">
        <v>164</v>
      </c>
      <c r="E344" s="33"/>
      <c r="F344" s="169" t="s">
        <v>417</v>
      </c>
      <c r="G344" s="33"/>
      <c r="H344" s="33"/>
      <c r="I344" s="166"/>
      <c r="J344" s="33"/>
      <c r="K344" s="33"/>
      <c r="L344" s="34"/>
      <c r="M344" s="167"/>
      <c r="N344" s="168"/>
      <c r="O344" s="59"/>
      <c r="P344" s="59"/>
      <c r="Q344" s="59"/>
      <c r="R344" s="59"/>
      <c r="S344" s="59"/>
      <c r="T344" s="60"/>
      <c r="U344" s="33"/>
      <c r="V344" s="33"/>
      <c r="W344" s="33"/>
      <c r="X344" s="33"/>
      <c r="Y344" s="33"/>
      <c r="Z344" s="33"/>
      <c r="AA344" s="33"/>
      <c r="AB344" s="33"/>
      <c r="AC344" s="33"/>
      <c r="AD344" s="33"/>
      <c r="AE344" s="33"/>
      <c r="AT344" s="18" t="s">
        <v>164</v>
      </c>
      <c r="AU344" s="18" t="s">
        <v>87</v>
      </c>
    </row>
    <row r="345" spans="1:65" s="13" customFormat="1" ht="33.75">
      <c r="B345" s="170"/>
      <c r="D345" s="164" t="s">
        <v>166</v>
      </c>
      <c r="E345" s="171" t="s">
        <v>1</v>
      </c>
      <c r="F345" s="172" t="s">
        <v>223</v>
      </c>
      <c r="H345" s="171" t="s">
        <v>1</v>
      </c>
      <c r="I345" s="173"/>
      <c r="L345" s="170"/>
      <c r="M345" s="174"/>
      <c r="N345" s="175"/>
      <c r="O345" s="175"/>
      <c r="P345" s="175"/>
      <c r="Q345" s="175"/>
      <c r="R345" s="175"/>
      <c r="S345" s="175"/>
      <c r="T345" s="176"/>
      <c r="AT345" s="171" t="s">
        <v>166</v>
      </c>
      <c r="AU345" s="171" t="s">
        <v>87</v>
      </c>
      <c r="AV345" s="13" t="s">
        <v>85</v>
      </c>
      <c r="AW345" s="13" t="s">
        <v>34</v>
      </c>
      <c r="AX345" s="13" t="s">
        <v>78</v>
      </c>
      <c r="AY345" s="171" t="s">
        <v>153</v>
      </c>
    </row>
    <row r="346" spans="1:65" s="13" customFormat="1" ht="11.25">
      <c r="B346" s="170"/>
      <c r="D346" s="164" t="s">
        <v>166</v>
      </c>
      <c r="E346" s="171" t="s">
        <v>1</v>
      </c>
      <c r="F346" s="172" t="s">
        <v>418</v>
      </c>
      <c r="H346" s="171" t="s">
        <v>1</v>
      </c>
      <c r="I346" s="173"/>
      <c r="L346" s="170"/>
      <c r="M346" s="174"/>
      <c r="N346" s="175"/>
      <c r="O346" s="175"/>
      <c r="P346" s="175"/>
      <c r="Q346" s="175"/>
      <c r="R346" s="175"/>
      <c r="S346" s="175"/>
      <c r="T346" s="176"/>
      <c r="AT346" s="171" t="s">
        <v>166</v>
      </c>
      <c r="AU346" s="171" t="s">
        <v>87</v>
      </c>
      <c r="AV346" s="13" t="s">
        <v>85</v>
      </c>
      <c r="AW346" s="13" t="s">
        <v>34</v>
      </c>
      <c r="AX346" s="13" t="s">
        <v>78</v>
      </c>
      <c r="AY346" s="171" t="s">
        <v>153</v>
      </c>
    </row>
    <row r="347" spans="1:65" s="14" customFormat="1" ht="22.5">
      <c r="B347" s="177"/>
      <c r="D347" s="164" t="s">
        <v>166</v>
      </c>
      <c r="E347" s="178" t="s">
        <v>1</v>
      </c>
      <c r="F347" s="179" t="s">
        <v>971</v>
      </c>
      <c r="H347" s="180">
        <v>17.5</v>
      </c>
      <c r="I347" s="181"/>
      <c r="L347" s="177"/>
      <c r="M347" s="182"/>
      <c r="N347" s="183"/>
      <c r="O347" s="183"/>
      <c r="P347" s="183"/>
      <c r="Q347" s="183"/>
      <c r="R347" s="183"/>
      <c r="S347" s="183"/>
      <c r="T347" s="184"/>
      <c r="AT347" s="178" t="s">
        <v>166</v>
      </c>
      <c r="AU347" s="178" t="s">
        <v>87</v>
      </c>
      <c r="AV347" s="14" t="s">
        <v>87</v>
      </c>
      <c r="AW347" s="14" t="s">
        <v>34</v>
      </c>
      <c r="AX347" s="14" t="s">
        <v>78</v>
      </c>
      <c r="AY347" s="178" t="s">
        <v>153</v>
      </c>
    </row>
    <row r="348" spans="1:65" s="14" customFormat="1" ht="11.25">
      <c r="B348" s="177"/>
      <c r="D348" s="164" t="s">
        <v>166</v>
      </c>
      <c r="E348" s="178" t="s">
        <v>1</v>
      </c>
      <c r="F348" s="179" t="s">
        <v>972</v>
      </c>
      <c r="H348" s="180">
        <v>2</v>
      </c>
      <c r="I348" s="181"/>
      <c r="L348" s="177"/>
      <c r="M348" s="182"/>
      <c r="N348" s="183"/>
      <c r="O348" s="183"/>
      <c r="P348" s="183"/>
      <c r="Q348" s="183"/>
      <c r="R348" s="183"/>
      <c r="S348" s="183"/>
      <c r="T348" s="184"/>
      <c r="AT348" s="178" t="s">
        <v>166</v>
      </c>
      <c r="AU348" s="178" t="s">
        <v>87</v>
      </c>
      <c r="AV348" s="14" t="s">
        <v>87</v>
      </c>
      <c r="AW348" s="14" t="s">
        <v>34</v>
      </c>
      <c r="AX348" s="14" t="s">
        <v>78</v>
      </c>
      <c r="AY348" s="178" t="s">
        <v>153</v>
      </c>
    </row>
    <row r="349" spans="1:65" s="15" customFormat="1" ht="11.25">
      <c r="B349" s="185"/>
      <c r="D349" s="164" t="s">
        <v>166</v>
      </c>
      <c r="E349" s="186" t="s">
        <v>1</v>
      </c>
      <c r="F349" s="187" t="s">
        <v>184</v>
      </c>
      <c r="H349" s="188">
        <v>19.5</v>
      </c>
      <c r="I349" s="189"/>
      <c r="L349" s="185"/>
      <c r="M349" s="190"/>
      <c r="N349" s="191"/>
      <c r="O349" s="191"/>
      <c r="P349" s="191"/>
      <c r="Q349" s="191"/>
      <c r="R349" s="191"/>
      <c r="S349" s="191"/>
      <c r="T349" s="192"/>
      <c r="AT349" s="186" t="s">
        <v>166</v>
      </c>
      <c r="AU349" s="186" t="s">
        <v>87</v>
      </c>
      <c r="AV349" s="15" t="s">
        <v>160</v>
      </c>
      <c r="AW349" s="15" t="s">
        <v>34</v>
      </c>
      <c r="AX349" s="15" t="s">
        <v>85</v>
      </c>
      <c r="AY349" s="186" t="s">
        <v>153</v>
      </c>
    </row>
    <row r="350" spans="1:65" s="2" customFormat="1" ht="24.2" customHeight="1">
      <c r="A350" s="33"/>
      <c r="B350" s="150"/>
      <c r="C350" s="151" t="s">
        <v>455</v>
      </c>
      <c r="D350" s="151" t="s">
        <v>155</v>
      </c>
      <c r="E350" s="152" t="s">
        <v>425</v>
      </c>
      <c r="F350" s="153" t="s">
        <v>426</v>
      </c>
      <c r="G350" s="154" t="s">
        <v>158</v>
      </c>
      <c r="H350" s="155">
        <v>846</v>
      </c>
      <c r="I350" s="156"/>
      <c r="J350" s="157">
        <f>ROUND(I350*H350,2)</f>
        <v>0</v>
      </c>
      <c r="K350" s="153" t="s">
        <v>159</v>
      </c>
      <c r="L350" s="34"/>
      <c r="M350" s="158" t="s">
        <v>1</v>
      </c>
      <c r="N350" s="159" t="s">
        <v>43</v>
      </c>
      <c r="O350" s="59"/>
      <c r="P350" s="160">
        <f>O350*H350</f>
        <v>0</v>
      </c>
      <c r="Q350" s="160">
        <v>0</v>
      </c>
      <c r="R350" s="160">
        <f>Q350*H350</f>
        <v>0</v>
      </c>
      <c r="S350" s="160">
        <v>0</v>
      </c>
      <c r="T350" s="161">
        <f>S350*H350</f>
        <v>0</v>
      </c>
      <c r="U350" s="33"/>
      <c r="V350" s="33"/>
      <c r="W350" s="33"/>
      <c r="X350" s="33"/>
      <c r="Y350" s="33"/>
      <c r="Z350" s="33"/>
      <c r="AA350" s="33"/>
      <c r="AB350" s="33"/>
      <c r="AC350" s="33"/>
      <c r="AD350" s="33"/>
      <c r="AE350" s="33"/>
      <c r="AR350" s="162" t="s">
        <v>160</v>
      </c>
      <c r="AT350" s="162" t="s">
        <v>155</v>
      </c>
      <c r="AU350" s="162" t="s">
        <v>87</v>
      </c>
      <c r="AY350" s="18" t="s">
        <v>153</v>
      </c>
      <c r="BE350" s="163">
        <f>IF(N350="základní",J350,0)</f>
        <v>0</v>
      </c>
      <c r="BF350" s="163">
        <f>IF(N350="snížená",J350,0)</f>
        <v>0</v>
      </c>
      <c r="BG350" s="163">
        <f>IF(N350="zákl. přenesená",J350,0)</f>
        <v>0</v>
      </c>
      <c r="BH350" s="163">
        <f>IF(N350="sníž. přenesená",J350,0)</f>
        <v>0</v>
      </c>
      <c r="BI350" s="163">
        <f>IF(N350="nulová",J350,0)</f>
        <v>0</v>
      </c>
      <c r="BJ350" s="18" t="s">
        <v>85</v>
      </c>
      <c r="BK350" s="163">
        <f>ROUND(I350*H350,2)</f>
        <v>0</v>
      </c>
      <c r="BL350" s="18" t="s">
        <v>160</v>
      </c>
      <c r="BM350" s="162" t="s">
        <v>427</v>
      </c>
    </row>
    <row r="351" spans="1:65" s="2" customFormat="1" ht="19.5">
      <c r="A351" s="33"/>
      <c r="B351" s="34"/>
      <c r="C351" s="33"/>
      <c r="D351" s="164" t="s">
        <v>162</v>
      </c>
      <c r="E351" s="33"/>
      <c r="F351" s="165" t="s">
        <v>428</v>
      </c>
      <c r="G351" s="33"/>
      <c r="H351" s="33"/>
      <c r="I351" s="166"/>
      <c r="J351" s="33"/>
      <c r="K351" s="33"/>
      <c r="L351" s="34"/>
      <c r="M351" s="167"/>
      <c r="N351" s="168"/>
      <c r="O351" s="59"/>
      <c r="P351" s="59"/>
      <c r="Q351" s="59"/>
      <c r="R351" s="59"/>
      <c r="S351" s="59"/>
      <c r="T351" s="60"/>
      <c r="U351" s="33"/>
      <c r="V351" s="33"/>
      <c r="W351" s="33"/>
      <c r="X351" s="33"/>
      <c r="Y351" s="33"/>
      <c r="Z351" s="33"/>
      <c r="AA351" s="33"/>
      <c r="AB351" s="33"/>
      <c r="AC351" s="33"/>
      <c r="AD351" s="33"/>
      <c r="AE351" s="33"/>
      <c r="AT351" s="18" t="s">
        <v>162</v>
      </c>
      <c r="AU351" s="18" t="s">
        <v>87</v>
      </c>
    </row>
    <row r="352" spans="1:65" s="13" customFormat="1" ht="33.75">
      <c r="B352" s="170"/>
      <c r="D352" s="164" t="s">
        <v>166</v>
      </c>
      <c r="E352" s="171" t="s">
        <v>1</v>
      </c>
      <c r="F352" s="172" t="s">
        <v>223</v>
      </c>
      <c r="H352" s="171" t="s">
        <v>1</v>
      </c>
      <c r="I352" s="173"/>
      <c r="L352" s="170"/>
      <c r="M352" s="174"/>
      <c r="N352" s="175"/>
      <c r="O352" s="175"/>
      <c r="P352" s="175"/>
      <c r="Q352" s="175"/>
      <c r="R352" s="175"/>
      <c r="S352" s="175"/>
      <c r="T352" s="176"/>
      <c r="AT352" s="171" t="s">
        <v>166</v>
      </c>
      <c r="AU352" s="171" t="s">
        <v>87</v>
      </c>
      <c r="AV352" s="13" t="s">
        <v>85</v>
      </c>
      <c r="AW352" s="13" t="s">
        <v>34</v>
      </c>
      <c r="AX352" s="13" t="s">
        <v>78</v>
      </c>
      <c r="AY352" s="171" t="s">
        <v>153</v>
      </c>
    </row>
    <row r="353" spans="1:65" s="14" customFormat="1" ht="22.5">
      <c r="B353" s="177"/>
      <c r="D353" s="164" t="s">
        <v>166</v>
      </c>
      <c r="E353" s="178" t="s">
        <v>1</v>
      </c>
      <c r="F353" s="179" t="s">
        <v>968</v>
      </c>
      <c r="H353" s="180">
        <v>102</v>
      </c>
      <c r="I353" s="181"/>
      <c r="L353" s="177"/>
      <c r="M353" s="182"/>
      <c r="N353" s="183"/>
      <c r="O353" s="183"/>
      <c r="P353" s="183"/>
      <c r="Q353" s="183"/>
      <c r="R353" s="183"/>
      <c r="S353" s="183"/>
      <c r="T353" s="184"/>
      <c r="AT353" s="178" t="s">
        <v>166</v>
      </c>
      <c r="AU353" s="178" t="s">
        <v>87</v>
      </c>
      <c r="AV353" s="14" t="s">
        <v>87</v>
      </c>
      <c r="AW353" s="14" t="s">
        <v>34</v>
      </c>
      <c r="AX353" s="14" t="s">
        <v>78</v>
      </c>
      <c r="AY353" s="178" t="s">
        <v>153</v>
      </c>
    </row>
    <row r="354" spans="1:65" s="14" customFormat="1" ht="22.5">
      <c r="B354" s="177"/>
      <c r="D354" s="164" t="s">
        <v>166</v>
      </c>
      <c r="E354" s="178" t="s">
        <v>1</v>
      </c>
      <c r="F354" s="179" t="s">
        <v>983</v>
      </c>
      <c r="H354" s="180">
        <v>36</v>
      </c>
      <c r="I354" s="181"/>
      <c r="L354" s="177"/>
      <c r="M354" s="182"/>
      <c r="N354" s="183"/>
      <c r="O354" s="183"/>
      <c r="P354" s="183"/>
      <c r="Q354" s="183"/>
      <c r="R354" s="183"/>
      <c r="S354" s="183"/>
      <c r="T354" s="184"/>
      <c r="AT354" s="178" t="s">
        <v>166</v>
      </c>
      <c r="AU354" s="178" t="s">
        <v>87</v>
      </c>
      <c r="AV354" s="14" t="s">
        <v>87</v>
      </c>
      <c r="AW354" s="14" t="s">
        <v>34</v>
      </c>
      <c r="AX354" s="14" t="s">
        <v>78</v>
      </c>
      <c r="AY354" s="178" t="s">
        <v>153</v>
      </c>
    </row>
    <row r="355" spans="1:65" s="14" customFormat="1" ht="22.5">
      <c r="B355" s="177"/>
      <c r="D355" s="164" t="s">
        <v>166</v>
      </c>
      <c r="E355" s="178" t="s">
        <v>1</v>
      </c>
      <c r="F355" s="179" t="s">
        <v>984</v>
      </c>
      <c r="H355" s="180">
        <v>708</v>
      </c>
      <c r="I355" s="181"/>
      <c r="L355" s="177"/>
      <c r="M355" s="182"/>
      <c r="N355" s="183"/>
      <c r="O355" s="183"/>
      <c r="P355" s="183"/>
      <c r="Q355" s="183"/>
      <c r="R355" s="183"/>
      <c r="S355" s="183"/>
      <c r="T355" s="184"/>
      <c r="AT355" s="178" t="s">
        <v>166</v>
      </c>
      <c r="AU355" s="178" t="s">
        <v>87</v>
      </c>
      <c r="AV355" s="14" t="s">
        <v>87</v>
      </c>
      <c r="AW355" s="14" t="s">
        <v>34</v>
      </c>
      <c r="AX355" s="14" t="s">
        <v>78</v>
      </c>
      <c r="AY355" s="178" t="s">
        <v>153</v>
      </c>
    </row>
    <row r="356" spans="1:65" s="15" customFormat="1" ht="11.25">
      <c r="B356" s="185"/>
      <c r="D356" s="164" t="s">
        <v>166</v>
      </c>
      <c r="E356" s="186" t="s">
        <v>1</v>
      </c>
      <c r="F356" s="187" t="s">
        <v>184</v>
      </c>
      <c r="H356" s="188">
        <v>846</v>
      </c>
      <c r="I356" s="189"/>
      <c r="L356" s="185"/>
      <c r="M356" s="190"/>
      <c r="N356" s="191"/>
      <c r="O356" s="191"/>
      <c r="P356" s="191"/>
      <c r="Q356" s="191"/>
      <c r="R356" s="191"/>
      <c r="S356" s="191"/>
      <c r="T356" s="192"/>
      <c r="AT356" s="186" t="s">
        <v>166</v>
      </c>
      <c r="AU356" s="186" t="s">
        <v>87</v>
      </c>
      <c r="AV356" s="15" t="s">
        <v>160</v>
      </c>
      <c r="AW356" s="15" t="s">
        <v>34</v>
      </c>
      <c r="AX356" s="15" t="s">
        <v>85</v>
      </c>
      <c r="AY356" s="186" t="s">
        <v>153</v>
      </c>
    </row>
    <row r="357" spans="1:65" s="2" customFormat="1" ht="21.75" customHeight="1">
      <c r="A357" s="33"/>
      <c r="B357" s="150"/>
      <c r="C357" s="151" t="s">
        <v>460</v>
      </c>
      <c r="D357" s="151" t="s">
        <v>155</v>
      </c>
      <c r="E357" s="152" t="s">
        <v>431</v>
      </c>
      <c r="F357" s="153" t="s">
        <v>432</v>
      </c>
      <c r="G357" s="154" t="s">
        <v>158</v>
      </c>
      <c r="H357" s="155">
        <v>828</v>
      </c>
      <c r="I357" s="156"/>
      <c r="J357" s="157">
        <f>ROUND(I357*H357,2)</f>
        <v>0</v>
      </c>
      <c r="K357" s="153" t="s">
        <v>159</v>
      </c>
      <c r="L357" s="34"/>
      <c r="M357" s="158" t="s">
        <v>1</v>
      </c>
      <c r="N357" s="159" t="s">
        <v>43</v>
      </c>
      <c r="O357" s="59"/>
      <c r="P357" s="160">
        <f>O357*H357</f>
        <v>0</v>
      </c>
      <c r="Q357" s="160">
        <v>0</v>
      </c>
      <c r="R357" s="160">
        <f>Q357*H357</f>
        <v>0</v>
      </c>
      <c r="S357" s="160">
        <v>0</v>
      </c>
      <c r="T357" s="161">
        <f>S357*H357</f>
        <v>0</v>
      </c>
      <c r="U357" s="33"/>
      <c r="V357" s="33"/>
      <c r="W357" s="33"/>
      <c r="X357" s="33"/>
      <c r="Y357" s="33"/>
      <c r="Z357" s="33"/>
      <c r="AA357" s="33"/>
      <c r="AB357" s="33"/>
      <c r="AC357" s="33"/>
      <c r="AD357" s="33"/>
      <c r="AE357" s="33"/>
      <c r="AR357" s="162" t="s">
        <v>160</v>
      </c>
      <c r="AT357" s="162" t="s">
        <v>155</v>
      </c>
      <c r="AU357" s="162" t="s">
        <v>87</v>
      </c>
      <c r="AY357" s="18" t="s">
        <v>153</v>
      </c>
      <c r="BE357" s="163">
        <f>IF(N357="základní",J357,0)</f>
        <v>0</v>
      </c>
      <c r="BF357" s="163">
        <f>IF(N357="snížená",J357,0)</f>
        <v>0</v>
      </c>
      <c r="BG357" s="163">
        <f>IF(N357="zákl. přenesená",J357,0)</f>
        <v>0</v>
      </c>
      <c r="BH357" s="163">
        <f>IF(N357="sníž. přenesená",J357,0)</f>
        <v>0</v>
      </c>
      <c r="BI357" s="163">
        <f>IF(N357="nulová",J357,0)</f>
        <v>0</v>
      </c>
      <c r="BJ357" s="18" t="s">
        <v>85</v>
      </c>
      <c r="BK357" s="163">
        <f>ROUND(I357*H357,2)</f>
        <v>0</v>
      </c>
      <c r="BL357" s="18" t="s">
        <v>160</v>
      </c>
      <c r="BM357" s="162" t="s">
        <v>433</v>
      </c>
    </row>
    <row r="358" spans="1:65" s="2" customFormat="1" ht="19.5">
      <c r="A358" s="33"/>
      <c r="B358" s="34"/>
      <c r="C358" s="33"/>
      <c r="D358" s="164" t="s">
        <v>162</v>
      </c>
      <c r="E358" s="33"/>
      <c r="F358" s="165" t="s">
        <v>434</v>
      </c>
      <c r="G358" s="33"/>
      <c r="H358" s="33"/>
      <c r="I358" s="166"/>
      <c r="J358" s="33"/>
      <c r="K358" s="33"/>
      <c r="L358" s="34"/>
      <c r="M358" s="167"/>
      <c r="N358" s="168"/>
      <c r="O358" s="59"/>
      <c r="P358" s="59"/>
      <c r="Q358" s="59"/>
      <c r="R358" s="59"/>
      <c r="S358" s="59"/>
      <c r="T358" s="60"/>
      <c r="U358" s="33"/>
      <c r="V358" s="33"/>
      <c r="W358" s="33"/>
      <c r="X358" s="33"/>
      <c r="Y358" s="33"/>
      <c r="Z358" s="33"/>
      <c r="AA358" s="33"/>
      <c r="AB358" s="33"/>
      <c r="AC358" s="33"/>
      <c r="AD358" s="33"/>
      <c r="AE358" s="33"/>
      <c r="AT358" s="18" t="s">
        <v>162</v>
      </c>
      <c r="AU358" s="18" t="s">
        <v>87</v>
      </c>
    </row>
    <row r="359" spans="1:65" s="13" customFormat="1" ht="33.75">
      <c r="B359" s="170"/>
      <c r="D359" s="164" t="s">
        <v>166</v>
      </c>
      <c r="E359" s="171" t="s">
        <v>1</v>
      </c>
      <c r="F359" s="172" t="s">
        <v>223</v>
      </c>
      <c r="H359" s="171" t="s">
        <v>1</v>
      </c>
      <c r="I359" s="173"/>
      <c r="L359" s="170"/>
      <c r="M359" s="174"/>
      <c r="N359" s="175"/>
      <c r="O359" s="175"/>
      <c r="P359" s="175"/>
      <c r="Q359" s="175"/>
      <c r="R359" s="175"/>
      <c r="S359" s="175"/>
      <c r="T359" s="176"/>
      <c r="AT359" s="171" t="s">
        <v>166</v>
      </c>
      <c r="AU359" s="171" t="s">
        <v>87</v>
      </c>
      <c r="AV359" s="13" t="s">
        <v>85</v>
      </c>
      <c r="AW359" s="13" t="s">
        <v>34</v>
      </c>
      <c r="AX359" s="13" t="s">
        <v>78</v>
      </c>
      <c r="AY359" s="171" t="s">
        <v>153</v>
      </c>
    </row>
    <row r="360" spans="1:65" s="14" customFormat="1" ht="22.5">
      <c r="B360" s="177"/>
      <c r="D360" s="164" t="s">
        <v>166</v>
      </c>
      <c r="E360" s="178" t="s">
        <v>1</v>
      </c>
      <c r="F360" s="179" t="s">
        <v>968</v>
      </c>
      <c r="H360" s="180">
        <v>102</v>
      </c>
      <c r="I360" s="181"/>
      <c r="L360" s="177"/>
      <c r="M360" s="182"/>
      <c r="N360" s="183"/>
      <c r="O360" s="183"/>
      <c r="P360" s="183"/>
      <c r="Q360" s="183"/>
      <c r="R360" s="183"/>
      <c r="S360" s="183"/>
      <c r="T360" s="184"/>
      <c r="AT360" s="178" t="s">
        <v>166</v>
      </c>
      <c r="AU360" s="178" t="s">
        <v>87</v>
      </c>
      <c r="AV360" s="14" t="s">
        <v>87</v>
      </c>
      <c r="AW360" s="14" t="s">
        <v>34</v>
      </c>
      <c r="AX360" s="14" t="s">
        <v>78</v>
      </c>
      <c r="AY360" s="178" t="s">
        <v>153</v>
      </c>
    </row>
    <row r="361" spans="1:65" s="14" customFormat="1" ht="22.5">
      <c r="B361" s="177"/>
      <c r="D361" s="164" t="s">
        <v>166</v>
      </c>
      <c r="E361" s="178" t="s">
        <v>1</v>
      </c>
      <c r="F361" s="179" t="s">
        <v>982</v>
      </c>
      <c r="H361" s="180">
        <v>18</v>
      </c>
      <c r="I361" s="181"/>
      <c r="L361" s="177"/>
      <c r="M361" s="182"/>
      <c r="N361" s="183"/>
      <c r="O361" s="183"/>
      <c r="P361" s="183"/>
      <c r="Q361" s="183"/>
      <c r="R361" s="183"/>
      <c r="S361" s="183"/>
      <c r="T361" s="184"/>
      <c r="AT361" s="178" t="s">
        <v>166</v>
      </c>
      <c r="AU361" s="178" t="s">
        <v>87</v>
      </c>
      <c r="AV361" s="14" t="s">
        <v>87</v>
      </c>
      <c r="AW361" s="14" t="s">
        <v>34</v>
      </c>
      <c r="AX361" s="14" t="s">
        <v>78</v>
      </c>
      <c r="AY361" s="178" t="s">
        <v>153</v>
      </c>
    </row>
    <row r="362" spans="1:65" s="14" customFormat="1" ht="22.5">
      <c r="B362" s="177"/>
      <c r="D362" s="164" t="s">
        <v>166</v>
      </c>
      <c r="E362" s="178" t="s">
        <v>1</v>
      </c>
      <c r="F362" s="179" t="s">
        <v>984</v>
      </c>
      <c r="H362" s="180">
        <v>708</v>
      </c>
      <c r="I362" s="181"/>
      <c r="L362" s="177"/>
      <c r="M362" s="182"/>
      <c r="N362" s="183"/>
      <c r="O362" s="183"/>
      <c r="P362" s="183"/>
      <c r="Q362" s="183"/>
      <c r="R362" s="183"/>
      <c r="S362" s="183"/>
      <c r="T362" s="184"/>
      <c r="AT362" s="178" t="s">
        <v>166</v>
      </c>
      <c r="AU362" s="178" t="s">
        <v>87</v>
      </c>
      <c r="AV362" s="14" t="s">
        <v>87</v>
      </c>
      <c r="AW362" s="14" t="s">
        <v>34</v>
      </c>
      <c r="AX362" s="14" t="s">
        <v>78</v>
      </c>
      <c r="AY362" s="178" t="s">
        <v>153</v>
      </c>
    </row>
    <row r="363" spans="1:65" s="15" customFormat="1" ht="11.25">
      <c r="B363" s="185"/>
      <c r="D363" s="164" t="s">
        <v>166</v>
      </c>
      <c r="E363" s="186" t="s">
        <v>1</v>
      </c>
      <c r="F363" s="187" t="s">
        <v>184</v>
      </c>
      <c r="H363" s="188">
        <v>828</v>
      </c>
      <c r="I363" s="189"/>
      <c r="L363" s="185"/>
      <c r="M363" s="190"/>
      <c r="N363" s="191"/>
      <c r="O363" s="191"/>
      <c r="P363" s="191"/>
      <c r="Q363" s="191"/>
      <c r="R363" s="191"/>
      <c r="S363" s="191"/>
      <c r="T363" s="192"/>
      <c r="AT363" s="186" t="s">
        <v>166</v>
      </c>
      <c r="AU363" s="186" t="s">
        <v>87</v>
      </c>
      <c r="AV363" s="15" t="s">
        <v>160</v>
      </c>
      <c r="AW363" s="15" t="s">
        <v>34</v>
      </c>
      <c r="AX363" s="15" t="s">
        <v>85</v>
      </c>
      <c r="AY363" s="186" t="s">
        <v>153</v>
      </c>
    </row>
    <row r="364" spans="1:65" s="2" customFormat="1" ht="21.75" customHeight="1">
      <c r="A364" s="33"/>
      <c r="B364" s="150"/>
      <c r="C364" s="151" t="s">
        <v>467</v>
      </c>
      <c r="D364" s="151" t="s">
        <v>155</v>
      </c>
      <c r="E364" s="152" t="s">
        <v>985</v>
      </c>
      <c r="F364" s="153" t="s">
        <v>986</v>
      </c>
      <c r="G364" s="154" t="s">
        <v>158</v>
      </c>
      <c r="H364" s="155">
        <v>102</v>
      </c>
      <c r="I364" s="156"/>
      <c r="J364" s="157">
        <f>ROUND(I364*H364,2)</f>
        <v>0</v>
      </c>
      <c r="K364" s="153" t="s">
        <v>159</v>
      </c>
      <c r="L364" s="34"/>
      <c r="M364" s="158" t="s">
        <v>1</v>
      </c>
      <c r="N364" s="159" t="s">
        <v>43</v>
      </c>
      <c r="O364" s="59"/>
      <c r="P364" s="160">
        <f>O364*H364</f>
        <v>0</v>
      </c>
      <c r="Q364" s="160">
        <v>0</v>
      </c>
      <c r="R364" s="160">
        <f>Q364*H364</f>
        <v>0</v>
      </c>
      <c r="S364" s="160">
        <v>0</v>
      </c>
      <c r="T364" s="161">
        <f>S364*H364</f>
        <v>0</v>
      </c>
      <c r="U364" s="33"/>
      <c r="V364" s="33"/>
      <c r="W364" s="33"/>
      <c r="X364" s="33"/>
      <c r="Y364" s="33"/>
      <c r="Z364" s="33"/>
      <c r="AA364" s="33"/>
      <c r="AB364" s="33"/>
      <c r="AC364" s="33"/>
      <c r="AD364" s="33"/>
      <c r="AE364" s="33"/>
      <c r="AR364" s="162" t="s">
        <v>160</v>
      </c>
      <c r="AT364" s="162" t="s">
        <v>155</v>
      </c>
      <c r="AU364" s="162" t="s">
        <v>87</v>
      </c>
      <c r="AY364" s="18" t="s">
        <v>153</v>
      </c>
      <c r="BE364" s="163">
        <f>IF(N364="základní",J364,0)</f>
        <v>0</v>
      </c>
      <c r="BF364" s="163">
        <f>IF(N364="snížená",J364,0)</f>
        <v>0</v>
      </c>
      <c r="BG364" s="163">
        <f>IF(N364="zákl. přenesená",J364,0)</f>
        <v>0</v>
      </c>
      <c r="BH364" s="163">
        <f>IF(N364="sníž. přenesená",J364,0)</f>
        <v>0</v>
      </c>
      <c r="BI364" s="163">
        <f>IF(N364="nulová",J364,0)</f>
        <v>0</v>
      </c>
      <c r="BJ364" s="18" t="s">
        <v>85</v>
      </c>
      <c r="BK364" s="163">
        <f>ROUND(I364*H364,2)</f>
        <v>0</v>
      </c>
      <c r="BL364" s="18" t="s">
        <v>160</v>
      </c>
      <c r="BM364" s="162" t="s">
        <v>987</v>
      </c>
    </row>
    <row r="365" spans="1:65" s="2" customFormat="1" ht="19.5">
      <c r="A365" s="33"/>
      <c r="B365" s="34"/>
      <c r="C365" s="33"/>
      <c r="D365" s="164" t="s">
        <v>162</v>
      </c>
      <c r="E365" s="33"/>
      <c r="F365" s="165" t="s">
        <v>988</v>
      </c>
      <c r="G365" s="33"/>
      <c r="H365" s="33"/>
      <c r="I365" s="166"/>
      <c r="J365" s="33"/>
      <c r="K365" s="33"/>
      <c r="L365" s="34"/>
      <c r="M365" s="167"/>
      <c r="N365" s="168"/>
      <c r="O365" s="59"/>
      <c r="P365" s="59"/>
      <c r="Q365" s="59"/>
      <c r="R365" s="59"/>
      <c r="S365" s="59"/>
      <c r="T365" s="60"/>
      <c r="U365" s="33"/>
      <c r="V365" s="33"/>
      <c r="W365" s="33"/>
      <c r="X365" s="33"/>
      <c r="Y365" s="33"/>
      <c r="Z365" s="33"/>
      <c r="AA365" s="33"/>
      <c r="AB365" s="33"/>
      <c r="AC365" s="33"/>
      <c r="AD365" s="33"/>
      <c r="AE365" s="33"/>
      <c r="AT365" s="18" t="s">
        <v>162</v>
      </c>
      <c r="AU365" s="18" t="s">
        <v>87</v>
      </c>
    </row>
    <row r="366" spans="1:65" s="13" customFormat="1" ht="33.75">
      <c r="B366" s="170"/>
      <c r="D366" s="164" t="s">
        <v>166</v>
      </c>
      <c r="E366" s="171" t="s">
        <v>1</v>
      </c>
      <c r="F366" s="172" t="s">
        <v>223</v>
      </c>
      <c r="H366" s="171" t="s">
        <v>1</v>
      </c>
      <c r="I366" s="173"/>
      <c r="L366" s="170"/>
      <c r="M366" s="174"/>
      <c r="N366" s="175"/>
      <c r="O366" s="175"/>
      <c r="P366" s="175"/>
      <c r="Q366" s="175"/>
      <c r="R366" s="175"/>
      <c r="S366" s="175"/>
      <c r="T366" s="176"/>
      <c r="AT366" s="171" t="s">
        <v>166</v>
      </c>
      <c r="AU366" s="171" t="s">
        <v>87</v>
      </c>
      <c r="AV366" s="13" t="s">
        <v>85</v>
      </c>
      <c r="AW366" s="13" t="s">
        <v>34</v>
      </c>
      <c r="AX366" s="13" t="s">
        <v>78</v>
      </c>
      <c r="AY366" s="171" t="s">
        <v>153</v>
      </c>
    </row>
    <row r="367" spans="1:65" s="14" customFormat="1" ht="22.5">
      <c r="B367" s="177"/>
      <c r="D367" s="164" t="s">
        <v>166</v>
      </c>
      <c r="E367" s="178" t="s">
        <v>1</v>
      </c>
      <c r="F367" s="179" t="s">
        <v>968</v>
      </c>
      <c r="H367" s="180">
        <v>102</v>
      </c>
      <c r="I367" s="181"/>
      <c r="L367" s="177"/>
      <c r="M367" s="182"/>
      <c r="N367" s="183"/>
      <c r="O367" s="183"/>
      <c r="P367" s="183"/>
      <c r="Q367" s="183"/>
      <c r="R367" s="183"/>
      <c r="S367" s="183"/>
      <c r="T367" s="184"/>
      <c r="AT367" s="178" t="s">
        <v>166</v>
      </c>
      <c r="AU367" s="178" t="s">
        <v>87</v>
      </c>
      <c r="AV367" s="14" t="s">
        <v>87</v>
      </c>
      <c r="AW367" s="14" t="s">
        <v>34</v>
      </c>
      <c r="AX367" s="14" t="s">
        <v>85</v>
      </c>
      <c r="AY367" s="178" t="s">
        <v>153</v>
      </c>
    </row>
    <row r="368" spans="1:65" s="2" customFormat="1" ht="33" customHeight="1">
      <c r="A368" s="33"/>
      <c r="B368" s="150"/>
      <c r="C368" s="151" t="s">
        <v>473</v>
      </c>
      <c r="D368" s="151" t="s">
        <v>155</v>
      </c>
      <c r="E368" s="152" t="s">
        <v>989</v>
      </c>
      <c r="F368" s="153" t="s">
        <v>990</v>
      </c>
      <c r="G368" s="154" t="s">
        <v>158</v>
      </c>
      <c r="H368" s="155">
        <v>828</v>
      </c>
      <c r="I368" s="156"/>
      <c r="J368" s="157">
        <f>ROUND(I368*H368,2)</f>
        <v>0</v>
      </c>
      <c r="K368" s="153" t="s">
        <v>159</v>
      </c>
      <c r="L368" s="34"/>
      <c r="M368" s="158" t="s">
        <v>1</v>
      </c>
      <c r="N368" s="159" t="s">
        <v>43</v>
      </c>
      <c r="O368" s="59"/>
      <c r="P368" s="160">
        <f>O368*H368</f>
        <v>0</v>
      </c>
      <c r="Q368" s="160">
        <v>0</v>
      </c>
      <c r="R368" s="160">
        <f>Q368*H368</f>
        <v>0</v>
      </c>
      <c r="S368" s="160">
        <v>0</v>
      </c>
      <c r="T368" s="161">
        <f>S368*H368</f>
        <v>0</v>
      </c>
      <c r="U368" s="33"/>
      <c r="V368" s="33"/>
      <c r="W368" s="33"/>
      <c r="X368" s="33"/>
      <c r="Y368" s="33"/>
      <c r="Z368" s="33"/>
      <c r="AA368" s="33"/>
      <c r="AB368" s="33"/>
      <c r="AC368" s="33"/>
      <c r="AD368" s="33"/>
      <c r="AE368" s="33"/>
      <c r="AR368" s="162" t="s">
        <v>160</v>
      </c>
      <c r="AT368" s="162" t="s">
        <v>155</v>
      </c>
      <c r="AU368" s="162" t="s">
        <v>87</v>
      </c>
      <c r="AY368" s="18" t="s">
        <v>153</v>
      </c>
      <c r="BE368" s="163">
        <f>IF(N368="základní",J368,0)</f>
        <v>0</v>
      </c>
      <c r="BF368" s="163">
        <f>IF(N368="snížená",J368,0)</f>
        <v>0</v>
      </c>
      <c r="BG368" s="163">
        <f>IF(N368="zákl. přenesená",J368,0)</f>
        <v>0</v>
      </c>
      <c r="BH368" s="163">
        <f>IF(N368="sníž. přenesená",J368,0)</f>
        <v>0</v>
      </c>
      <c r="BI368" s="163">
        <f>IF(N368="nulová",J368,0)</f>
        <v>0</v>
      </c>
      <c r="BJ368" s="18" t="s">
        <v>85</v>
      </c>
      <c r="BK368" s="163">
        <f>ROUND(I368*H368,2)</f>
        <v>0</v>
      </c>
      <c r="BL368" s="18" t="s">
        <v>160</v>
      </c>
      <c r="BM368" s="162" t="s">
        <v>991</v>
      </c>
    </row>
    <row r="369" spans="1:65" s="2" customFormat="1" ht="29.25">
      <c r="A369" s="33"/>
      <c r="B369" s="34"/>
      <c r="C369" s="33"/>
      <c r="D369" s="164" t="s">
        <v>162</v>
      </c>
      <c r="E369" s="33"/>
      <c r="F369" s="165" t="s">
        <v>992</v>
      </c>
      <c r="G369" s="33"/>
      <c r="H369" s="33"/>
      <c r="I369" s="166"/>
      <c r="J369" s="33"/>
      <c r="K369" s="33"/>
      <c r="L369" s="34"/>
      <c r="M369" s="167"/>
      <c r="N369" s="168"/>
      <c r="O369" s="59"/>
      <c r="P369" s="59"/>
      <c r="Q369" s="59"/>
      <c r="R369" s="59"/>
      <c r="S369" s="59"/>
      <c r="T369" s="60"/>
      <c r="U369" s="33"/>
      <c r="V369" s="33"/>
      <c r="W369" s="33"/>
      <c r="X369" s="33"/>
      <c r="Y369" s="33"/>
      <c r="Z369" s="33"/>
      <c r="AA369" s="33"/>
      <c r="AB369" s="33"/>
      <c r="AC369" s="33"/>
      <c r="AD369" s="33"/>
      <c r="AE369" s="33"/>
      <c r="AT369" s="18" t="s">
        <v>162</v>
      </c>
      <c r="AU369" s="18" t="s">
        <v>87</v>
      </c>
    </row>
    <row r="370" spans="1:65" s="2" customFormat="1" ht="48.75">
      <c r="A370" s="33"/>
      <c r="B370" s="34"/>
      <c r="C370" s="33"/>
      <c r="D370" s="164" t="s">
        <v>164</v>
      </c>
      <c r="E370" s="33"/>
      <c r="F370" s="169" t="s">
        <v>993</v>
      </c>
      <c r="G370" s="33"/>
      <c r="H370" s="33"/>
      <c r="I370" s="166"/>
      <c r="J370" s="33"/>
      <c r="K370" s="33"/>
      <c r="L370" s="34"/>
      <c r="M370" s="167"/>
      <c r="N370" s="168"/>
      <c r="O370" s="59"/>
      <c r="P370" s="59"/>
      <c r="Q370" s="59"/>
      <c r="R370" s="59"/>
      <c r="S370" s="59"/>
      <c r="T370" s="60"/>
      <c r="U370" s="33"/>
      <c r="V370" s="33"/>
      <c r="W370" s="33"/>
      <c r="X370" s="33"/>
      <c r="Y370" s="33"/>
      <c r="Z370" s="33"/>
      <c r="AA370" s="33"/>
      <c r="AB370" s="33"/>
      <c r="AC370" s="33"/>
      <c r="AD370" s="33"/>
      <c r="AE370" s="33"/>
      <c r="AT370" s="18" t="s">
        <v>164</v>
      </c>
      <c r="AU370" s="18" t="s">
        <v>87</v>
      </c>
    </row>
    <row r="371" spans="1:65" s="13" customFormat="1" ht="33.75">
      <c r="B371" s="170"/>
      <c r="D371" s="164" t="s">
        <v>166</v>
      </c>
      <c r="E371" s="171" t="s">
        <v>1</v>
      </c>
      <c r="F371" s="172" t="s">
        <v>223</v>
      </c>
      <c r="H371" s="171" t="s">
        <v>1</v>
      </c>
      <c r="I371" s="173"/>
      <c r="L371" s="170"/>
      <c r="M371" s="174"/>
      <c r="N371" s="175"/>
      <c r="O371" s="175"/>
      <c r="P371" s="175"/>
      <c r="Q371" s="175"/>
      <c r="R371" s="175"/>
      <c r="S371" s="175"/>
      <c r="T371" s="176"/>
      <c r="AT371" s="171" t="s">
        <v>166</v>
      </c>
      <c r="AU371" s="171" t="s">
        <v>87</v>
      </c>
      <c r="AV371" s="13" t="s">
        <v>85</v>
      </c>
      <c r="AW371" s="13" t="s">
        <v>34</v>
      </c>
      <c r="AX371" s="13" t="s">
        <v>78</v>
      </c>
      <c r="AY371" s="171" t="s">
        <v>153</v>
      </c>
    </row>
    <row r="372" spans="1:65" s="13" customFormat="1" ht="11.25">
      <c r="B372" s="170"/>
      <c r="D372" s="164" t="s">
        <v>166</v>
      </c>
      <c r="E372" s="171" t="s">
        <v>1</v>
      </c>
      <c r="F372" s="172" t="s">
        <v>994</v>
      </c>
      <c r="H372" s="171" t="s">
        <v>1</v>
      </c>
      <c r="I372" s="173"/>
      <c r="L372" s="170"/>
      <c r="M372" s="174"/>
      <c r="N372" s="175"/>
      <c r="O372" s="175"/>
      <c r="P372" s="175"/>
      <c r="Q372" s="175"/>
      <c r="R372" s="175"/>
      <c r="S372" s="175"/>
      <c r="T372" s="176"/>
      <c r="AT372" s="171" t="s">
        <v>166</v>
      </c>
      <c r="AU372" s="171" t="s">
        <v>87</v>
      </c>
      <c r="AV372" s="13" t="s">
        <v>85</v>
      </c>
      <c r="AW372" s="13" t="s">
        <v>34</v>
      </c>
      <c r="AX372" s="13" t="s">
        <v>78</v>
      </c>
      <c r="AY372" s="171" t="s">
        <v>153</v>
      </c>
    </row>
    <row r="373" spans="1:65" s="14" customFormat="1" ht="22.5">
      <c r="B373" s="177"/>
      <c r="D373" s="164" t="s">
        <v>166</v>
      </c>
      <c r="E373" s="178" t="s">
        <v>1</v>
      </c>
      <c r="F373" s="179" t="s">
        <v>968</v>
      </c>
      <c r="H373" s="180">
        <v>102</v>
      </c>
      <c r="I373" s="181"/>
      <c r="L373" s="177"/>
      <c r="M373" s="182"/>
      <c r="N373" s="183"/>
      <c r="O373" s="183"/>
      <c r="P373" s="183"/>
      <c r="Q373" s="183"/>
      <c r="R373" s="183"/>
      <c r="S373" s="183"/>
      <c r="T373" s="184"/>
      <c r="AT373" s="178" t="s">
        <v>166</v>
      </c>
      <c r="AU373" s="178" t="s">
        <v>87</v>
      </c>
      <c r="AV373" s="14" t="s">
        <v>87</v>
      </c>
      <c r="AW373" s="14" t="s">
        <v>34</v>
      </c>
      <c r="AX373" s="14" t="s">
        <v>78</v>
      </c>
      <c r="AY373" s="178" t="s">
        <v>153</v>
      </c>
    </row>
    <row r="374" spans="1:65" s="14" customFormat="1" ht="22.5">
      <c r="B374" s="177"/>
      <c r="D374" s="164" t="s">
        <v>166</v>
      </c>
      <c r="E374" s="178" t="s">
        <v>1</v>
      </c>
      <c r="F374" s="179" t="s">
        <v>982</v>
      </c>
      <c r="H374" s="180">
        <v>18</v>
      </c>
      <c r="I374" s="181"/>
      <c r="L374" s="177"/>
      <c r="M374" s="182"/>
      <c r="N374" s="183"/>
      <c r="O374" s="183"/>
      <c r="P374" s="183"/>
      <c r="Q374" s="183"/>
      <c r="R374" s="183"/>
      <c r="S374" s="183"/>
      <c r="T374" s="184"/>
      <c r="AT374" s="178" t="s">
        <v>166</v>
      </c>
      <c r="AU374" s="178" t="s">
        <v>87</v>
      </c>
      <c r="AV374" s="14" t="s">
        <v>87</v>
      </c>
      <c r="AW374" s="14" t="s">
        <v>34</v>
      </c>
      <c r="AX374" s="14" t="s">
        <v>78</v>
      </c>
      <c r="AY374" s="178" t="s">
        <v>153</v>
      </c>
    </row>
    <row r="375" spans="1:65" s="14" customFormat="1" ht="22.5">
      <c r="B375" s="177"/>
      <c r="D375" s="164" t="s">
        <v>166</v>
      </c>
      <c r="E375" s="178" t="s">
        <v>1</v>
      </c>
      <c r="F375" s="179" t="s">
        <v>984</v>
      </c>
      <c r="H375" s="180">
        <v>708</v>
      </c>
      <c r="I375" s="181"/>
      <c r="L375" s="177"/>
      <c r="M375" s="182"/>
      <c r="N375" s="183"/>
      <c r="O375" s="183"/>
      <c r="P375" s="183"/>
      <c r="Q375" s="183"/>
      <c r="R375" s="183"/>
      <c r="S375" s="183"/>
      <c r="T375" s="184"/>
      <c r="AT375" s="178" t="s">
        <v>166</v>
      </c>
      <c r="AU375" s="178" t="s">
        <v>87</v>
      </c>
      <c r="AV375" s="14" t="s">
        <v>87</v>
      </c>
      <c r="AW375" s="14" t="s">
        <v>34</v>
      </c>
      <c r="AX375" s="14" t="s">
        <v>78</v>
      </c>
      <c r="AY375" s="178" t="s">
        <v>153</v>
      </c>
    </row>
    <row r="376" spans="1:65" s="15" customFormat="1" ht="11.25">
      <c r="B376" s="185"/>
      <c r="D376" s="164" t="s">
        <v>166</v>
      </c>
      <c r="E376" s="186" t="s">
        <v>1</v>
      </c>
      <c r="F376" s="187" t="s">
        <v>184</v>
      </c>
      <c r="H376" s="188">
        <v>828</v>
      </c>
      <c r="I376" s="189"/>
      <c r="L376" s="185"/>
      <c r="M376" s="190"/>
      <c r="N376" s="191"/>
      <c r="O376" s="191"/>
      <c r="P376" s="191"/>
      <c r="Q376" s="191"/>
      <c r="R376" s="191"/>
      <c r="S376" s="191"/>
      <c r="T376" s="192"/>
      <c r="AT376" s="186" t="s">
        <v>166</v>
      </c>
      <c r="AU376" s="186" t="s">
        <v>87</v>
      </c>
      <c r="AV376" s="15" t="s">
        <v>160</v>
      </c>
      <c r="AW376" s="15" t="s">
        <v>34</v>
      </c>
      <c r="AX376" s="15" t="s">
        <v>85</v>
      </c>
      <c r="AY376" s="186" t="s">
        <v>153</v>
      </c>
    </row>
    <row r="377" spans="1:65" s="2" customFormat="1" ht="24.2" customHeight="1">
      <c r="A377" s="33"/>
      <c r="B377" s="150"/>
      <c r="C377" s="151" t="s">
        <v>484</v>
      </c>
      <c r="D377" s="151" t="s">
        <v>155</v>
      </c>
      <c r="E377" s="152" t="s">
        <v>995</v>
      </c>
      <c r="F377" s="153" t="s">
        <v>996</v>
      </c>
      <c r="G377" s="154" t="s">
        <v>158</v>
      </c>
      <c r="H377" s="155">
        <v>828</v>
      </c>
      <c r="I377" s="156"/>
      <c r="J377" s="157">
        <f>ROUND(I377*H377,2)</f>
        <v>0</v>
      </c>
      <c r="K377" s="153" t="s">
        <v>159</v>
      </c>
      <c r="L377" s="34"/>
      <c r="M377" s="158" t="s">
        <v>1</v>
      </c>
      <c r="N377" s="159" t="s">
        <v>43</v>
      </c>
      <c r="O377" s="59"/>
      <c r="P377" s="160">
        <f>O377*H377</f>
        <v>0</v>
      </c>
      <c r="Q377" s="160">
        <v>0</v>
      </c>
      <c r="R377" s="160">
        <f>Q377*H377</f>
        <v>0</v>
      </c>
      <c r="S377" s="160">
        <v>0</v>
      </c>
      <c r="T377" s="161">
        <f>S377*H377</f>
        <v>0</v>
      </c>
      <c r="U377" s="33"/>
      <c r="V377" s="33"/>
      <c r="W377" s="33"/>
      <c r="X377" s="33"/>
      <c r="Y377" s="33"/>
      <c r="Z377" s="33"/>
      <c r="AA377" s="33"/>
      <c r="AB377" s="33"/>
      <c r="AC377" s="33"/>
      <c r="AD377" s="33"/>
      <c r="AE377" s="33"/>
      <c r="AR377" s="162" t="s">
        <v>160</v>
      </c>
      <c r="AT377" s="162" t="s">
        <v>155</v>
      </c>
      <c r="AU377" s="162" t="s">
        <v>87</v>
      </c>
      <c r="AY377" s="18" t="s">
        <v>153</v>
      </c>
      <c r="BE377" s="163">
        <f>IF(N377="základní",J377,0)</f>
        <v>0</v>
      </c>
      <c r="BF377" s="163">
        <f>IF(N377="snížená",J377,0)</f>
        <v>0</v>
      </c>
      <c r="BG377" s="163">
        <f>IF(N377="zákl. přenesená",J377,0)</f>
        <v>0</v>
      </c>
      <c r="BH377" s="163">
        <f>IF(N377="sníž. přenesená",J377,0)</f>
        <v>0</v>
      </c>
      <c r="BI377" s="163">
        <f>IF(N377="nulová",J377,0)</f>
        <v>0</v>
      </c>
      <c r="BJ377" s="18" t="s">
        <v>85</v>
      </c>
      <c r="BK377" s="163">
        <f>ROUND(I377*H377,2)</f>
        <v>0</v>
      </c>
      <c r="BL377" s="18" t="s">
        <v>160</v>
      </c>
      <c r="BM377" s="162" t="s">
        <v>997</v>
      </c>
    </row>
    <row r="378" spans="1:65" s="2" customFormat="1" ht="29.25">
      <c r="A378" s="33"/>
      <c r="B378" s="34"/>
      <c r="C378" s="33"/>
      <c r="D378" s="164" t="s">
        <v>162</v>
      </c>
      <c r="E378" s="33"/>
      <c r="F378" s="165" t="s">
        <v>998</v>
      </c>
      <c r="G378" s="33"/>
      <c r="H378" s="33"/>
      <c r="I378" s="166"/>
      <c r="J378" s="33"/>
      <c r="K378" s="33"/>
      <c r="L378" s="34"/>
      <c r="M378" s="167"/>
      <c r="N378" s="168"/>
      <c r="O378" s="59"/>
      <c r="P378" s="59"/>
      <c r="Q378" s="59"/>
      <c r="R378" s="59"/>
      <c r="S378" s="59"/>
      <c r="T378" s="60"/>
      <c r="U378" s="33"/>
      <c r="V378" s="33"/>
      <c r="W378" s="33"/>
      <c r="X378" s="33"/>
      <c r="Y378" s="33"/>
      <c r="Z378" s="33"/>
      <c r="AA378" s="33"/>
      <c r="AB378" s="33"/>
      <c r="AC378" s="33"/>
      <c r="AD378" s="33"/>
      <c r="AE378" s="33"/>
      <c r="AT378" s="18" t="s">
        <v>162</v>
      </c>
      <c r="AU378" s="18" t="s">
        <v>87</v>
      </c>
    </row>
    <row r="379" spans="1:65" s="2" customFormat="1" ht="48.75">
      <c r="A379" s="33"/>
      <c r="B379" s="34"/>
      <c r="C379" s="33"/>
      <c r="D379" s="164" t="s">
        <v>164</v>
      </c>
      <c r="E379" s="33"/>
      <c r="F379" s="169" t="s">
        <v>445</v>
      </c>
      <c r="G379" s="33"/>
      <c r="H379" s="33"/>
      <c r="I379" s="166"/>
      <c r="J379" s="33"/>
      <c r="K379" s="33"/>
      <c r="L379" s="34"/>
      <c r="M379" s="167"/>
      <c r="N379" s="168"/>
      <c r="O379" s="59"/>
      <c r="P379" s="59"/>
      <c r="Q379" s="59"/>
      <c r="R379" s="59"/>
      <c r="S379" s="59"/>
      <c r="T379" s="60"/>
      <c r="U379" s="33"/>
      <c r="V379" s="33"/>
      <c r="W379" s="33"/>
      <c r="X379" s="33"/>
      <c r="Y379" s="33"/>
      <c r="Z379" s="33"/>
      <c r="AA379" s="33"/>
      <c r="AB379" s="33"/>
      <c r="AC379" s="33"/>
      <c r="AD379" s="33"/>
      <c r="AE379" s="33"/>
      <c r="AT379" s="18" t="s">
        <v>164</v>
      </c>
      <c r="AU379" s="18" t="s">
        <v>87</v>
      </c>
    </row>
    <row r="380" spans="1:65" s="13" customFormat="1" ht="33.75">
      <c r="B380" s="170"/>
      <c r="D380" s="164" t="s">
        <v>166</v>
      </c>
      <c r="E380" s="171" t="s">
        <v>1</v>
      </c>
      <c r="F380" s="172" t="s">
        <v>223</v>
      </c>
      <c r="H380" s="171" t="s">
        <v>1</v>
      </c>
      <c r="I380" s="173"/>
      <c r="L380" s="170"/>
      <c r="M380" s="174"/>
      <c r="N380" s="175"/>
      <c r="O380" s="175"/>
      <c r="P380" s="175"/>
      <c r="Q380" s="175"/>
      <c r="R380" s="175"/>
      <c r="S380" s="175"/>
      <c r="T380" s="176"/>
      <c r="AT380" s="171" t="s">
        <v>166</v>
      </c>
      <c r="AU380" s="171" t="s">
        <v>87</v>
      </c>
      <c r="AV380" s="13" t="s">
        <v>85</v>
      </c>
      <c r="AW380" s="13" t="s">
        <v>34</v>
      </c>
      <c r="AX380" s="13" t="s">
        <v>78</v>
      </c>
      <c r="AY380" s="171" t="s">
        <v>153</v>
      </c>
    </row>
    <row r="381" spans="1:65" s="13" customFormat="1" ht="11.25">
      <c r="B381" s="170"/>
      <c r="D381" s="164" t="s">
        <v>166</v>
      </c>
      <c r="E381" s="171" t="s">
        <v>1</v>
      </c>
      <c r="F381" s="172" t="s">
        <v>999</v>
      </c>
      <c r="H381" s="171" t="s">
        <v>1</v>
      </c>
      <c r="I381" s="173"/>
      <c r="L381" s="170"/>
      <c r="M381" s="174"/>
      <c r="N381" s="175"/>
      <c r="O381" s="175"/>
      <c r="P381" s="175"/>
      <c r="Q381" s="175"/>
      <c r="R381" s="175"/>
      <c r="S381" s="175"/>
      <c r="T381" s="176"/>
      <c r="AT381" s="171" t="s">
        <v>166</v>
      </c>
      <c r="AU381" s="171" t="s">
        <v>87</v>
      </c>
      <c r="AV381" s="13" t="s">
        <v>85</v>
      </c>
      <c r="AW381" s="13" t="s">
        <v>34</v>
      </c>
      <c r="AX381" s="13" t="s">
        <v>78</v>
      </c>
      <c r="AY381" s="171" t="s">
        <v>153</v>
      </c>
    </row>
    <row r="382" spans="1:65" s="14" customFormat="1" ht="22.5">
      <c r="B382" s="177"/>
      <c r="D382" s="164" t="s">
        <v>166</v>
      </c>
      <c r="E382" s="178" t="s">
        <v>1</v>
      </c>
      <c r="F382" s="179" t="s">
        <v>968</v>
      </c>
      <c r="H382" s="180">
        <v>102</v>
      </c>
      <c r="I382" s="181"/>
      <c r="L382" s="177"/>
      <c r="M382" s="182"/>
      <c r="N382" s="183"/>
      <c r="O382" s="183"/>
      <c r="P382" s="183"/>
      <c r="Q382" s="183"/>
      <c r="R382" s="183"/>
      <c r="S382" s="183"/>
      <c r="T382" s="184"/>
      <c r="AT382" s="178" t="s">
        <v>166</v>
      </c>
      <c r="AU382" s="178" t="s">
        <v>87</v>
      </c>
      <c r="AV382" s="14" t="s">
        <v>87</v>
      </c>
      <c r="AW382" s="14" t="s">
        <v>34</v>
      </c>
      <c r="AX382" s="14" t="s">
        <v>78</v>
      </c>
      <c r="AY382" s="178" t="s">
        <v>153</v>
      </c>
    </row>
    <row r="383" spans="1:65" s="14" customFormat="1" ht="22.5">
      <c r="B383" s="177"/>
      <c r="D383" s="164" t="s">
        <v>166</v>
      </c>
      <c r="E383" s="178" t="s">
        <v>1</v>
      </c>
      <c r="F383" s="179" t="s">
        <v>982</v>
      </c>
      <c r="H383" s="180">
        <v>18</v>
      </c>
      <c r="I383" s="181"/>
      <c r="L383" s="177"/>
      <c r="M383" s="182"/>
      <c r="N383" s="183"/>
      <c r="O383" s="183"/>
      <c r="P383" s="183"/>
      <c r="Q383" s="183"/>
      <c r="R383" s="183"/>
      <c r="S383" s="183"/>
      <c r="T383" s="184"/>
      <c r="AT383" s="178" t="s">
        <v>166</v>
      </c>
      <c r="AU383" s="178" t="s">
        <v>87</v>
      </c>
      <c r="AV383" s="14" t="s">
        <v>87</v>
      </c>
      <c r="AW383" s="14" t="s">
        <v>34</v>
      </c>
      <c r="AX383" s="14" t="s">
        <v>78</v>
      </c>
      <c r="AY383" s="178" t="s">
        <v>153</v>
      </c>
    </row>
    <row r="384" spans="1:65" s="14" customFormat="1" ht="22.5">
      <c r="B384" s="177"/>
      <c r="D384" s="164" t="s">
        <v>166</v>
      </c>
      <c r="E384" s="178" t="s">
        <v>1</v>
      </c>
      <c r="F384" s="179" t="s">
        <v>984</v>
      </c>
      <c r="H384" s="180">
        <v>708</v>
      </c>
      <c r="I384" s="181"/>
      <c r="L384" s="177"/>
      <c r="M384" s="182"/>
      <c r="N384" s="183"/>
      <c r="O384" s="183"/>
      <c r="P384" s="183"/>
      <c r="Q384" s="183"/>
      <c r="R384" s="183"/>
      <c r="S384" s="183"/>
      <c r="T384" s="184"/>
      <c r="AT384" s="178" t="s">
        <v>166</v>
      </c>
      <c r="AU384" s="178" t="s">
        <v>87</v>
      </c>
      <c r="AV384" s="14" t="s">
        <v>87</v>
      </c>
      <c r="AW384" s="14" t="s">
        <v>34</v>
      </c>
      <c r="AX384" s="14" t="s">
        <v>78</v>
      </c>
      <c r="AY384" s="178" t="s">
        <v>153</v>
      </c>
    </row>
    <row r="385" spans="1:65" s="15" customFormat="1" ht="11.25">
      <c r="B385" s="185"/>
      <c r="D385" s="164" t="s">
        <v>166</v>
      </c>
      <c r="E385" s="186" t="s">
        <v>1</v>
      </c>
      <c r="F385" s="187" t="s">
        <v>184</v>
      </c>
      <c r="H385" s="188">
        <v>828</v>
      </c>
      <c r="I385" s="189"/>
      <c r="L385" s="185"/>
      <c r="M385" s="190"/>
      <c r="N385" s="191"/>
      <c r="O385" s="191"/>
      <c r="P385" s="191"/>
      <c r="Q385" s="191"/>
      <c r="R385" s="191"/>
      <c r="S385" s="191"/>
      <c r="T385" s="192"/>
      <c r="AT385" s="186" t="s">
        <v>166</v>
      </c>
      <c r="AU385" s="186" t="s">
        <v>87</v>
      </c>
      <c r="AV385" s="15" t="s">
        <v>160</v>
      </c>
      <c r="AW385" s="15" t="s">
        <v>34</v>
      </c>
      <c r="AX385" s="15" t="s">
        <v>85</v>
      </c>
      <c r="AY385" s="186" t="s">
        <v>153</v>
      </c>
    </row>
    <row r="386" spans="1:65" s="2" customFormat="1" ht="24.2" customHeight="1">
      <c r="A386" s="33"/>
      <c r="B386" s="150"/>
      <c r="C386" s="151" t="s">
        <v>490</v>
      </c>
      <c r="D386" s="151" t="s">
        <v>155</v>
      </c>
      <c r="E386" s="152" t="s">
        <v>1000</v>
      </c>
      <c r="F386" s="153" t="s">
        <v>1001</v>
      </c>
      <c r="G386" s="154" t="s">
        <v>158</v>
      </c>
      <c r="H386" s="155">
        <v>2</v>
      </c>
      <c r="I386" s="156"/>
      <c r="J386" s="157">
        <f>ROUND(I386*H386,2)</f>
        <v>0</v>
      </c>
      <c r="K386" s="153" t="s">
        <v>159</v>
      </c>
      <c r="L386" s="34"/>
      <c r="M386" s="158" t="s">
        <v>1</v>
      </c>
      <c r="N386" s="159" t="s">
        <v>43</v>
      </c>
      <c r="O386" s="59"/>
      <c r="P386" s="160">
        <f>O386*H386</f>
        <v>0</v>
      </c>
      <c r="Q386" s="160">
        <v>0.19536000000000001</v>
      </c>
      <c r="R386" s="160">
        <f>Q386*H386</f>
        <v>0.39072000000000001</v>
      </c>
      <c r="S386" s="160">
        <v>0</v>
      </c>
      <c r="T386" s="161">
        <f>S386*H386</f>
        <v>0</v>
      </c>
      <c r="U386" s="33"/>
      <c r="V386" s="33"/>
      <c r="W386" s="33"/>
      <c r="X386" s="33"/>
      <c r="Y386" s="33"/>
      <c r="Z386" s="33"/>
      <c r="AA386" s="33"/>
      <c r="AB386" s="33"/>
      <c r="AC386" s="33"/>
      <c r="AD386" s="33"/>
      <c r="AE386" s="33"/>
      <c r="AR386" s="162" t="s">
        <v>160</v>
      </c>
      <c r="AT386" s="162" t="s">
        <v>155</v>
      </c>
      <c r="AU386" s="162" t="s">
        <v>87</v>
      </c>
      <c r="AY386" s="18" t="s">
        <v>153</v>
      </c>
      <c r="BE386" s="163">
        <f>IF(N386="základní",J386,0)</f>
        <v>0</v>
      </c>
      <c r="BF386" s="163">
        <f>IF(N386="snížená",J386,0)</f>
        <v>0</v>
      </c>
      <c r="BG386" s="163">
        <f>IF(N386="zákl. přenesená",J386,0)</f>
        <v>0</v>
      </c>
      <c r="BH386" s="163">
        <f>IF(N386="sníž. přenesená",J386,0)</f>
        <v>0</v>
      </c>
      <c r="BI386" s="163">
        <f>IF(N386="nulová",J386,0)</f>
        <v>0</v>
      </c>
      <c r="BJ386" s="18" t="s">
        <v>85</v>
      </c>
      <c r="BK386" s="163">
        <f>ROUND(I386*H386,2)</f>
        <v>0</v>
      </c>
      <c r="BL386" s="18" t="s">
        <v>160</v>
      </c>
      <c r="BM386" s="162" t="s">
        <v>1002</v>
      </c>
    </row>
    <row r="387" spans="1:65" s="2" customFormat="1" ht="29.25">
      <c r="A387" s="33"/>
      <c r="B387" s="34"/>
      <c r="C387" s="33"/>
      <c r="D387" s="164" t="s">
        <v>162</v>
      </c>
      <c r="E387" s="33"/>
      <c r="F387" s="165" t="s">
        <v>1003</v>
      </c>
      <c r="G387" s="33"/>
      <c r="H387" s="33"/>
      <c r="I387" s="166"/>
      <c r="J387" s="33"/>
      <c r="K387" s="33"/>
      <c r="L387" s="34"/>
      <c r="M387" s="167"/>
      <c r="N387" s="168"/>
      <c r="O387" s="59"/>
      <c r="P387" s="59"/>
      <c r="Q387" s="59"/>
      <c r="R387" s="59"/>
      <c r="S387" s="59"/>
      <c r="T387" s="60"/>
      <c r="U387" s="33"/>
      <c r="V387" s="33"/>
      <c r="W387" s="33"/>
      <c r="X387" s="33"/>
      <c r="Y387" s="33"/>
      <c r="Z387" s="33"/>
      <c r="AA387" s="33"/>
      <c r="AB387" s="33"/>
      <c r="AC387" s="33"/>
      <c r="AD387" s="33"/>
      <c r="AE387" s="33"/>
      <c r="AT387" s="18" t="s">
        <v>162</v>
      </c>
      <c r="AU387" s="18" t="s">
        <v>87</v>
      </c>
    </row>
    <row r="388" spans="1:65" s="2" customFormat="1" ht="156">
      <c r="A388" s="33"/>
      <c r="B388" s="34"/>
      <c r="C388" s="33"/>
      <c r="D388" s="164" t="s">
        <v>164</v>
      </c>
      <c r="E388" s="33"/>
      <c r="F388" s="169" t="s">
        <v>465</v>
      </c>
      <c r="G388" s="33"/>
      <c r="H388" s="33"/>
      <c r="I388" s="166"/>
      <c r="J388" s="33"/>
      <c r="K388" s="33"/>
      <c r="L388" s="34"/>
      <c r="M388" s="167"/>
      <c r="N388" s="168"/>
      <c r="O388" s="59"/>
      <c r="P388" s="59"/>
      <c r="Q388" s="59"/>
      <c r="R388" s="59"/>
      <c r="S388" s="59"/>
      <c r="T388" s="60"/>
      <c r="U388" s="33"/>
      <c r="V388" s="33"/>
      <c r="W388" s="33"/>
      <c r="X388" s="33"/>
      <c r="Y388" s="33"/>
      <c r="Z388" s="33"/>
      <c r="AA388" s="33"/>
      <c r="AB388" s="33"/>
      <c r="AC388" s="33"/>
      <c r="AD388" s="33"/>
      <c r="AE388" s="33"/>
      <c r="AT388" s="18" t="s">
        <v>164</v>
      </c>
      <c r="AU388" s="18" t="s">
        <v>87</v>
      </c>
    </row>
    <row r="389" spans="1:65" s="13" customFormat="1" ht="33.75">
      <c r="B389" s="170"/>
      <c r="D389" s="164" t="s">
        <v>166</v>
      </c>
      <c r="E389" s="171" t="s">
        <v>1</v>
      </c>
      <c r="F389" s="172" t="s">
        <v>223</v>
      </c>
      <c r="H389" s="171" t="s">
        <v>1</v>
      </c>
      <c r="I389" s="173"/>
      <c r="L389" s="170"/>
      <c r="M389" s="174"/>
      <c r="N389" s="175"/>
      <c r="O389" s="175"/>
      <c r="P389" s="175"/>
      <c r="Q389" s="175"/>
      <c r="R389" s="175"/>
      <c r="S389" s="175"/>
      <c r="T389" s="176"/>
      <c r="AT389" s="171" t="s">
        <v>166</v>
      </c>
      <c r="AU389" s="171" t="s">
        <v>87</v>
      </c>
      <c r="AV389" s="13" t="s">
        <v>85</v>
      </c>
      <c r="AW389" s="13" t="s">
        <v>34</v>
      </c>
      <c r="AX389" s="13" t="s">
        <v>78</v>
      </c>
      <c r="AY389" s="171" t="s">
        <v>153</v>
      </c>
    </row>
    <row r="390" spans="1:65" s="13" customFormat="1" ht="11.25">
      <c r="B390" s="170"/>
      <c r="D390" s="164" t="s">
        <v>166</v>
      </c>
      <c r="E390" s="171" t="s">
        <v>1</v>
      </c>
      <c r="F390" s="172" t="s">
        <v>466</v>
      </c>
      <c r="H390" s="171" t="s">
        <v>1</v>
      </c>
      <c r="I390" s="173"/>
      <c r="L390" s="170"/>
      <c r="M390" s="174"/>
      <c r="N390" s="175"/>
      <c r="O390" s="175"/>
      <c r="P390" s="175"/>
      <c r="Q390" s="175"/>
      <c r="R390" s="175"/>
      <c r="S390" s="175"/>
      <c r="T390" s="176"/>
      <c r="AT390" s="171" t="s">
        <v>166</v>
      </c>
      <c r="AU390" s="171" t="s">
        <v>87</v>
      </c>
      <c r="AV390" s="13" t="s">
        <v>85</v>
      </c>
      <c r="AW390" s="13" t="s">
        <v>34</v>
      </c>
      <c r="AX390" s="13" t="s">
        <v>78</v>
      </c>
      <c r="AY390" s="171" t="s">
        <v>153</v>
      </c>
    </row>
    <row r="391" spans="1:65" s="14" customFormat="1" ht="11.25">
      <c r="B391" s="177"/>
      <c r="D391" s="164" t="s">
        <v>166</v>
      </c>
      <c r="E391" s="178" t="s">
        <v>1</v>
      </c>
      <c r="F391" s="179" t="s">
        <v>972</v>
      </c>
      <c r="H391" s="180">
        <v>2</v>
      </c>
      <c r="I391" s="181"/>
      <c r="L391" s="177"/>
      <c r="M391" s="182"/>
      <c r="N391" s="183"/>
      <c r="O391" s="183"/>
      <c r="P391" s="183"/>
      <c r="Q391" s="183"/>
      <c r="R391" s="183"/>
      <c r="S391" s="183"/>
      <c r="T391" s="184"/>
      <c r="AT391" s="178" t="s">
        <v>166</v>
      </c>
      <c r="AU391" s="178" t="s">
        <v>87</v>
      </c>
      <c r="AV391" s="14" t="s">
        <v>87</v>
      </c>
      <c r="AW391" s="14" t="s">
        <v>34</v>
      </c>
      <c r="AX391" s="14" t="s">
        <v>85</v>
      </c>
      <c r="AY391" s="178" t="s">
        <v>153</v>
      </c>
    </row>
    <row r="392" spans="1:65" s="2" customFormat="1" ht="16.5" customHeight="1">
      <c r="A392" s="33"/>
      <c r="B392" s="150"/>
      <c r="C392" s="193" t="s">
        <v>496</v>
      </c>
      <c r="D392" s="193" t="s">
        <v>227</v>
      </c>
      <c r="E392" s="194" t="s">
        <v>468</v>
      </c>
      <c r="F392" s="195" t="s">
        <v>469</v>
      </c>
      <c r="G392" s="196" t="s">
        <v>158</v>
      </c>
      <c r="H392" s="197">
        <v>2.02</v>
      </c>
      <c r="I392" s="198"/>
      <c r="J392" s="199">
        <f>ROUND(I392*H392,2)</f>
        <v>0</v>
      </c>
      <c r="K392" s="195" t="s">
        <v>159</v>
      </c>
      <c r="L392" s="200"/>
      <c r="M392" s="201" t="s">
        <v>1</v>
      </c>
      <c r="N392" s="202" t="s">
        <v>43</v>
      </c>
      <c r="O392" s="59"/>
      <c r="P392" s="160">
        <f>O392*H392</f>
        <v>0</v>
      </c>
      <c r="Q392" s="160">
        <v>0.41699999999999998</v>
      </c>
      <c r="R392" s="160">
        <f>Q392*H392</f>
        <v>0.84233999999999998</v>
      </c>
      <c r="S392" s="160">
        <v>0</v>
      </c>
      <c r="T392" s="161">
        <f>S392*H392</f>
        <v>0</v>
      </c>
      <c r="U392" s="33"/>
      <c r="V392" s="33"/>
      <c r="W392" s="33"/>
      <c r="X392" s="33"/>
      <c r="Y392" s="33"/>
      <c r="Z392" s="33"/>
      <c r="AA392" s="33"/>
      <c r="AB392" s="33"/>
      <c r="AC392" s="33"/>
      <c r="AD392" s="33"/>
      <c r="AE392" s="33"/>
      <c r="AR392" s="162" t="s">
        <v>216</v>
      </c>
      <c r="AT392" s="162" t="s">
        <v>227</v>
      </c>
      <c r="AU392" s="162" t="s">
        <v>87</v>
      </c>
      <c r="AY392" s="18" t="s">
        <v>153</v>
      </c>
      <c r="BE392" s="163">
        <f>IF(N392="základní",J392,0)</f>
        <v>0</v>
      </c>
      <c r="BF392" s="163">
        <f>IF(N392="snížená",J392,0)</f>
        <v>0</v>
      </c>
      <c r="BG392" s="163">
        <f>IF(N392="zákl. přenesená",J392,0)</f>
        <v>0</v>
      </c>
      <c r="BH392" s="163">
        <f>IF(N392="sníž. přenesená",J392,0)</f>
        <v>0</v>
      </c>
      <c r="BI392" s="163">
        <f>IF(N392="nulová",J392,0)</f>
        <v>0</v>
      </c>
      <c r="BJ392" s="18" t="s">
        <v>85</v>
      </c>
      <c r="BK392" s="163">
        <f>ROUND(I392*H392,2)</f>
        <v>0</v>
      </c>
      <c r="BL392" s="18" t="s">
        <v>160</v>
      </c>
      <c r="BM392" s="162" t="s">
        <v>1004</v>
      </c>
    </row>
    <row r="393" spans="1:65" s="2" customFormat="1" ht="11.25">
      <c r="A393" s="33"/>
      <c r="B393" s="34"/>
      <c r="C393" s="33"/>
      <c r="D393" s="164" t="s">
        <v>162</v>
      </c>
      <c r="E393" s="33"/>
      <c r="F393" s="165" t="s">
        <v>469</v>
      </c>
      <c r="G393" s="33"/>
      <c r="H393" s="33"/>
      <c r="I393" s="166"/>
      <c r="J393" s="33"/>
      <c r="K393" s="33"/>
      <c r="L393" s="34"/>
      <c r="M393" s="167"/>
      <c r="N393" s="168"/>
      <c r="O393" s="59"/>
      <c r="P393" s="59"/>
      <c r="Q393" s="59"/>
      <c r="R393" s="59"/>
      <c r="S393" s="59"/>
      <c r="T393" s="60"/>
      <c r="U393" s="33"/>
      <c r="V393" s="33"/>
      <c r="W393" s="33"/>
      <c r="X393" s="33"/>
      <c r="Y393" s="33"/>
      <c r="Z393" s="33"/>
      <c r="AA393" s="33"/>
      <c r="AB393" s="33"/>
      <c r="AC393" s="33"/>
      <c r="AD393" s="33"/>
      <c r="AE393" s="33"/>
      <c r="AT393" s="18" t="s">
        <v>162</v>
      </c>
      <c r="AU393" s="18" t="s">
        <v>87</v>
      </c>
    </row>
    <row r="394" spans="1:65" s="14" customFormat="1" ht="11.25">
      <c r="B394" s="177"/>
      <c r="D394" s="164" t="s">
        <v>166</v>
      </c>
      <c r="E394" s="178" t="s">
        <v>1</v>
      </c>
      <c r="F394" s="179" t="s">
        <v>1005</v>
      </c>
      <c r="H394" s="180">
        <v>2.02</v>
      </c>
      <c r="I394" s="181"/>
      <c r="L394" s="177"/>
      <c r="M394" s="182"/>
      <c r="N394" s="183"/>
      <c r="O394" s="183"/>
      <c r="P394" s="183"/>
      <c r="Q394" s="183"/>
      <c r="R394" s="183"/>
      <c r="S394" s="183"/>
      <c r="T394" s="184"/>
      <c r="AT394" s="178" t="s">
        <v>166</v>
      </c>
      <c r="AU394" s="178" t="s">
        <v>87</v>
      </c>
      <c r="AV394" s="14" t="s">
        <v>87</v>
      </c>
      <c r="AW394" s="14" t="s">
        <v>34</v>
      </c>
      <c r="AX394" s="14" t="s">
        <v>85</v>
      </c>
      <c r="AY394" s="178" t="s">
        <v>153</v>
      </c>
    </row>
    <row r="395" spans="1:65" s="2" customFormat="1" ht="24.2" customHeight="1">
      <c r="A395" s="33"/>
      <c r="B395" s="150"/>
      <c r="C395" s="151" t="s">
        <v>502</v>
      </c>
      <c r="D395" s="151" t="s">
        <v>155</v>
      </c>
      <c r="E395" s="152" t="s">
        <v>1006</v>
      </c>
      <c r="F395" s="153" t="s">
        <v>1007</v>
      </c>
      <c r="G395" s="154" t="s">
        <v>158</v>
      </c>
      <c r="H395" s="155">
        <v>33.5</v>
      </c>
      <c r="I395" s="156"/>
      <c r="J395" s="157">
        <f>ROUND(I395*H395,2)</f>
        <v>0</v>
      </c>
      <c r="K395" s="153" t="s">
        <v>159</v>
      </c>
      <c r="L395" s="34"/>
      <c r="M395" s="158" t="s">
        <v>1</v>
      </c>
      <c r="N395" s="159" t="s">
        <v>43</v>
      </c>
      <c r="O395" s="59"/>
      <c r="P395" s="160">
        <f>O395*H395</f>
        <v>0</v>
      </c>
      <c r="Q395" s="160">
        <v>0.1837</v>
      </c>
      <c r="R395" s="160">
        <f>Q395*H395</f>
        <v>6.15395</v>
      </c>
      <c r="S395" s="160">
        <v>0</v>
      </c>
      <c r="T395" s="161">
        <f>S395*H395</f>
        <v>0</v>
      </c>
      <c r="U395" s="33"/>
      <c r="V395" s="33"/>
      <c r="W395" s="33"/>
      <c r="X395" s="33"/>
      <c r="Y395" s="33"/>
      <c r="Z395" s="33"/>
      <c r="AA395" s="33"/>
      <c r="AB395" s="33"/>
      <c r="AC395" s="33"/>
      <c r="AD395" s="33"/>
      <c r="AE395" s="33"/>
      <c r="AR395" s="162" t="s">
        <v>160</v>
      </c>
      <c r="AT395" s="162" t="s">
        <v>155</v>
      </c>
      <c r="AU395" s="162" t="s">
        <v>87</v>
      </c>
      <c r="AY395" s="18" t="s">
        <v>153</v>
      </c>
      <c r="BE395" s="163">
        <f>IF(N395="základní",J395,0)</f>
        <v>0</v>
      </c>
      <c r="BF395" s="163">
        <f>IF(N395="snížená",J395,0)</f>
        <v>0</v>
      </c>
      <c r="BG395" s="163">
        <f>IF(N395="zákl. přenesená",J395,0)</f>
        <v>0</v>
      </c>
      <c r="BH395" s="163">
        <f>IF(N395="sníž. přenesená",J395,0)</f>
        <v>0</v>
      </c>
      <c r="BI395" s="163">
        <f>IF(N395="nulová",J395,0)</f>
        <v>0</v>
      </c>
      <c r="BJ395" s="18" t="s">
        <v>85</v>
      </c>
      <c r="BK395" s="163">
        <f>ROUND(I395*H395,2)</f>
        <v>0</v>
      </c>
      <c r="BL395" s="18" t="s">
        <v>160</v>
      </c>
      <c r="BM395" s="162" t="s">
        <v>1008</v>
      </c>
    </row>
    <row r="396" spans="1:65" s="2" customFormat="1" ht="39">
      <c r="A396" s="33"/>
      <c r="B396" s="34"/>
      <c r="C396" s="33"/>
      <c r="D396" s="164" t="s">
        <v>162</v>
      </c>
      <c r="E396" s="33"/>
      <c r="F396" s="165" t="s">
        <v>1009</v>
      </c>
      <c r="G396" s="33"/>
      <c r="H396" s="33"/>
      <c r="I396" s="166"/>
      <c r="J396" s="33"/>
      <c r="K396" s="33"/>
      <c r="L396" s="34"/>
      <c r="M396" s="167"/>
      <c r="N396" s="168"/>
      <c r="O396" s="59"/>
      <c r="P396" s="59"/>
      <c r="Q396" s="59"/>
      <c r="R396" s="59"/>
      <c r="S396" s="59"/>
      <c r="T396" s="60"/>
      <c r="U396" s="33"/>
      <c r="V396" s="33"/>
      <c r="W396" s="33"/>
      <c r="X396" s="33"/>
      <c r="Y396" s="33"/>
      <c r="Z396" s="33"/>
      <c r="AA396" s="33"/>
      <c r="AB396" s="33"/>
      <c r="AC396" s="33"/>
      <c r="AD396" s="33"/>
      <c r="AE396" s="33"/>
      <c r="AT396" s="18" t="s">
        <v>162</v>
      </c>
      <c r="AU396" s="18" t="s">
        <v>87</v>
      </c>
    </row>
    <row r="397" spans="1:65" s="2" customFormat="1" ht="156">
      <c r="A397" s="33"/>
      <c r="B397" s="34"/>
      <c r="C397" s="33"/>
      <c r="D397" s="164" t="s">
        <v>164</v>
      </c>
      <c r="E397" s="33"/>
      <c r="F397" s="169" t="s">
        <v>465</v>
      </c>
      <c r="G397" s="33"/>
      <c r="H397" s="33"/>
      <c r="I397" s="166"/>
      <c r="J397" s="33"/>
      <c r="K397" s="33"/>
      <c r="L397" s="34"/>
      <c r="M397" s="167"/>
      <c r="N397" s="168"/>
      <c r="O397" s="59"/>
      <c r="P397" s="59"/>
      <c r="Q397" s="59"/>
      <c r="R397" s="59"/>
      <c r="S397" s="59"/>
      <c r="T397" s="60"/>
      <c r="U397" s="33"/>
      <c r="V397" s="33"/>
      <c r="W397" s="33"/>
      <c r="X397" s="33"/>
      <c r="Y397" s="33"/>
      <c r="Z397" s="33"/>
      <c r="AA397" s="33"/>
      <c r="AB397" s="33"/>
      <c r="AC397" s="33"/>
      <c r="AD397" s="33"/>
      <c r="AE397" s="33"/>
      <c r="AT397" s="18" t="s">
        <v>164</v>
      </c>
      <c r="AU397" s="18" t="s">
        <v>87</v>
      </c>
    </row>
    <row r="398" spans="1:65" s="13" customFormat="1" ht="33.75">
      <c r="B398" s="170"/>
      <c r="D398" s="164" t="s">
        <v>166</v>
      </c>
      <c r="E398" s="171" t="s">
        <v>1</v>
      </c>
      <c r="F398" s="172" t="s">
        <v>223</v>
      </c>
      <c r="H398" s="171" t="s">
        <v>1</v>
      </c>
      <c r="I398" s="173"/>
      <c r="L398" s="170"/>
      <c r="M398" s="174"/>
      <c r="N398" s="175"/>
      <c r="O398" s="175"/>
      <c r="P398" s="175"/>
      <c r="Q398" s="175"/>
      <c r="R398" s="175"/>
      <c r="S398" s="175"/>
      <c r="T398" s="176"/>
      <c r="AT398" s="171" t="s">
        <v>166</v>
      </c>
      <c r="AU398" s="171" t="s">
        <v>87</v>
      </c>
      <c r="AV398" s="13" t="s">
        <v>85</v>
      </c>
      <c r="AW398" s="13" t="s">
        <v>34</v>
      </c>
      <c r="AX398" s="13" t="s">
        <v>78</v>
      </c>
      <c r="AY398" s="171" t="s">
        <v>153</v>
      </c>
    </row>
    <row r="399" spans="1:65" s="13" customFormat="1" ht="11.25">
      <c r="B399" s="170"/>
      <c r="D399" s="164" t="s">
        <v>166</v>
      </c>
      <c r="E399" s="171" t="s">
        <v>1</v>
      </c>
      <c r="F399" s="172" t="s">
        <v>479</v>
      </c>
      <c r="H399" s="171" t="s">
        <v>1</v>
      </c>
      <c r="I399" s="173"/>
      <c r="L399" s="170"/>
      <c r="M399" s="174"/>
      <c r="N399" s="175"/>
      <c r="O399" s="175"/>
      <c r="P399" s="175"/>
      <c r="Q399" s="175"/>
      <c r="R399" s="175"/>
      <c r="S399" s="175"/>
      <c r="T399" s="176"/>
      <c r="AT399" s="171" t="s">
        <v>166</v>
      </c>
      <c r="AU399" s="171" t="s">
        <v>87</v>
      </c>
      <c r="AV399" s="13" t="s">
        <v>85</v>
      </c>
      <c r="AW399" s="13" t="s">
        <v>34</v>
      </c>
      <c r="AX399" s="13" t="s">
        <v>78</v>
      </c>
      <c r="AY399" s="171" t="s">
        <v>153</v>
      </c>
    </row>
    <row r="400" spans="1:65" s="14" customFormat="1" ht="11.25">
      <c r="B400" s="177"/>
      <c r="D400" s="164" t="s">
        <v>166</v>
      </c>
      <c r="E400" s="178" t="s">
        <v>1</v>
      </c>
      <c r="F400" s="179" t="s">
        <v>973</v>
      </c>
      <c r="H400" s="180">
        <v>33.5</v>
      </c>
      <c r="I400" s="181"/>
      <c r="L400" s="177"/>
      <c r="M400" s="182"/>
      <c r="N400" s="183"/>
      <c r="O400" s="183"/>
      <c r="P400" s="183"/>
      <c r="Q400" s="183"/>
      <c r="R400" s="183"/>
      <c r="S400" s="183"/>
      <c r="T400" s="184"/>
      <c r="AT400" s="178" t="s">
        <v>166</v>
      </c>
      <c r="AU400" s="178" t="s">
        <v>87</v>
      </c>
      <c r="AV400" s="14" t="s">
        <v>87</v>
      </c>
      <c r="AW400" s="14" t="s">
        <v>34</v>
      </c>
      <c r="AX400" s="14" t="s">
        <v>85</v>
      </c>
      <c r="AY400" s="178" t="s">
        <v>153</v>
      </c>
    </row>
    <row r="401" spans="1:65" s="2" customFormat="1" ht="16.5" customHeight="1">
      <c r="A401" s="33"/>
      <c r="B401" s="150"/>
      <c r="C401" s="193" t="s">
        <v>507</v>
      </c>
      <c r="D401" s="193" t="s">
        <v>227</v>
      </c>
      <c r="E401" s="194" t="s">
        <v>625</v>
      </c>
      <c r="F401" s="195" t="s">
        <v>626</v>
      </c>
      <c r="G401" s="196" t="s">
        <v>158</v>
      </c>
      <c r="H401" s="197">
        <v>33.835000000000001</v>
      </c>
      <c r="I401" s="198"/>
      <c r="J401" s="199">
        <f>ROUND(I401*H401,2)</f>
        <v>0</v>
      </c>
      <c r="K401" s="195" t="s">
        <v>159</v>
      </c>
      <c r="L401" s="200"/>
      <c r="M401" s="201" t="s">
        <v>1</v>
      </c>
      <c r="N401" s="202" t="s">
        <v>43</v>
      </c>
      <c r="O401" s="59"/>
      <c r="P401" s="160">
        <f>O401*H401</f>
        <v>0</v>
      </c>
      <c r="Q401" s="160">
        <v>0.222</v>
      </c>
      <c r="R401" s="160">
        <f>Q401*H401</f>
        <v>7.5113700000000003</v>
      </c>
      <c r="S401" s="160">
        <v>0</v>
      </c>
      <c r="T401" s="161">
        <f>S401*H401</f>
        <v>0</v>
      </c>
      <c r="U401" s="33"/>
      <c r="V401" s="33"/>
      <c r="W401" s="33"/>
      <c r="X401" s="33"/>
      <c r="Y401" s="33"/>
      <c r="Z401" s="33"/>
      <c r="AA401" s="33"/>
      <c r="AB401" s="33"/>
      <c r="AC401" s="33"/>
      <c r="AD401" s="33"/>
      <c r="AE401" s="33"/>
      <c r="AR401" s="162" t="s">
        <v>216</v>
      </c>
      <c r="AT401" s="162" t="s">
        <v>227</v>
      </c>
      <c r="AU401" s="162" t="s">
        <v>87</v>
      </c>
      <c r="AY401" s="18" t="s">
        <v>153</v>
      </c>
      <c r="BE401" s="163">
        <f>IF(N401="základní",J401,0)</f>
        <v>0</v>
      </c>
      <c r="BF401" s="163">
        <f>IF(N401="snížená",J401,0)</f>
        <v>0</v>
      </c>
      <c r="BG401" s="163">
        <f>IF(N401="zákl. přenesená",J401,0)</f>
        <v>0</v>
      </c>
      <c r="BH401" s="163">
        <f>IF(N401="sníž. přenesená",J401,0)</f>
        <v>0</v>
      </c>
      <c r="BI401" s="163">
        <f>IF(N401="nulová",J401,0)</f>
        <v>0</v>
      </c>
      <c r="BJ401" s="18" t="s">
        <v>85</v>
      </c>
      <c r="BK401" s="163">
        <f>ROUND(I401*H401,2)</f>
        <v>0</v>
      </c>
      <c r="BL401" s="18" t="s">
        <v>160</v>
      </c>
      <c r="BM401" s="162" t="s">
        <v>1010</v>
      </c>
    </row>
    <row r="402" spans="1:65" s="2" customFormat="1" ht="11.25">
      <c r="A402" s="33"/>
      <c r="B402" s="34"/>
      <c r="C402" s="33"/>
      <c r="D402" s="164" t="s">
        <v>162</v>
      </c>
      <c r="E402" s="33"/>
      <c r="F402" s="165" t="s">
        <v>626</v>
      </c>
      <c r="G402" s="33"/>
      <c r="H402" s="33"/>
      <c r="I402" s="166"/>
      <c r="J402" s="33"/>
      <c r="K402" s="33"/>
      <c r="L402" s="34"/>
      <c r="M402" s="167"/>
      <c r="N402" s="168"/>
      <c r="O402" s="59"/>
      <c r="P402" s="59"/>
      <c r="Q402" s="59"/>
      <c r="R402" s="59"/>
      <c r="S402" s="59"/>
      <c r="T402" s="60"/>
      <c r="U402" s="33"/>
      <c r="V402" s="33"/>
      <c r="W402" s="33"/>
      <c r="X402" s="33"/>
      <c r="Y402" s="33"/>
      <c r="Z402" s="33"/>
      <c r="AA402" s="33"/>
      <c r="AB402" s="33"/>
      <c r="AC402" s="33"/>
      <c r="AD402" s="33"/>
      <c r="AE402" s="33"/>
      <c r="AT402" s="18" t="s">
        <v>162</v>
      </c>
      <c r="AU402" s="18" t="s">
        <v>87</v>
      </c>
    </row>
    <row r="403" spans="1:65" s="14" customFormat="1" ht="11.25">
      <c r="B403" s="177"/>
      <c r="D403" s="164" t="s">
        <v>166</v>
      </c>
      <c r="E403" s="178" t="s">
        <v>1</v>
      </c>
      <c r="F403" s="179" t="s">
        <v>1011</v>
      </c>
      <c r="H403" s="180">
        <v>33.835000000000001</v>
      </c>
      <c r="I403" s="181"/>
      <c r="L403" s="177"/>
      <c r="M403" s="182"/>
      <c r="N403" s="183"/>
      <c r="O403" s="183"/>
      <c r="P403" s="183"/>
      <c r="Q403" s="183"/>
      <c r="R403" s="183"/>
      <c r="S403" s="183"/>
      <c r="T403" s="184"/>
      <c r="AT403" s="178" t="s">
        <v>166</v>
      </c>
      <c r="AU403" s="178" t="s">
        <v>87</v>
      </c>
      <c r="AV403" s="14" t="s">
        <v>87</v>
      </c>
      <c r="AW403" s="14" t="s">
        <v>34</v>
      </c>
      <c r="AX403" s="14" t="s">
        <v>85</v>
      </c>
      <c r="AY403" s="178" t="s">
        <v>153</v>
      </c>
    </row>
    <row r="404" spans="1:65" s="2" customFormat="1" ht="24.2" customHeight="1">
      <c r="A404" s="33"/>
      <c r="B404" s="150"/>
      <c r="C404" s="151" t="s">
        <v>513</v>
      </c>
      <c r="D404" s="151" t="s">
        <v>155</v>
      </c>
      <c r="E404" s="152" t="s">
        <v>461</v>
      </c>
      <c r="F404" s="153" t="s">
        <v>462</v>
      </c>
      <c r="G404" s="154" t="s">
        <v>158</v>
      </c>
      <c r="H404" s="155">
        <v>17.5</v>
      </c>
      <c r="I404" s="156"/>
      <c r="J404" s="157">
        <f>ROUND(I404*H404,2)</f>
        <v>0</v>
      </c>
      <c r="K404" s="153" t="s">
        <v>159</v>
      </c>
      <c r="L404" s="34"/>
      <c r="M404" s="158" t="s">
        <v>1</v>
      </c>
      <c r="N404" s="159" t="s">
        <v>43</v>
      </c>
      <c r="O404" s="59"/>
      <c r="P404" s="160">
        <f>O404*H404</f>
        <v>0</v>
      </c>
      <c r="Q404" s="160">
        <v>0.19536000000000001</v>
      </c>
      <c r="R404" s="160">
        <f>Q404*H404</f>
        <v>3.4188000000000001</v>
      </c>
      <c r="S404" s="160">
        <v>0</v>
      </c>
      <c r="T404" s="161">
        <f>S404*H404</f>
        <v>0</v>
      </c>
      <c r="U404" s="33"/>
      <c r="V404" s="33"/>
      <c r="W404" s="33"/>
      <c r="X404" s="33"/>
      <c r="Y404" s="33"/>
      <c r="Z404" s="33"/>
      <c r="AA404" s="33"/>
      <c r="AB404" s="33"/>
      <c r="AC404" s="33"/>
      <c r="AD404" s="33"/>
      <c r="AE404" s="33"/>
      <c r="AR404" s="162" t="s">
        <v>160</v>
      </c>
      <c r="AT404" s="162" t="s">
        <v>155</v>
      </c>
      <c r="AU404" s="162" t="s">
        <v>87</v>
      </c>
      <c r="AY404" s="18" t="s">
        <v>153</v>
      </c>
      <c r="BE404" s="163">
        <f>IF(N404="základní",J404,0)</f>
        <v>0</v>
      </c>
      <c r="BF404" s="163">
        <f>IF(N404="snížená",J404,0)</f>
        <v>0</v>
      </c>
      <c r="BG404" s="163">
        <f>IF(N404="zákl. přenesená",J404,0)</f>
        <v>0</v>
      </c>
      <c r="BH404" s="163">
        <f>IF(N404="sníž. přenesená",J404,0)</f>
        <v>0</v>
      </c>
      <c r="BI404" s="163">
        <f>IF(N404="nulová",J404,0)</f>
        <v>0</v>
      </c>
      <c r="BJ404" s="18" t="s">
        <v>85</v>
      </c>
      <c r="BK404" s="163">
        <f>ROUND(I404*H404,2)</f>
        <v>0</v>
      </c>
      <c r="BL404" s="18" t="s">
        <v>160</v>
      </c>
      <c r="BM404" s="162" t="s">
        <v>463</v>
      </c>
    </row>
    <row r="405" spans="1:65" s="2" customFormat="1" ht="29.25">
      <c r="A405" s="33"/>
      <c r="B405" s="34"/>
      <c r="C405" s="33"/>
      <c r="D405" s="164" t="s">
        <v>162</v>
      </c>
      <c r="E405" s="33"/>
      <c r="F405" s="165" t="s">
        <v>464</v>
      </c>
      <c r="G405" s="33"/>
      <c r="H405" s="33"/>
      <c r="I405" s="166"/>
      <c r="J405" s="33"/>
      <c r="K405" s="33"/>
      <c r="L405" s="34"/>
      <c r="M405" s="167"/>
      <c r="N405" s="168"/>
      <c r="O405" s="59"/>
      <c r="P405" s="59"/>
      <c r="Q405" s="59"/>
      <c r="R405" s="59"/>
      <c r="S405" s="59"/>
      <c r="T405" s="60"/>
      <c r="U405" s="33"/>
      <c r="V405" s="33"/>
      <c r="W405" s="33"/>
      <c r="X405" s="33"/>
      <c r="Y405" s="33"/>
      <c r="Z405" s="33"/>
      <c r="AA405" s="33"/>
      <c r="AB405" s="33"/>
      <c r="AC405" s="33"/>
      <c r="AD405" s="33"/>
      <c r="AE405" s="33"/>
      <c r="AT405" s="18" t="s">
        <v>162</v>
      </c>
      <c r="AU405" s="18" t="s">
        <v>87</v>
      </c>
    </row>
    <row r="406" spans="1:65" s="2" customFormat="1" ht="156">
      <c r="A406" s="33"/>
      <c r="B406" s="34"/>
      <c r="C406" s="33"/>
      <c r="D406" s="164" t="s">
        <v>164</v>
      </c>
      <c r="E406" s="33"/>
      <c r="F406" s="169" t="s">
        <v>465</v>
      </c>
      <c r="G406" s="33"/>
      <c r="H406" s="33"/>
      <c r="I406" s="166"/>
      <c r="J406" s="33"/>
      <c r="K406" s="33"/>
      <c r="L406" s="34"/>
      <c r="M406" s="167"/>
      <c r="N406" s="168"/>
      <c r="O406" s="59"/>
      <c r="P406" s="59"/>
      <c r="Q406" s="59"/>
      <c r="R406" s="59"/>
      <c r="S406" s="59"/>
      <c r="T406" s="60"/>
      <c r="U406" s="33"/>
      <c r="V406" s="33"/>
      <c r="W406" s="33"/>
      <c r="X406" s="33"/>
      <c r="Y406" s="33"/>
      <c r="Z406" s="33"/>
      <c r="AA406" s="33"/>
      <c r="AB406" s="33"/>
      <c r="AC406" s="33"/>
      <c r="AD406" s="33"/>
      <c r="AE406" s="33"/>
      <c r="AT406" s="18" t="s">
        <v>164</v>
      </c>
      <c r="AU406" s="18" t="s">
        <v>87</v>
      </c>
    </row>
    <row r="407" spans="1:65" s="13" customFormat="1" ht="33.75">
      <c r="B407" s="170"/>
      <c r="D407" s="164" t="s">
        <v>166</v>
      </c>
      <c r="E407" s="171" t="s">
        <v>1</v>
      </c>
      <c r="F407" s="172" t="s">
        <v>223</v>
      </c>
      <c r="H407" s="171" t="s">
        <v>1</v>
      </c>
      <c r="I407" s="173"/>
      <c r="L407" s="170"/>
      <c r="M407" s="174"/>
      <c r="N407" s="175"/>
      <c r="O407" s="175"/>
      <c r="P407" s="175"/>
      <c r="Q407" s="175"/>
      <c r="R407" s="175"/>
      <c r="S407" s="175"/>
      <c r="T407" s="176"/>
      <c r="AT407" s="171" t="s">
        <v>166</v>
      </c>
      <c r="AU407" s="171" t="s">
        <v>87</v>
      </c>
      <c r="AV407" s="13" t="s">
        <v>85</v>
      </c>
      <c r="AW407" s="13" t="s">
        <v>34</v>
      </c>
      <c r="AX407" s="13" t="s">
        <v>78</v>
      </c>
      <c r="AY407" s="171" t="s">
        <v>153</v>
      </c>
    </row>
    <row r="408" spans="1:65" s="13" customFormat="1" ht="11.25">
      <c r="B408" s="170"/>
      <c r="D408" s="164" t="s">
        <v>166</v>
      </c>
      <c r="E408" s="171" t="s">
        <v>1</v>
      </c>
      <c r="F408" s="172" t="s">
        <v>466</v>
      </c>
      <c r="H408" s="171" t="s">
        <v>1</v>
      </c>
      <c r="I408" s="173"/>
      <c r="L408" s="170"/>
      <c r="M408" s="174"/>
      <c r="N408" s="175"/>
      <c r="O408" s="175"/>
      <c r="P408" s="175"/>
      <c r="Q408" s="175"/>
      <c r="R408" s="175"/>
      <c r="S408" s="175"/>
      <c r="T408" s="176"/>
      <c r="AT408" s="171" t="s">
        <v>166</v>
      </c>
      <c r="AU408" s="171" t="s">
        <v>87</v>
      </c>
      <c r="AV408" s="13" t="s">
        <v>85</v>
      </c>
      <c r="AW408" s="13" t="s">
        <v>34</v>
      </c>
      <c r="AX408" s="13" t="s">
        <v>78</v>
      </c>
      <c r="AY408" s="171" t="s">
        <v>153</v>
      </c>
    </row>
    <row r="409" spans="1:65" s="14" customFormat="1" ht="22.5">
      <c r="B409" s="177"/>
      <c r="D409" s="164" t="s">
        <v>166</v>
      </c>
      <c r="E409" s="178" t="s">
        <v>1</v>
      </c>
      <c r="F409" s="179" t="s">
        <v>971</v>
      </c>
      <c r="H409" s="180">
        <v>17.5</v>
      </c>
      <c r="I409" s="181"/>
      <c r="L409" s="177"/>
      <c r="M409" s="182"/>
      <c r="N409" s="183"/>
      <c r="O409" s="183"/>
      <c r="P409" s="183"/>
      <c r="Q409" s="183"/>
      <c r="R409" s="183"/>
      <c r="S409" s="183"/>
      <c r="T409" s="184"/>
      <c r="AT409" s="178" t="s">
        <v>166</v>
      </c>
      <c r="AU409" s="178" t="s">
        <v>87</v>
      </c>
      <c r="AV409" s="14" t="s">
        <v>87</v>
      </c>
      <c r="AW409" s="14" t="s">
        <v>34</v>
      </c>
      <c r="AX409" s="14" t="s">
        <v>85</v>
      </c>
      <c r="AY409" s="178" t="s">
        <v>153</v>
      </c>
    </row>
    <row r="410" spans="1:65" s="2" customFormat="1" ht="16.5" customHeight="1">
      <c r="A410" s="33"/>
      <c r="B410" s="150"/>
      <c r="C410" s="193" t="s">
        <v>519</v>
      </c>
      <c r="D410" s="193" t="s">
        <v>227</v>
      </c>
      <c r="E410" s="194" t="s">
        <v>625</v>
      </c>
      <c r="F410" s="195" t="s">
        <v>626</v>
      </c>
      <c r="G410" s="196" t="s">
        <v>158</v>
      </c>
      <c r="H410" s="197">
        <v>17.675000000000001</v>
      </c>
      <c r="I410" s="198"/>
      <c r="J410" s="199">
        <f>ROUND(I410*H410,2)</f>
        <v>0</v>
      </c>
      <c r="K410" s="195" t="s">
        <v>159</v>
      </c>
      <c r="L410" s="200"/>
      <c r="M410" s="201" t="s">
        <v>1</v>
      </c>
      <c r="N410" s="202" t="s">
        <v>43</v>
      </c>
      <c r="O410" s="59"/>
      <c r="P410" s="160">
        <f>O410*H410</f>
        <v>0</v>
      </c>
      <c r="Q410" s="160">
        <v>0.222</v>
      </c>
      <c r="R410" s="160">
        <f>Q410*H410</f>
        <v>3.9238500000000003</v>
      </c>
      <c r="S410" s="160">
        <v>0</v>
      </c>
      <c r="T410" s="161">
        <f>S410*H410</f>
        <v>0</v>
      </c>
      <c r="U410" s="33"/>
      <c r="V410" s="33"/>
      <c r="W410" s="33"/>
      <c r="X410" s="33"/>
      <c r="Y410" s="33"/>
      <c r="Z410" s="33"/>
      <c r="AA410" s="33"/>
      <c r="AB410" s="33"/>
      <c r="AC410" s="33"/>
      <c r="AD410" s="33"/>
      <c r="AE410" s="33"/>
      <c r="AR410" s="162" t="s">
        <v>216</v>
      </c>
      <c r="AT410" s="162" t="s">
        <v>227</v>
      </c>
      <c r="AU410" s="162" t="s">
        <v>87</v>
      </c>
      <c r="AY410" s="18" t="s">
        <v>153</v>
      </c>
      <c r="BE410" s="163">
        <f>IF(N410="základní",J410,0)</f>
        <v>0</v>
      </c>
      <c r="BF410" s="163">
        <f>IF(N410="snížená",J410,0)</f>
        <v>0</v>
      </c>
      <c r="BG410" s="163">
        <f>IF(N410="zákl. přenesená",J410,0)</f>
        <v>0</v>
      </c>
      <c r="BH410" s="163">
        <f>IF(N410="sníž. přenesená",J410,0)</f>
        <v>0</v>
      </c>
      <c r="BI410" s="163">
        <f>IF(N410="nulová",J410,0)</f>
        <v>0</v>
      </c>
      <c r="BJ410" s="18" t="s">
        <v>85</v>
      </c>
      <c r="BK410" s="163">
        <f>ROUND(I410*H410,2)</f>
        <v>0</v>
      </c>
      <c r="BL410" s="18" t="s">
        <v>160</v>
      </c>
      <c r="BM410" s="162" t="s">
        <v>470</v>
      </c>
    </row>
    <row r="411" spans="1:65" s="2" customFormat="1" ht="11.25">
      <c r="A411" s="33"/>
      <c r="B411" s="34"/>
      <c r="C411" s="33"/>
      <c r="D411" s="164" t="s">
        <v>162</v>
      </c>
      <c r="E411" s="33"/>
      <c r="F411" s="165" t="s">
        <v>626</v>
      </c>
      <c r="G411" s="33"/>
      <c r="H411" s="33"/>
      <c r="I411" s="166"/>
      <c r="J411" s="33"/>
      <c r="K411" s="33"/>
      <c r="L411" s="34"/>
      <c r="M411" s="167"/>
      <c r="N411" s="168"/>
      <c r="O411" s="59"/>
      <c r="P411" s="59"/>
      <c r="Q411" s="59"/>
      <c r="R411" s="59"/>
      <c r="S411" s="59"/>
      <c r="T411" s="60"/>
      <c r="U411" s="33"/>
      <c r="V411" s="33"/>
      <c r="W411" s="33"/>
      <c r="X411" s="33"/>
      <c r="Y411" s="33"/>
      <c r="Z411" s="33"/>
      <c r="AA411" s="33"/>
      <c r="AB411" s="33"/>
      <c r="AC411" s="33"/>
      <c r="AD411" s="33"/>
      <c r="AE411" s="33"/>
      <c r="AT411" s="18" t="s">
        <v>162</v>
      </c>
      <c r="AU411" s="18" t="s">
        <v>87</v>
      </c>
    </row>
    <row r="412" spans="1:65" s="13" customFormat="1" ht="11.25">
      <c r="B412" s="170"/>
      <c r="D412" s="164" t="s">
        <v>166</v>
      </c>
      <c r="E412" s="171" t="s">
        <v>1</v>
      </c>
      <c r="F412" s="172" t="s">
        <v>471</v>
      </c>
      <c r="H412" s="171" t="s">
        <v>1</v>
      </c>
      <c r="I412" s="173"/>
      <c r="L412" s="170"/>
      <c r="M412" s="174"/>
      <c r="N412" s="175"/>
      <c r="O412" s="175"/>
      <c r="P412" s="175"/>
      <c r="Q412" s="175"/>
      <c r="R412" s="175"/>
      <c r="S412" s="175"/>
      <c r="T412" s="176"/>
      <c r="AT412" s="171" t="s">
        <v>166</v>
      </c>
      <c r="AU412" s="171" t="s">
        <v>87</v>
      </c>
      <c r="AV412" s="13" t="s">
        <v>85</v>
      </c>
      <c r="AW412" s="13" t="s">
        <v>34</v>
      </c>
      <c r="AX412" s="13" t="s">
        <v>78</v>
      </c>
      <c r="AY412" s="171" t="s">
        <v>153</v>
      </c>
    </row>
    <row r="413" spans="1:65" s="14" customFormat="1" ht="11.25">
      <c r="B413" s="177"/>
      <c r="D413" s="164" t="s">
        <v>166</v>
      </c>
      <c r="E413" s="178" t="s">
        <v>1</v>
      </c>
      <c r="F413" s="179" t="s">
        <v>1012</v>
      </c>
      <c r="H413" s="180">
        <v>17.675000000000001</v>
      </c>
      <c r="I413" s="181"/>
      <c r="L413" s="177"/>
      <c r="M413" s="182"/>
      <c r="N413" s="183"/>
      <c r="O413" s="183"/>
      <c r="P413" s="183"/>
      <c r="Q413" s="183"/>
      <c r="R413" s="183"/>
      <c r="S413" s="183"/>
      <c r="T413" s="184"/>
      <c r="AT413" s="178" t="s">
        <v>166</v>
      </c>
      <c r="AU413" s="178" t="s">
        <v>87</v>
      </c>
      <c r="AV413" s="14" t="s">
        <v>87</v>
      </c>
      <c r="AW413" s="14" t="s">
        <v>34</v>
      </c>
      <c r="AX413" s="14" t="s">
        <v>85</v>
      </c>
      <c r="AY413" s="178" t="s">
        <v>153</v>
      </c>
    </row>
    <row r="414" spans="1:65" s="2" customFormat="1" ht="24.2" customHeight="1">
      <c r="A414" s="33"/>
      <c r="B414" s="150"/>
      <c r="C414" s="151" t="s">
        <v>524</v>
      </c>
      <c r="D414" s="151" t="s">
        <v>155</v>
      </c>
      <c r="E414" s="152" t="s">
        <v>474</v>
      </c>
      <c r="F414" s="153" t="s">
        <v>475</v>
      </c>
      <c r="G414" s="154" t="s">
        <v>158</v>
      </c>
      <c r="H414" s="155">
        <v>113.5</v>
      </c>
      <c r="I414" s="156"/>
      <c r="J414" s="157">
        <f>ROUND(I414*H414,2)</f>
        <v>0</v>
      </c>
      <c r="K414" s="153" t="s">
        <v>159</v>
      </c>
      <c r="L414" s="34"/>
      <c r="M414" s="158" t="s">
        <v>1</v>
      </c>
      <c r="N414" s="159" t="s">
        <v>43</v>
      </c>
      <c r="O414" s="59"/>
      <c r="P414" s="160">
        <f>O414*H414</f>
        <v>0</v>
      </c>
      <c r="Q414" s="160">
        <v>8.4250000000000005E-2</v>
      </c>
      <c r="R414" s="160">
        <f>Q414*H414</f>
        <v>9.5623750000000012</v>
      </c>
      <c r="S414" s="160">
        <v>0</v>
      </c>
      <c r="T414" s="161">
        <f>S414*H414</f>
        <v>0</v>
      </c>
      <c r="U414" s="33"/>
      <c r="V414" s="33"/>
      <c r="W414" s="33"/>
      <c r="X414" s="33"/>
      <c r="Y414" s="33"/>
      <c r="Z414" s="33"/>
      <c r="AA414" s="33"/>
      <c r="AB414" s="33"/>
      <c r="AC414" s="33"/>
      <c r="AD414" s="33"/>
      <c r="AE414" s="33"/>
      <c r="AR414" s="162" t="s">
        <v>160</v>
      </c>
      <c r="AT414" s="162" t="s">
        <v>155</v>
      </c>
      <c r="AU414" s="162" t="s">
        <v>87</v>
      </c>
      <c r="AY414" s="18" t="s">
        <v>153</v>
      </c>
      <c r="BE414" s="163">
        <f>IF(N414="základní",J414,0)</f>
        <v>0</v>
      </c>
      <c r="BF414" s="163">
        <f>IF(N414="snížená",J414,0)</f>
        <v>0</v>
      </c>
      <c r="BG414" s="163">
        <f>IF(N414="zákl. přenesená",J414,0)</f>
        <v>0</v>
      </c>
      <c r="BH414" s="163">
        <f>IF(N414="sníž. přenesená",J414,0)</f>
        <v>0</v>
      </c>
      <c r="BI414" s="163">
        <f>IF(N414="nulová",J414,0)</f>
        <v>0</v>
      </c>
      <c r="BJ414" s="18" t="s">
        <v>85</v>
      </c>
      <c r="BK414" s="163">
        <f>ROUND(I414*H414,2)</f>
        <v>0</v>
      </c>
      <c r="BL414" s="18" t="s">
        <v>160</v>
      </c>
      <c r="BM414" s="162" t="s">
        <v>476</v>
      </c>
    </row>
    <row r="415" spans="1:65" s="2" customFormat="1" ht="48.75">
      <c r="A415" s="33"/>
      <c r="B415" s="34"/>
      <c r="C415" s="33"/>
      <c r="D415" s="164" t="s">
        <v>162</v>
      </c>
      <c r="E415" s="33"/>
      <c r="F415" s="165" t="s">
        <v>477</v>
      </c>
      <c r="G415" s="33"/>
      <c r="H415" s="33"/>
      <c r="I415" s="166"/>
      <c r="J415" s="33"/>
      <c r="K415" s="33"/>
      <c r="L415" s="34"/>
      <c r="M415" s="167"/>
      <c r="N415" s="168"/>
      <c r="O415" s="59"/>
      <c r="P415" s="59"/>
      <c r="Q415" s="59"/>
      <c r="R415" s="59"/>
      <c r="S415" s="59"/>
      <c r="T415" s="60"/>
      <c r="U415" s="33"/>
      <c r="V415" s="33"/>
      <c r="W415" s="33"/>
      <c r="X415" s="33"/>
      <c r="Y415" s="33"/>
      <c r="Z415" s="33"/>
      <c r="AA415" s="33"/>
      <c r="AB415" s="33"/>
      <c r="AC415" s="33"/>
      <c r="AD415" s="33"/>
      <c r="AE415" s="33"/>
      <c r="AT415" s="18" t="s">
        <v>162</v>
      </c>
      <c r="AU415" s="18" t="s">
        <v>87</v>
      </c>
    </row>
    <row r="416" spans="1:65" s="2" customFormat="1" ht="117">
      <c r="A416" s="33"/>
      <c r="B416" s="34"/>
      <c r="C416" s="33"/>
      <c r="D416" s="164" t="s">
        <v>164</v>
      </c>
      <c r="E416" s="33"/>
      <c r="F416" s="169" t="s">
        <v>478</v>
      </c>
      <c r="G416" s="33"/>
      <c r="H416" s="33"/>
      <c r="I416" s="166"/>
      <c r="J416" s="33"/>
      <c r="K416" s="33"/>
      <c r="L416" s="34"/>
      <c r="M416" s="167"/>
      <c r="N416" s="168"/>
      <c r="O416" s="59"/>
      <c r="P416" s="59"/>
      <c r="Q416" s="59"/>
      <c r="R416" s="59"/>
      <c r="S416" s="59"/>
      <c r="T416" s="60"/>
      <c r="U416" s="33"/>
      <c r="V416" s="33"/>
      <c r="W416" s="33"/>
      <c r="X416" s="33"/>
      <c r="Y416" s="33"/>
      <c r="Z416" s="33"/>
      <c r="AA416" s="33"/>
      <c r="AB416" s="33"/>
      <c r="AC416" s="33"/>
      <c r="AD416" s="33"/>
      <c r="AE416" s="33"/>
      <c r="AT416" s="18" t="s">
        <v>164</v>
      </c>
      <c r="AU416" s="18" t="s">
        <v>87</v>
      </c>
    </row>
    <row r="417" spans="1:65" s="13" customFormat="1" ht="33.75">
      <c r="B417" s="170"/>
      <c r="D417" s="164" t="s">
        <v>166</v>
      </c>
      <c r="E417" s="171" t="s">
        <v>1</v>
      </c>
      <c r="F417" s="172" t="s">
        <v>223</v>
      </c>
      <c r="H417" s="171" t="s">
        <v>1</v>
      </c>
      <c r="I417" s="173"/>
      <c r="L417" s="170"/>
      <c r="M417" s="174"/>
      <c r="N417" s="175"/>
      <c r="O417" s="175"/>
      <c r="P417" s="175"/>
      <c r="Q417" s="175"/>
      <c r="R417" s="175"/>
      <c r="S417" s="175"/>
      <c r="T417" s="176"/>
      <c r="AT417" s="171" t="s">
        <v>166</v>
      </c>
      <c r="AU417" s="171" t="s">
        <v>87</v>
      </c>
      <c r="AV417" s="13" t="s">
        <v>85</v>
      </c>
      <c r="AW417" s="13" t="s">
        <v>34</v>
      </c>
      <c r="AX417" s="13" t="s">
        <v>78</v>
      </c>
      <c r="AY417" s="171" t="s">
        <v>153</v>
      </c>
    </row>
    <row r="418" spans="1:65" s="13" customFormat="1" ht="11.25">
      <c r="B418" s="170"/>
      <c r="D418" s="164" t="s">
        <v>166</v>
      </c>
      <c r="E418" s="171" t="s">
        <v>1</v>
      </c>
      <c r="F418" s="172" t="s">
        <v>479</v>
      </c>
      <c r="H418" s="171" t="s">
        <v>1</v>
      </c>
      <c r="I418" s="173"/>
      <c r="L418" s="170"/>
      <c r="M418" s="174"/>
      <c r="N418" s="175"/>
      <c r="O418" s="175"/>
      <c r="P418" s="175"/>
      <c r="Q418" s="175"/>
      <c r="R418" s="175"/>
      <c r="S418" s="175"/>
      <c r="T418" s="176"/>
      <c r="AT418" s="171" t="s">
        <v>166</v>
      </c>
      <c r="AU418" s="171" t="s">
        <v>87</v>
      </c>
      <c r="AV418" s="13" t="s">
        <v>85</v>
      </c>
      <c r="AW418" s="13" t="s">
        <v>34</v>
      </c>
      <c r="AX418" s="13" t="s">
        <v>78</v>
      </c>
      <c r="AY418" s="171" t="s">
        <v>153</v>
      </c>
    </row>
    <row r="419" spans="1:65" s="14" customFormat="1" ht="22.5">
      <c r="B419" s="177"/>
      <c r="D419" s="164" t="s">
        <v>166</v>
      </c>
      <c r="E419" s="178" t="s">
        <v>1</v>
      </c>
      <c r="F419" s="179" t="s">
        <v>1013</v>
      </c>
      <c r="H419" s="180">
        <v>110.5</v>
      </c>
      <c r="I419" s="181"/>
      <c r="L419" s="177"/>
      <c r="M419" s="182"/>
      <c r="N419" s="183"/>
      <c r="O419" s="183"/>
      <c r="P419" s="183"/>
      <c r="Q419" s="183"/>
      <c r="R419" s="183"/>
      <c r="S419" s="183"/>
      <c r="T419" s="184"/>
      <c r="AT419" s="178" t="s">
        <v>166</v>
      </c>
      <c r="AU419" s="178" t="s">
        <v>87</v>
      </c>
      <c r="AV419" s="14" t="s">
        <v>87</v>
      </c>
      <c r="AW419" s="14" t="s">
        <v>34</v>
      </c>
      <c r="AX419" s="14" t="s">
        <v>78</v>
      </c>
      <c r="AY419" s="178" t="s">
        <v>153</v>
      </c>
    </row>
    <row r="420" spans="1:65" s="14" customFormat="1" ht="22.5">
      <c r="B420" s="177"/>
      <c r="D420" s="164" t="s">
        <v>166</v>
      </c>
      <c r="E420" s="178" t="s">
        <v>1</v>
      </c>
      <c r="F420" s="179" t="s">
        <v>1014</v>
      </c>
      <c r="H420" s="180">
        <v>1</v>
      </c>
      <c r="I420" s="181"/>
      <c r="L420" s="177"/>
      <c r="M420" s="182"/>
      <c r="N420" s="183"/>
      <c r="O420" s="183"/>
      <c r="P420" s="183"/>
      <c r="Q420" s="183"/>
      <c r="R420" s="183"/>
      <c r="S420" s="183"/>
      <c r="T420" s="184"/>
      <c r="AT420" s="178" t="s">
        <v>166</v>
      </c>
      <c r="AU420" s="178" t="s">
        <v>87</v>
      </c>
      <c r="AV420" s="14" t="s">
        <v>87</v>
      </c>
      <c r="AW420" s="14" t="s">
        <v>34</v>
      </c>
      <c r="AX420" s="14" t="s">
        <v>78</v>
      </c>
      <c r="AY420" s="178" t="s">
        <v>153</v>
      </c>
    </row>
    <row r="421" spans="1:65" s="14" customFormat="1" ht="11.25">
      <c r="B421" s="177"/>
      <c r="D421" s="164" t="s">
        <v>166</v>
      </c>
      <c r="E421" s="178" t="s">
        <v>1</v>
      </c>
      <c r="F421" s="179" t="s">
        <v>839</v>
      </c>
      <c r="H421" s="180">
        <v>2</v>
      </c>
      <c r="I421" s="181"/>
      <c r="L421" s="177"/>
      <c r="M421" s="182"/>
      <c r="N421" s="183"/>
      <c r="O421" s="183"/>
      <c r="P421" s="183"/>
      <c r="Q421" s="183"/>
      <c r="R421" s="183"/>
      <c r="S421" s="183"/>
      <c r="T421" s="184"/>
      <c r="AT421" s="178" t="s">
        <v>166</v>
      </c>
      <c r="AU421" s="178" t="s">
        <v>87</v>
      </c>
      <c r="AV421" s="14" t="s">
        <v>87</v>
      </c>
      <c r="AW421" s="14" t="s">
        <v>34</v>
      </c>
      <c r="AX421" s="14" t="s">
        <v>78</v>
      </c>
      <c r="AY421" s="178" t="s">
        <v>153</v>
      </c>
    </row>
    <row r="422" spans="1:65" s="15" customFormat="1" ht="11.25">
      <c r="B422" s="185"/>
      <c r="D422" s="164" t="s">
        <v>166</v>
      </c>
      <c r="E422" s="186" t="s">
        <v>1</v>
      </c>
      <c r="F422" s="187" t="s">
        <v>184</v>
      </c>
      <c r="H422" s="188">
        <v>113.5</v>
      </c>
      <c r="I422" s="189"/>
      <c r="L422" s="185"/>
      <c r="M422" s="190"/>
      <c r="N422" s="191"/>
      <c r="O422" s="191"/>
      <c r="P422" s="191"/>
      <c r="Q422" s="191"/>
      <c r="R422" s="191"/>
      <c r="S422" s="191"/>
      <c r="T422" s="192"/>
      <c r="AT422" s="186" t="s">
        <v>166</v>
      </c>
      <c r="AU422" s="186" t="s">
        <v>87</v>
      </c>
      <c r="AV422" s="15" t="s">
        <v>160</v>
      </c>
      <c r="AW422" s="15" t="s">
        <v>34</v>
      </c>
      <c r="AX422" s="15" t="s">
        <v>85</v>
      </c>
      <c r="AY422" s="186" t="s">
        <v>153</v>
      </c>
    </row>
    <row r="423" spans="1:65" s="2" customFormat="1" ht="21.75" customHeight="1">
      <c r="A423" s="33"/>
      <c r="B423" s="150"/>
      <c r="C423" s="193" t="s">
        <v>529</v>
      </c>
      <c r="D423" s="193" t="s">
        <v>227</v>
      </c>
      <c r="E423" s="194" t="s">
        <v>485</v>
      </c>
      <c r="F423" s="195" t="s">
        <v>486</v>
      </c>
      <c r="G423" s="196" t="s">
        <v>158</v>
      </c>
      <c r="H423" s="197">
        <v>112.71</v>
      </c>
      <c r="I423" s="198"/>
      <c r="J423" s="199">
        <f>ROUND(I423*H423,2)</f>
        <v>0</v>
      </c>
      <c r="K423" s="195" t="s">
        <v>159</v>
      </c>
      <c r="L423" s="200"/>
      <c r="M423" s="201" t="s">
        <v>1</v>
      </c>
      <c r="N423" s="202" t="s">
        <v>43</v>
      </c>
      <c r="O423" s="59"/>
      <c r="P423" s="160">
        <f>O423*H423</f>
        <v>0</v>
      </c>
      <c r="Q423" s="160">
        <v>0.13100000000000001</v>
      </c>
      <c r="R423" s="160">
        <f>Q423*H423</f>
        <v>14.76501</v>
      </c>
      <c r="S423" s="160">
        <v>0</v>
      </c>
      <c r="T423" s="161">
        <f>S423*H423</f>
        <v>0</v>
      </c>
      <c r="U423" s="33"/>
      <c r="V423" s="33"/>
      <c r="W423" s="33"/>
      <c r="X423" s="33"/>
      <c r="Y423" s="33"/>
      <c r="Z423" s="33"/>
      <c r="AA423" s="33"/>
      <c r="AB423" s="33"/>
      <c r="AC423" s="33"/>
      <c r="AD423" s="33"/>
      <c r="AE423" s="33"/>
      <c r="AR423" s="162" t="s">
        <v>216</v>
      </c>
      <c r="AT423" s="162" t="s">
        <v>227</v>
      </c>
      <c r="AU423" s="162" t="s">
        <v>87</v>
      </c>
      <c r="AY423" s="18" t="s">
        <v>153</v>
      </c>
      <c r="BE423" s="163">
        <f>IF(N423="základní",J423,0)</f>
        <v>0</v>
      </c>
      <c r="BF423" s="163">
        <f>IF(N423="snížená",J423,0)</f>
        <v>0</v>
      </c>
      <c r="BG423" s="163">
        <f>IF(N423="zákl. přenesená",J423,0)</f>
        <v>0</v>
      </c>
      <c r="BH423" s="163">
        <f>IF(N423="sníž. přenesená",J423,0)</f>
        <v>0</v>
      </c>
      <c r="BI423" s="163">
        <f>IF(N423="nulová",J423,0)</f>
        <v>0</v>
      </c>
      <c r="BJ423" s="18" t="s">
        <v>85</v>
      </c>
      <c r="BK423" s="163">
        <f>ROUND(I423*H423,2)</f>
        <v>0</v>
      </c>
      <c r="BL423" s="18" t="s">
        <v>160</v>
      </c>
      <c r="BM423" s="162" t="s">
        <v>487</v>
      </c>
    </row>
    <row r="424" spans="1:65" s="2" customFormat="1" ht="11.25">
      <c r="A424" s="33"/>
      <c r="B424" s="34"/>
      <c r="C424" s="33"/>
      <c r="D424" s="164" t="s">
        <v>162</v>
      </c>
      <c r="E424" s="33"/>
      <c r="F424" s="165" t="s">
        <v>486</v>
      </c>
      <c r="G424" s="33"/>
      <c r="H424" s="33"/>
      <c r="I424" s="166"/>
      <c r="J424" s="33"/>
      <c r="K424" s="33"/>
      <c r="L424" s="34"/>
      <c r="M424" s="167"/>
      <c r="N424" s="168"/>
      <c r="O424" s="59"/>
      <c r="P424" s="59"/>
      <c r="Q424" s="59"/>
      <c r="R424" s="59"/>
      <c r="S424" s="59"/>
      <c r="T424" s="60"/>
      <c r="U424" s="33"/>
      <c r="V424" s="33"/>
      <c r="W424" s="33"/>
      <c r="X424" s="33"/>
      <c r="Y424" s="33"/>
      <c r="Z424" s="33"/>
      <c r="AA424" s="33"/>
      <c r="AB424" s="33"/>
      <c r="AC424" s="33"/>
      <c r="AD424" s="33"/>
      <c r="AE424" s="33"/>
      <c r="AT424" s="18" t="s">
        <v>162</v>
      </c>
      <c r="AU424" s="18" t="s">
        <v>87</v>
      </c>
    </row>
    <row r="425" spans="1:65" s="13" customFormat="1" ht="11.25">
      <c r="B425" s="170"/>
      <c r="D425" s="164" t="s">
        <v>166</v>
      </c>
      <c r="E425" s="171" t="s">
        <v>1</v>
      </c>
      <c r="F425" s="172" t="s">
        <v>488</v>
      </c>
      <c r="H425" s="171" t="s">
        <v>1</v>
      </c>
      <c r="I425" s="173"/>
      <c r="L425" s="170"/>
      <c r="M425" s="174"/>
      <c r="N425" s="175"/>
      <c r="O425" s="175"/>
      <c r="P425" s="175"/>
      <c r="Q425" s="175"/>
      <c r="R425" s="175"/>
      <c r="S425" s="175"/>
      <c r="T425" s="176"/>
      <c r="AT425" s="171" t="s">
        <v>166</v>
      </c>
      <c r="AU425" s="171" t="s">
        <v>87</v>
      </c>
      <c r="AV425" s="13" t="s">
        <v>85</v>
      </c>
      <c r="AW425" s="13" t="s">
        <v>34</v>
      </c>
      <c r="AX425" s="13" t="s">
        <v>78</v>
      </c>
      <c r="AY425" s="171" t="s">
        <v>153</v>
      </c>
    </row>
    <row r="426" spans="1:65" s="14" customFormat="1" ht="11.25">
      <c r="B426" s="177"/>
      <c r="D426" s="164" t="s">
        <v>166</v>
      </c>
      <c r="E426" s="178" t="s">
        <v>1</v>
      </c>
      <c r="F426" s="179" t="s">
        <v>1015</v>
      </c>
      <c r="H426" s="180">
        <v>112.71</v>
      </c>
      <c r="I426" s="181"/>
      <c r="L426" s="177"/>
      <c r="M426" s="182"/>
      <c r="N426" s="183"/>
      <c r="O426" s="183"/>
      <c r="P426" s="183"/>
      <c r="Q426" s="183"/>
      <c r="R426" s="183"/>
      <c r="S426" s="183"/>
      <c r="T426" s="184"/>
      <c r="AT426" s="178" t="s">
        <v>166</v>
      </c>
      <c r="AU426" s="178" t="s">
        <v>87</v>
      </c>
      <c r="AV426" s="14" t="s">
        <v>87</v>
      </c>
      <c r="AW426" s="14" t="s">
        <v>34</v>
      </c>
      <c r="AX426" s="14" t="s">
        <v>85</v>
      </c>
      <c r="AY426" s="178" t="s">
        <v>153</v>
      </c>
    </row>
    <row r="427" spans="1:65" s="2" customFormat="1" ht="24.2" customHeight="1">
      <c r="A427" s="33"/>
      <c r="B427" s="150"/>
      <c r="C427" s="193" t="s">
        <v>535</v>
      </c>
      <c r="D427" s="193" t="s">
        <v>227</v>
      </c>
      <c r="E427" s="194" t="s">
        <v>491</v>
      </c>
      <c r="F427" s="195" t="s">
        <v>492</v>
      </c>
      <c r="G427" s="196" t="s">
        <v>158</v>
      </c>
      <c r="H427" s="197">
        <v>1.03</v>
      </c>
      <c r="I427" s="198"/>
      <c r="J427" s="199">
        <f>ROUND(I427*H427,2)</f>
        <v>0</v>
      </c>
      <c r="K427" s="195" t="s">
        <v>159</v>
      </c>
      <c r="L427" s="200"/>
      <c r="M427" s="201" t="s">
        <v>1</v>
      </c>
      <c r="N427" s="202" t="s">
        <v>43</v>
      </c>
      <c r="O427" s="59"/>
      <c r="P427" s="160">
        <f>O427*H427</f>
        <v>0</v>
      </c>
      <c r="Q427" s="160">
        <v>0.13100000000000001</v>
      </c>
      <c r="R427" s="160">
        <f>Q427*H427</f>
        <v>0.13493000000000002</v>
      </c>
      <c r="S427" s="160">
        <v>0</v>
      </c>
      <c r="T427" s="161">
        <f>S427*H427</f>
        <v>0</v>
      </c>
      <c r="U427" s="33"/>
      <c r="V427" s="33"/>
      <c r="W427" s="33"/>
      <c r="X427" s="33"/>
      <c r="Y427" s="33"/>
      <c r="Z427" s="33"/>
      <c r="AA427" s="33"/>
      <c r="AB427" s="33"/>
      <c r="AC427" s="33"/>
      <c r="AD427" s="33"/>
      <c r="AE427" s="33"/>
      <c r="AR427" s="162" t="s">
        <v>216</v>
      </c>
      <c r="AT427" s="162" t="s">
        <v>227</v>
      </c>
      <c r="AU427" s="162" t="s">
        <v>87</v>
      </c>
      <c r="AY427" s="18" t="s">
        <v>153</v>
      </c>
      <c r="BE427" s="163">
        <f>IF(N427="základní",J427,0)</f>
        <v>0</v>
      </c>
      <c r="BF427" s="163">
        <f>IF(N427="snížená",J427,0)</f>
        <v>0</v>
      </c>
      <c r="BG427" s="163">
        <f>IF(N427="zákl. přenesená",J427,0)</f>
        <v>0</v>
      </c>
      <c r="BH427" s="163">
        <f>IF(N427="sníž. přenesená",J427,0)</f>
        <v>0</v>
      </c>
      <c r="BI427" s="163">
        <f>IF(N427="nulová",J427,0)</f>
        <v>0</v>
      </c>
      <c r="BJ427" s="18" t="s">
        <v>85</v>
      </c>
      <c r="BK427" s="163">
        <f>ROUND(I427*H427,2)</f>
        <v>0</v>
      </c>
      <c r="BL427" s="18" t="s">
        <v>160</v>
      </c>
      <c r="BM427" s="162" t="s">
        <v>493</v>
      </c>
    </row>
    <row r="428" spans="1:65" s="2" customFormat="1" ht="19.5">
      <c r="A428" s="33"/>
      <c r="B428" s="34"/>
      <c r="C428" s="33"/>
      <c r="D428" s="164" t="s">
        <v>162</v>
      </c>
      <c r="E428" s="33"/>
      <c r="F428" s="165" t="s">
        <v>492</v>
      </c>
      <c r="G428" s="33"/>
      <c r="H428" s="33"/>
      <c r="I428" s="166"/>
      <c r="J428" s="33"/>
      <c r="K428" s="33"/>
      <c r="L428" s="34"/>
      <c r="M428" s="167"/>
      <c r="N428" s="168"/>
      <c r="O428" s="59"/>
      <c r="P428" s="59"/>
      <c r="Q428" s="59"/>
      <c r="R428" s="59"/>
      <c r="S428" s="59"/>
      <c r="T428" s="60"/>
      <c r="U428" s="33"/>
      <c r="V428" s="33"/>
      <c r="W428" s="33"/>
      <c r="X428" s="33"/>
      <c r="Y428" s="33"/>
      <c r="Z428" s="33"/>
      <c r="AA428" s="33"/>
      <c r="AB428" s="33"/>
      <c r="AC428" s="33"/>
      <c r="AD428" s="33"/>
      <c r="AE428" s="33"/>
      <c r="AT428" s="18" t="s">
        <v>162</v>
      </c>
      <c r="AU428" s="18" t="s">
        <v>87</v>
      </c>
    </row>
    <row r="429" spans="1:65" s="13" customFormat="1" ht="11.25">
      <c r="B429" s="170"/>
      <c r="D429" s="164" t="s">
        <v>166</v>
      </c>
      <c r="E429" s="171" t="s">
        <v>1</v>
      </c>
      <c r="F429" s="172" t="s">
        <v>494</v>
      </c>
      <c r="H429" s="171" t="s">
        <v>1</v>
      </c>
      <c r="I429" s="173"/>
      <c r="L429" s="170"/>
      <c r="M429" s="174"/>
      <c r="N429" s="175"/>
      <c r="O429" s="175"/>
      <c r="P429" s="175"/>
      <c r="Q429" s="175"/>
      <c r="R429" s="175"/>
      <c r="S429" s="175"/>
      <c r="T429" s="176"/>
      <c r="AT429" s="171" t="s">
        <v>166</v>
      </c>
      <c r="AU429" s="171" t="s">
        <v>87</v>
      </c>
      <c r="AV429" s="13" t="s">
        <v>85</v>
      </c>
      <c r="AW429" s="13" t="s">
        <v>34</v>
      </c>
      <c r="AX429" s="13" t="s">
        <v>78</v>
      </c>
      <c r="AY429" s="171" t="s">
        <v>153</v>
      </c>
    </row>
    <row r="430" spans="1:65" s="14" customFormat="1" ht="11.25">
      <c r="B430" s="177"/>
      <c r="D430" s="164" t="s">
        <v>166</v>
      </c>
      <c r="E430" s="178" t="s">
        <v>1</v>
      </c>
      <c r="F430" s="179" t="s">
        <v>1016</v>
      </c>
      <c r="H430" s="180">
        <v>1.03</v>
      </c>
      <c r="I430" s="181"/>
      <c r="L430" s="177"/>
      <c r="M430" s="182"/>
      <c r="N430" s="183"/>
      <c r="O430" s="183"/>
      <c r="P430" s="183"/>
      <c r="Q430" s="183"/>
      <c r="R430" s="183"/>
      <c r="S430" s="183"/>
      <c r="T430" s="184"/>
      <c r="AT430" s="178" t="s">
        <v>166</v>
      </c>
      <c r="AU430" s="178" t="s">
        <v>87</v>
      </c>
      <c r="AV430" s="14" t="s">
        <v>87</v>
      </c>
      <c r="AW430" s="14" t="s">
        <v>34</v>
      </c>
      <c r="AX430" s="14" t="s">
        <v>85</v>
      </c>
      <c r="AY430" s="178" t="s">
        <v>153</v>
      </c>
    </row>
    <row r="431" spans="1:65" s="12" customFormat="1" ht="22.9" customHeight="1">
      <c r="B431" s="137"/>
      <c r="D431" s="138" t="s">
        <v>77</v>
      </c>
      <c r="E431" s="148" t="s">
        <v>216</v>
      </c>
      <c r="F431" s="148" t="s">
        <v>534</v>
      </c>
      <c r="I431" s="140"/>
      <c r="J431" s="149">
        <f>BK431</f>
        <v>0</v>
      </c>
      <c r="L431" s="137"/>
      <c r="M431" s="142"/>
      <c r="N431" s="143"/>
      <c r="O431" s="143"/>
      <c r="P431" s="144">
        <f>SUM(P432:P510)</f>
        <v>0</v>
      </c>
      <c r="Q431" s="143"/>
      <c r="R431" s="144">
        <f>SUM(R432:R510)</f>
        <v>6.9396737999999996</v>
      </c>
      <c r="S431" s="143"/>
      <c r="T431" s="145">
        <f>SUM(T432:T510)</f>
        <v>0</v>
      </c>
      <c r="AR431" s="138" t="s">
        <v>85</v>
      </c>
      <c r="AT431" s="146" t="s">
        <v>77</v>
      </c>
      <c r="AU431" s="146" t="s">
        <v>85</v>
      </c>
      <c r="AY431" s="138" t="s">
        <v>153</v>
      </c>
      <c r="BK431" s="147">
        <f>SUM(BK432:BK510)</f>
        <v>0</v>
      </c>
    </row>
    <row r="432" spans="1:65" s="2" customFormat="1" ht="24.2" customHeight="1">
      <c r="A432" s="33"/>
      <c r="B432" s="150"/>
      <c r="C432" s="151" t="s">
        <v>541</v>
      </c>
      <c r="D432" s="151" t="s">
        <v>155</v>
      </c>
      <c r="E432" s="152" t="s">
        <v>1017</v>
      </c>
      <c r="F432" s="153" t="s">
        <v>1018</v>
      </c>
      <c r="G432" s="154" t="s">
        <v>209</v>
      </c>
      <c r="H432" s="155">
        <v>22</v>
      </c>
      <c r="I432" s="156"/>
      <c r="J432" s="157">
        <f>ROUND(I432*H432,2)</f>
        <v>0</v>
      </c>
      <c r="K432" s="153" t="s">
        <v>159</v>
      </c>
      <c r="L432" s="34"/>
      <c r="M432" s="158" t="s">
        <v>1</v>
      </c>
      <c r="N432" s="159" t="s">
        <v>43</v>
      </c>
      <c r="O432" s="59"/>
      <c r="P432" s="160">
        <f>O432*H432</f>
        <v>0</v>
      </c>
      <c r="Q432" s="160">
        <v>2.7610999999999998E-3</v>
      </c>
      <c r="R432" s="160">
        <f>Q432*H432</f>
        <v>6.0744199999999998E-2</v>
      </c>
      <c r="S432" s="160">
        <v>0</v>
      </c>
      <c r="T432" s="161">
        <f>S432*H432</f>
        <v>0</v>
      </c>
      <c r="U432" s="33"/>
      <c r="V432" s="33"/>
      <c r="W432" s="33"/>
      <c r="X432" s="33"/>
      <c r="Y432" s="33"/>
      <c r="Z432" s="33"/>
      <c r="AA432" s="33"/>
      <c r="AB432" s="33"/>
      <c r="AC432" s="33"/>
      <c r="AD432" s="33"/>
      <c r="AE432" s="33"/>
      <c r="AR432" s="162" t="s">
        <v>160</v>
      </c>
      <c r="AT432" s="162" t="s">
        <v>155</v>
      </c>
      <c r="AU432" s="162" t="s">
        <v>87</v>
      </c>
      <c r="AY432" s="18" t="s">
        <v>153</v>
      </c>
      <c r="BE432" s="163">
        <f>IF(N432="základní",J432,0)</f>
        <v>0</v>
      </c>
      <c r="BF432" s="163">
        <f>IF(N432="snížená",J432,0)</f>
        <v>0</v>
      </c>
      <c r="BG432" s="163">
        <f>IF(N432="zákl. přenesená",J432,0)</f>
        <v>0</v>
      </c>
      <c r="BH432" s="163">
        <f>IF(N432="sníž. přenesená",J432,0)</f>
        <v>0</v>
      </c>
      <c r="BI432" s="163">
        <f>IF(N432="nulová",J432,0)</f>
        <v>0</v>
      </c>
      <c r="BJ432" s="18" t="s">
        <v>85</v>
      </c>
      <c r="BK432" s="163">
        <f>ROUND(I432*H432,2)</f>
        <v>0</v>
      </c>
      <c r="BL432" s="18" t="s">
        <v>160</v>
      </c>
      <c r="BM432" s="162" t="s">
        <v>1019</v>
      </c>
    </row>
    <row r="433" spans="1:65" s="2" customFormat="1" ht="29.25">
      <c r="A433" s="33"/>
      <c r="B433" s="34"/>
      <c r="C433" s="33"/>
      <c r="D433" s="164" t="s">
        <v>162</v>
      </c>
      <c r="E433" s="33"/>
      <c r="F433" s="165" t="s">
        <v>1020</v>
      </c>
      <c r="G433" s="33"/>
      <c r="H433" s="33"/>
      <c r="I433" s="166"/>
      <c r="J433" s="33"/>
      <c r="K433" s="33"/>
      <c r="L433" s="34"/>
      <c r="M433" s="167"/>
      <c r="N433" s="168"/>
      <c r="O433" s="59"/>
      <c r="P433" s="59"/>
      <c r="Q433" s="59"/>
      <c r="R433" s="59"/>
      <c r="S433" s="59"/>
      <c r="T433" s="60"/>
      <c r="U433" s="33"/>
      <c r="V433" s="33"/>
      <c r="W433" s="33"/>
      <c r="X433" s="33"/>
      <c r="Y433" s="33"/>
      <c r="Z433" s="33"/>
      <c r="AA433" s="33"/>
      <c r="AB433" s="33"/>
      <c r="AC433" s="33"/>
      <c r="AD433" s="33"/>
      <c r="AE433" s="33"/>
      <c r="AT433" s="18" t="s">
        <v>162</v>
      </c>
      <c r="AU433" s="18" t="s">
        <v>87</v>
      </c>
    </row>
    <row r="434" spans="1:65" s="2" customFormat="1" ht="107.25">
      <c r="A434" s="33"/>
      <c r="B434" s="34"/>
      <c r="C434" s="33"/>
      <c r="D434" s="164" t="s">
        <v>164</v>
      </c>
      <c r="E434" s="33"/>
      <c r="F434" s="169" t="s">
        <v>1021</v>
      </c>
      <c r="G434" s="33"/>
      <c r="H434" s="33"/>
      <c r="I434" s="166"/>
      <c r="J434" s="33"/>
      <c r="K434" s="33"/>
      <c r="L434" s="34"/>
      <c r="M434" s="167"/>
      <c r="N434" s="168"/>
      <c r="O434" s="59"/>
      <c r="P434" s="59"/>
      <c r="Q434" s="59"/>
      <c r="R434" s="59"/>
      <c r="S434" s="59"/>
      <c r="T434" s="60"/>
      <c r="U434" s="33"/>
      <c r="V434" s="33"/>
      <c r="W434" s="33"/>
      <c r="X434" s="33"/>
      <c r="Y434" s="33"/>
      <c r="Z434" s="33"/>
      <c r="AA434" s="33"/>
      <c r="AB434" s="33"/>
      <c r="AC434" s="33"/>
      <c r="AD434" s="33"/>
      <c r="AE434" s="33"/>
      <c r="AT434" s="18" t="s">
        <v>164</v>
      </c>
      <c r="AU434" s="18" t="s">
        <v>87</v>
      </c>
    </row>
    <row r="435" spans="1:65" s="13" customFormat="1" ht="11.25">
      <c r="B435" s="170"/>
      <c r="D435" s="164" t="s">
        <v>166</v>
      </c>
      <c r="E435" s="171" t="s">
        <v>1</v>
      </c>
      <c r="F435" s="172" t="s">
        <v>880</v>
      </c>
      <c r="H435" s="171" t="s">
        <v>1</v>
      </c>
      <c r="I435" s="173"/>
      <c r="L435" s="170"/>
      <c r="M435" s="174"/>
      <c r="N435" s="175"/>
      <c r="O435" s="175"/>
      <c r="P435" s="175"/>
      <c r="Q435" s="175"/>
      <c r="R435" s="175"/>
      <c r="S435" s="175"/>
      <c r="T435" s="176"/>
      <c r="AT435" s="171" t="s">
        <v>166</v>
      </c>
      <c r="AU435" s="171" t="s">
        <v>87</v>
      </c>
      <c r="AV435" s="13" t="s">
        <v>85</v>
      </c>
      <c r="AW435" s="13" t="s">
        <v>34</v>
      </c>
      <c r="AX435" s="13" t="s">
        <v>78</v>
      </c>
      <c r="AY435" s="171" t="s">
        <v>153</v>
      </c>
    </row>
    <row r="436" spans="1:65" s="14" customFormat="1" ht="11.25">
      <c r="B436" s="177"/>
      <c r="D436" s="164" t="s">
        <v>166</v>
      </c>
      <c r="E436" s="178" t="s">
        <v>1</v>
      </c>
      <c r="F436" s="179" t="s">
        <v>1022</v>
      </c>
      <c r="H436" s="180">
        <v>22</v>
      </c>
      <c r="I436" s="181"/>
      <c r="L436" s="177"/>
      <c r="M436" s="182"/>
      <c r="N436" s="183"/>
      <c r="O436" s="183"/>
      <c r="P436" s="183"/>
      <c r="Q436" s="183"/>
      <c r="R436" s="183"/>
      <c r="S436" s="183"/>
      <c r="T436" s="184"/>
      <c r="AT436" s="178" t="s">
        <v>166</v>
      </c>
      <c r="AU436" s="178" t="s">
        <v>87</v>
      </c>
      <c r="AV436" s="14" t="s">
        <v>87</v>
      </c>
      <c r="AW436" s="14" t="s">
        <v>34</v>
      </c>
      <c r="AX436" s="14" t="s">
        <v>85</v>
      </c>
      <c r="AY436" s="178" t="s">
        <v>153</v>
      </c>
    </row>
    <row r="437" spans="1:65" s="2" customFormat="1" ht="24.2" customHeight="1">
      <c r="A437" s="33"/>
      <c r="B437" s="150"/>
      <c r="C437" s="151" t="s">
        <v>548</v>
      </c>
      <c r="D437" s="151" t="s">
        <v>155</v>
      </c>
      <c r="E437" s="152" t="s">
        <v>1023</v>
      </c>
      <c r="F437" s="153" t="s">
        <v>1024</v>
      </c>
      <c r="G437" s="154" t="s">
        <v>209</v>
      </c>
      <c r="H437" s="155">
        <v>32</v>
      </c>
      <c r="I437" s="156"/>
      <c r="J437" s="157">
        <f>ROUND(I437*H437,2)</f>
        <v>0</v>
      </c>
      <c r="K437" s="153" t="s">
        <v>159</v>
      </c>
      <c r="L437" s="34"/>
      <c r="M437" s="158" t="s">
        <v>1</v>
      </c>
      <c r="N437" s="159" t="s">
        <v>43</v>
      </c>
      <c r="O437" s="59"/>
      <c r="P437" s="160">
        <f>O437*H437</f>
        <v>0</v>
      </c>
      <c r="Q437" s="160">
        <v>4.4007999999999999E-3</v>
      </c>
      <c r="R437" s="160">
        <f>Q437*H437</f>
        <v>0.1408256</v>
      </c>
      <c r="S437" s="160">
        <v>0</v>
      </c>
      <c r="T437" s="161">
        <f>S437*H437</f>
        <v>0</v>
      </c>
      <c r="U437" s="33"/>
      <c r="V437" s="33"/>
      <c r="W437" s="33"/>
      <c r="X437" s="33"/>
      <c r="Y437" s="33"/>
      <c r="Z437" s="33"/>
      <c r="AA437" s="33"/>
      <c r="AB437" s="33"/>
      <c r="AC437" s="33"/>
      <c r="AD437" s="33"/>
      <c r="AE437" s="33"/>
      <c r="AR437" s="162" t="s">
        <v>160</v>
      </c>
      <c r="AT437" s="162" t="s">
        <v>155</v>
      </c>
      <c r="AU437" s="162" t="s">
        <v>87</v>
      </c>
      <c r="AY437" s="18" t="s">
        <v>153</v>
      </c>
      <c r="BE437" s="163">
        <f>IF(N437="základní",J437,0)</f>
        <v>0</v>
      </c>
      <c r="BF437" s="163">
        <f>IF(N437="snížená",J437,0)</f>
        <v>0</v>
      </c>
      <c r="BG437" s="163">
        <f>IF(N437="zákl. přenesená",J437,0)</f>
        <v>0</v>
      </c>
      <c r="BH437" s="163">
        <f>IF(N437="sníž. přenesená",J437,0)</f>
        <v>0</v>
      </c>
      <c r="BI437" s="163">
        <f>IF(N437="nulová",J437,0)</f>
        <v>0</v>
      </c>
      <c r="BJ437" s="18" t="s">
        <v>85</v>
      </c>
      <c r="BK437" s="163">
        <f>ROUND(I437*H437,2)</f>
        <v>0</v>
      </c>
      <c r="BL437" s="18" t="s">
        <v>160</v>
      </c>
      <c r="BM437" s="162" t="s">
        <v>1025</v>
      </c>
    </row>
    <row r="438" spans="1:65" s="2" customFormat="1" ht="29.25">
      <c r="A438" s="33"/>
      <c r="B438" s="34"/>
      <c r="C438" s="33"/>
      <c r="D438" s="164" t="s">
        <v>162</v>
      </c>
      <c r="E438" s="33"/>
      <c r="F438" s="165" t="s">
        <v>1026</v>
      </c>
      <c r="G438" s="33"/>
      <c r="H438" s="33"/>
      <c r="I438" s="166"/>
      <c r="J438" s="33"/>
      <c r="K438" s="33"/>
      <c r="L438" s="34"/>
      <c r="M438" s="167"/>
      <c r="N438" s="168"/>
      <c r="O438" s="59"/>
      <c r="P438" s="59"/>
      <c r="Q438" s="59"/>
      <c r="R438" s="59"/>
      <c r="S438" s="59"/>
      <c r="T438" s="60"/>
      <c r="U438" s="33"/>
      <c r="V438" s="33"/>
      <c r="W438" s="33"/>
      <c r="X438" s="33"/>
      <c r="Y438" s="33"/>
      <c r="Z438" s="33"/>
      <c r="AA438" s="33"/>
      <c r="AB438" s="33"/>
      <c r="AC438" s="33"/>
      <c r="AD438" s="33"/>
      <c r="AE438" s="33"/>
      <c r="AT438" s="18" t="s">
        <v>162</v>
      </c>
      <c r="AU438" s="18" t="s">
        <v>87</v>
      </c>
    </row>
    <row r="439" spans="1:65" s="2" customFormat="1" ht="107.25">
      <c r="A439" s="33"/>
      <c r="B439" s="34"/>
      <c r="C439" s="33"/>
      <c r="D439" s="164" t="s">
        <v>164</v>
      </c>
      <c r="E439" s="33"/>
      <c r="F439" s="169" t="s">
        <v>1021</v>
      </c>
      <c r="G439" s="33"/>
      <c r="H439" s="33"/>
      <c r="I439" s="166"/>
      <c r="J439" s="33"/>
      <c r="K439" s="33"/>
      <c r="L439" s="34"/>
      <c r="M439" s="167"/>
      <c r="N439" s="168"/>
      <c r="O439" s="59"/>
      <c r="P439" s="59"/>
      <c r="Q439" s="59"/>
      <c r="R439" s="59"/>
      <c r="S439" s="59"/>
      <c r="T439" s="60"/>
      <c r="U439" s="33"/>
      <c r="V439" s="33"/>
      <c r="W439" s="33"/>
      <c r="X439" s="33"/>
      <c r="Y439" s="33"/>
      <c r="Z439" s="33"/>
      <c r="AA439" s="33"/>
      <c r="AB439" s="33"/>
      <c r="AC439" s="33"/>
      <c r="AD439" s="33"/>
      <c r="AE439" s="33"/>
      <c r="AT439" s="18" t="s">
        <v>164</v>
      </c>
      <c r="AU439" s="18" t="s">
        <v>87</v>
      </c>
    </row>
    <row r="440" spans="1:65" s="13" customFormat="1" ht="11.25">
      <c r="B440" s="170"/>
      <c r="D440" s="164" t="s">
        <v>166</v>
      </c>
      <c r="E440" s="171" t="s">
        <v>1</v>
      </c>
      <c r="F440" s="172" t="s">
        <v>880</v>
      </c>
      <c r="H440" s="171" t="s">
        <v>1</v>
      </c>
      <c r="I440" s="173"/>
      <c r="L440" s="170"/>
      <c r="M440" s="174"/>
      <c r="N440" s="175"/>
      <c r="O440" s="175"/>
      <c r="P440" s="175"/>
      <c r="Q440" s="175"/>
      <c r="R440" s="175"/>
      <c r="S440" s="175"/>
      <c r="T440" s="176"/>
      <c r="AT440" s="171" t="s">
        <v>166</v>
      </c>
      <c r="AU440" s="171" t="s">
        <v>87</v>
      </c>
      <c r="AV440" s="13" t="s">
        <v>85</v>
      </c>
      <c r="AW440" s="13" t="s">
        <v>34</v>
      </c>
      <c r="AX440" s="13" t="s">
        <v>78</v>
      </c>
      <c r="AY440" s="171" t="s">
        <v>153</v>
      </c>
    </row>
    <row r="441" spans="1:65" s="14" customFormat="1" ht="11.25">
      <c r="B441" s="177"/>
      <c r="D441" s="164" t="s">
        <v>166</v>
      </c>
      <c r="E441" s="178" t="s">
        <v>1</v>
      </c>
      <c r="F441" s="179" t="s">
        <v>1027</v>
      </c>
      <c r="H441" s="180">
        <v>32</v>
      </c>
      <c r="I441" s="181"/>
      <c r="L441" s="177"/>
      <c r="M441" s="182"/>
      <c r="N441" s="183"/>
      <c r="O441" s="183"/>
      <c r="P441" s="183"/>
      <c r="Q441" s="183"/>
      <c r="R441" s="183"/>
      <c r="S441" s="183"/>
      <c r="T441" s="184"/>
      <c r="AT441" s="178" t="s">
        <v>166</v>
      </c>
      <c r="AU441" s="178" t="s">
        <v>87</v>
      </c>
      <c r="AV441" s="14" t="s">
        <v>87</v>
      </c>
      <c r="AW441" s="14" t="s">
        <v>34</v>
      </c>
      <c r="AX441" s="14" t="s">
        <v>85</v>
      </c>
      <c r="AY441" s="178" t="s">
        <v>153</v>
      </c>
    </row>
    <row r="442" spans="1:65" s="2" customFormat="1" ht="24.2" customHeight="1">
      <c r="A442" s="33"/>
      <c r="B442" s="150"/>
      <c r="C442" s="151" t="s">
        <v>552</v>
      </c>
      <c r="D442" s="151" t="s">
        <v>155</v>
      </c>
      <c r="E442" s="152" t="s">
        <v>1028</v>
      </c>
      <c r="F442" s="153" t="s">
        <v>1029</v>
      </c>
      <c r="G442" s="154" t="s">
        <v>171</v>
      </c>
      <c r="H442" s="155">
        <v>1</v>
      </c>
      <c r="I442" s="156"/>
      <c r="J442" s="157">
        <f>ROUND(I442*H442,2)</f>
        <v>0</v>
      </c>
      <c r="K442" s="153" t="s">
        <v>159</v>
      </c>
      <c r="L442" s="34"/>
      <c r="M442" s="158" t="s">
        <v>1</v>
      </c>
      <c r="N442" s="159" t="s">
        <v>43</v>
      </c>
      <c r="O442" s="59"/>
      <c r="P442" s="160">
        <f>O442*H442</f>
        <v>0</v>
      </c>
      <c r="Q442" s="160">
        <v>7.3999999999999996E-5</v>
      </c>
      <c r="R442" s="160">
        <f>Q442*H442</f>
        <v>7.3999999999999996E-5</v>
      </c>
      <c r="S442" s="160">
        <v>0</v>
      </c>
      <c r="T442" s="161">
        <f>S442*H442</f>
        <v>0</v>
      </c>
      <c r="U442" s="33"/>
      <c r="V442" s="33"/>
      <c r="W442" s="33"/>
      <c r="X442" s="33"/>
      <c r="Y442" s="33"/>
      <c r="Z442" s="33"/>
      <c r="AA442" s="33"/>
      <c r="AB442" s="33"/>
      <c r="AC442" s="33"/>
      <c r="AD442" s="33"/>
      <c r="AE442" s="33"/>
      <c r="AR442" s="162" t="s">
        <v>160</v>
      </c>
      <c r="AT442" s="162" t="s">
        <v>155</v>
      </c>
      <c r="AU442" s="162" t="s">
        <v>87</v>
      </c>
      <c r="AY442" s="18" t="s">
        <v>153</v>
      </c>
      <c r="BE442" s="163">
        <f>IF(N442="základní",J442,0)</f>
        <v>0</v>
      </c>
      <c r="BF442" s="163">
        <f>IF(N442="snížená",J442,0)</f>
        <v>0</v>
      </c>
      <c r="BG442" s="163">
        <f>IF(N442="zákl. přenesená",J442,0)</f>
        <v>0</v>
      </c>
      <c r="BH442" s="163">
        <f>IF(N442="sníž. přenesená",J442,0)</f>
        <v>0</v>
      </c>
      <c r="BI442" s="163">
        <f>IF(N442="nulová",J442,0)</f>
        <v>0</v>
      </c>
      <c r="BJ442" s="18" t="s">
        <v>85</v>
      </c>
      <c r="BK442" s="163">
        <f>ROUND(I442*H442,2)</f>
        <v>0</v>
      </c>
      <c r="BL442" s="18" t="s">
        <v>160</v>
      </c>
      <c r="BM442" s="162" t="s">
        <v>1030</v>
      </c>
    </row>
    <row r="443" spans="1:65" s="2" customFormat="1" ht="19.5">
      <c r="A443" s="33"/>
      <c r="B443" s="34"/>
      <c r="C443" s="33"/>
      <c r="D443" s="164" t="s">
        <v>162</v>
      </c>
      <c r="E443" s="33"/>
      <c r="F443" s="165" t="s">
        <v>1031</v>
      </c>
      <c r="G443" s="33"/>
      <c r="H443" s="33"/>
      <c r="I443" s="166"/>
      <c r="J443" s="33"/>
      <c r="K443" s="33"/>
      <c r="L443" s="34"/>
      <c r="M443" s="167"/>
      <c r="N443" s="168"/>
      <c r="O443" s="59"/>
      <c r="P443" s="59"/>
      <c r="Q443" s="59"/>
      <c r="R443" s="59"/>
      <c r="S443" s="59"/>
      <c r="T443" s="60"/>
      <c r="U443" s="33"/>
      <c r="V443" s="33"/>
      <c r="W443" s="33"/>
      <c r="X443" s="33"/>
      <c r="Y443" s="33"/>
      <c r="Z443" s="33"/>
      <c r="AA443" s="33"/>
      <c r="AB443" s="33"/>
      <c r="AC443" s="33"/>
      <c r="AD443" s="33"/>
      <c r="AE443" s="33"/>
      <c r="AT443" s="18" t="s">
        <v>162</v>
      </c>
      <c r="AU443" s="18" t="s">
        <v>87</v>
      </c>
    </row>
    <row r="444" spans="1:65" s="2" customFormat="1" ht="58.5">
      <c r="A444" s="33"/>
      <c r="B444" s="34"/>
      <c r="C444" s="33"/>
      <c r="D444" s="164" t="s">
        <v>164</v>
      </c>
      <c r="E444" s="33"/>
      <c r="F444" s="169" t="s">
        <v>1032</v>
      </c>
      <c r="G444" s="33"/>
      <c r="H444" s="33"/>
      <c r="I444" s="166"/>
      <c r="J444" s="33"/>
      <c r="K444" s="33"/>
      <c r="L444" s="34"/>
      <c r="M444" s="167"/>
      <c r="N444" s="168"/>
      <c r="O444" s="59"/>
      <c r="P444" s="59"/>
      <c r="Q444" s="59"/>
      <c r="R444" s="59"/>
      <c r="S444" s="59"/>
      <c r="T444" s="60"/>
      <c r="U444" s="33"/>
      <c r="V444" s="33"/>
      <c r="W444" s="33"/>
      <c r="X444" s="33"/>
      <c r="Y444" s="33"/>
      <c r="Z444" s="33"/>
      <c r="AA444" s="33"/>
      <c r="AB444" s="33"/>
      <c r="AC444" s="33"/>
      <c r="AD444" s="33"/>
      <c r="AE444" s="33"/>
      <c r="AT444" s="18" t="s">
        <v>164</v>
      </c>
      <c r="AU444" s="18" t="s">
        <v>87</v>
      </c>
    </row>
    <row r="445" spans="1:65" s="13" customFormat="1" ht="22.5">
      <c r="B445" s="170"/>
      <c r="D445" s="164" t="s">
        <v>166</v>
      </c>
      <c r="E445" s="171" t="s">
        <v>1</v>
      </c>
      <c r="F445" s="172" t="s">
        <v>558</v>
      </c>
      <c r="H445" s="171" t="s">
        <v>1</v>
      </c>
      <c r="I445" s="173"/>
      <c r="L445" s="170"/>
      <c r="M445" s="174"/>
      <c r="N445" s="175"/>
      <c r="O445" s="175"/>
      <c r="P445" s="175"/>
      <c r="Q445" s="175"/>
      <c r="R445" s="175"/>
      <c r="S445" s="175"/>
      <c r="T445" s="176"/>
      <c r="AT445" s="171" t="s">
        <v>166</v>
      </c>
      <c r="AU445" s="171" t="s">
        <v>87</v>
      </c>
      <c r="AV445" s="13" t="s">
        <v>85</v>
      </c>
      <c r="AW445" s="13" t="s">
        <v>34</v>
      </c>
      <c r="AX445" s="13" t="s">
        <v>78</v>
      </c>
      <c r="AY445" s="171" t="s">
        <v>153</v>
      </c>
    </row>
    <row r="446" spans="1:65" s="14" customFormat="1" ht="11.25">
      <c r="B446" s="177"/>
      <c r="D446" s="164" t="s">
        <v>166</v>
      </c>
      <c r="E446" s="178" t="s">
        <v>1</v>
      </c>
      <c r="F446" s="179" t="s">
        <v>1033</v>
      </c>
      <c r="H446" s="180">
        <v>1</v>
      </c>
      <c r="I446" s="181"/>
      <c r="L446" s="177"/>
      <c r="M446" s="182"/>
      <c r="N446" s="183"/>
      <c r="O446" s="183"/>
      <c r="P446" s="183"/>
      <c r="Q446" s="183"/>
      <c r="R446" s="183"/>
      <c r="S446" s="183"/>
      <c r="T446" s="184"/>
      <c r="AT446" s="178" t="s">
        <v>166</v>
      </c>
      <c r="AU446" s="178" t="s">
        <v>87</v>
      </c>
      <c r="AV446" s="14" t="s">
        <v>87</v>
      </c>
      <c r="AW446" s="14" t="s">
        <v>34</v>
      </c>
      <c r="AX446" s="14" t="s">
        <v>85</v>
      </c>
      <c r="AY446" s="178" t="s">
        <v>153</v>
      </c>
    </row>
    <row r="447" spans="1:65" s="2" customFormat="1" ht="16.5" customHeight="1">
      <c r="A447" s="33"/>
      <c r="B447" s="150"/>
      <c r="C447" s="193" t="s">
        <v>563</v>
      </c>
      <c r="D447" s="193" t="s">
        <v>227</v>
      </c>
      <c r="E447" s="194" t="s">
        <v>1034</v>
      </c>
      <c r="F447" s="195" t="s">
        <v>1035</v>
      </c>
      <c r="G447" s="196" t="s">
        <v>171</v>
      </c>
      <c r="H447" s="197">
        <v>1</v>
      </c>
      <c r="I447" s="198"/>
      <c r="J447" s="199">
        <f>ROUND(I447*H447,2)</f>
        <v>0</v>
      </c>
      <c r="K447" s="195" t="s">
        <v>1</v>
      </c>
      <c r="L447" s="200"/>
      <c r="M447" s="201" t="s">
        <v>1</v>
      </c>
      <c r="N447" s="202" t="s">
        <v>43</v>
      </c>
      <c r="O447" s="59"/>
      <c r="P447" s="160">
        <f>O447*H447</f>
        <v>0</v>
      </c>
      <c r="Q447" s="160">
        <v>2.7000000000000001E-3</v>
      </c>
      <c r="R447" s="160">
        <f>Q447*H447</f>
        <v>2.7000000000000001E-3</v>
      </c>
      <c r="S447" s="160">
        <v>0</v>
      </c>
      <c r="T447" s="161">
        <f>S447*H447</f>
        <v>0</v>
      </c>
      <c r="U447" s="33"/>
      <c r="V447" s="33"/>
      <c r="W447" s="33"/>
      <c r="X447" s="33"/>
      <c r="Y447" s="33"/>
      <c r="Z447" s="33"/>
      <c r="AA447" s="33"/>
      <c r="AB447" s="33"/>
      <c r="AC447" s="33"/>
      <c r="AD447" s="33"/>
      <c r="AE447" s="33"/>
      <c r="AR447" s="162" t="s">
        <v>216</v>
      </c>
      <c r="AT447" s="162" t="s">
        <v>227</v>
      </c>
      <c r="AU447" s="162" t="s">
        <v>87</v>
      </c>
      <c r="AY447" s="18" t="s">
        <v>153</v>
      </c>
      <c r="BE447" s="163">
        <f>IF(N447="základní",J447,0)</f>
        <v>0</v>
      </c>
      <c r="BF447" s="163">
        <f>IF(N447="snížená",J447,0)</f>
        <v>0</v>
      </c>
      <c r="BG447" s="163">
        <f>IF(N447="zákl. přenesená",J447,0)</f>
        <v>0</v>
      </c>
      <c r="BH447" s="163">
        <f>IF(N447="sníž. přenesená",J447,0)</f>
        <v>0</v>
      </c>
      <c r="BI447" s="163">
        <f>IF(N447="nulová",J447,0)</f>
        <v>0</v>
      </c>
      <c r="BJ447" s="18" t="s">
        <v>85</v>
      </c>
      <c r="BK447" s="163">
        <f>ROUND(I447*H447,2)</f>
        <v>0</v>
      </c>
      <c r="BL447" s="18" t="s">
        <v>160</v>
      </c>
      <c r="BM447" s="162" t="s">
        <v>1036</v>
      </c>
    </row>
    <row r="448" spans="1:65" s="2" customFormat="1" ht="11.25">
      <c r="A448" s="33"/>
      <c r="B448" s="34"/>
      <c r="C448" s="33"/>
      <c r="D448" s="164" t="s">
        <v>162</v>
      </c>
      <c r="E448" s="33"/>
      <c r="F448" s="165" t="s">
        <v>1035</v>
      </c>
      <c r="G448" s="33"/>
      <c r="H448" s="33"/>
      <c r="I448" s="166"/>
      <c r="J448" s="33"/>
      <c r="K448" s="33"/>
      <c r="L448" s="34"/>
      <c r="M448" s="167"/>
      <c r="N448" s="168"/>
      <c r="O448" s="59"/>
      <c r="P448" s="59"/>
      <c r="Q448" s="59"/>
      <c r="R448" s="59"/>
      <c r="S448" s="59"/>
      <c r="T448" s="60"/>
      <c r="U448" s="33"/>
      <c r="V448" s="33"/>
      <c r="W448" s="33"/>
      <c r="X448" s="33"/>
      <c r="Y448" s="33"/>
      <c r="Z448" s="33"/>
      <c r="AA448" s="33"/>
      <c r="AB448" s="33"/>
      <c r="AC448" s="33"/>
      <c r="AD448" s="33"/>
      <c r="AE448" s="33"/>
      <c r="AT448" s="18" t="s">
        <v>162</v>
      </c>
      <c r="AU448" s="18" t="s">
        <v>87</v>
      </c>
    </row>
    <row r="449" spans="1:65" s="14" customFormat="1" ht="11.25">
      <c r="B449" s="177"/>
      <c r="D449" s="164" t="s">
        <v>166</v>
      </c>
      <c r="E449" s="178" t="s">
        <v>1</v>
      </c>
      <c r="F449" s="179" t="s">
        <v>1037</v>
      </c>
      <c r="H449" s="180">
        <v>1</v>
      </c>
      <c r="I449" s="181"/>
      <c r="L449" s="177"/>
      <c r="M449" s="182"/>
      <c r="N449" s="183"/>
      <c r="O449" s="183"/>
      <c r="P449" s="183"/>
      <c r="Q449" s="183"/>
      <c r="R449" s="183"/>
      <c r="S449" s="183"/>
      <c r="T449" s="184"/>
      <c r="AT449" s="178" t="s">
        <v>166</v>
      </c>
      <c r="AU449" s="178" t="s">
        <v>87</v>
      </c>
      <c r="AV449" s="14" t="s">
        <v>87</v>
      </c>
      <c r="AW449" s="14" t="s">
        <v>34</v>
      </c>
      <c r="AX449" s="14" t="s">
        <v>85</v>
      </c>
      <c r="AY449" s="178" t="s">
        <v>153</v>
      </c>
    </row>
    <row r="450" spans="1:65" s="2" customFormat="1" ht="24.2" customHeight="1">
      <c r="A450" s="33"/>
      <c r="B450" s="150"/>
      <c r="C450" s="151" t="s">
        <v>577</v>
      </c>
      <c r="D450" s="151" t="s">
        <v>155</v>
      </c>
      <c r="E450" s="152" t="s">
        <v>1038</v>
      </c>
      <c r="F450" s="153" t="s">
        <v>1039</v>
      </c>
      <c r="G450" s="154" t="s">
        <v>171</v>
      </c>
      <c r="H450" s="155">
        <v>1</v>
      </c>
      <c r="I450" s="156"/>
      <c r="J450" s="157">
        <f>ROUND(I450*H450,2)</f>
        <v>0</v>
      </c>
      <c r="K450" s="153" t="s">
        <v>159</v>
      </c>
      <c r="L450" s="34"/>
      <c r="M450" s="158" t="s">
        <v>1</v>
      </c>
      <c r="N450" s="159" t="s">
        <v>43</v>
      </c>
      <c r="O450" s="59"/>
      <c r="P450" s="160">
        <f>O450*H450</f>
        <v>0</v>
      </c>
      <c r="Q450" s="160">
        <v>0.10661</v>
      </c>
      <c r="R450" s="160">
        <f>Q450*H450</f>
        <v>0.10661</v>
      </c>
      <c r="S450" s="160">
        <v>0</v>
      </c>
      <c r="T450" s="161">
        <f>S450*H450</f>
        <v>0</v>
      </c>
      <c r="U450" s="33"/>
      <c r="V450" s="33"/>
      <c r="W450" s="33"/>
      <c r="X450" s="33"/>
      <c r="Y450" s="33"/>
      <c r="Z450" s="33"/>
      <c r="AA450" s="33"/>
      <c r="AB450" s="33"/>
      <c r="AC450" s="33"/>
      <c r="AD450" s="33"/>
      <c r="AE450" s="33"/>
      <c r="AR450" s="162" t="s">
        <v>160</v>
      </c>
      <c r="AT450" s="162" t="s">
        <v>155</v>
      </c>
      <c r="AU450" s="162" t="s">
        <v>87</v>
      </c>
      <c r="AY450" s="18" t="s">
        <v>153</v>
      </c>
      <c r="BE450" s="163">
        <f>IF(N450="základní",J450,0)</f>
        <v>0</v>
      </c>
      <c r="BF450" s="163">
        <f>IF(N450="snížená",J450,0)</f>
        <v>0</v>
      </c>
      <c r="BG450" s="163">
        <f>IF(N450="zákl. přenesená",J450,0)</f>
        <v>0</v>
      </c>
      <c r="BH450" s="163">
        <f>IF(N450="sníž. přenesená",J450,0)</f>
        <v>0</v>
      </c>
      <c r="BI450" s="163">
        <f>IF(N450="nulová",J450,0)</f>
        <v>0</v>
      </c>
      <c r="BJ450" s="18" t="s">
        <v>85</v>
      </c>
      <c r="BK450" s="163">
        <f>ROUND(I450*H450,2)</f>
        <v>0</v>
      </c>
      <c r="BL450" s="18" t="s">
        <v>160</v>
      </c>
      <c r="BM450" s="162" t="s">
        <v>1040</v>
      </c>
    </row>
    <row r="451" spans="1:65" s="2" customFormat="1" ht="29.25">
      <c r="A451" s="33"/>
      <c r="B451" s="34"/>
      <c r="C451" s="33"/>
      <c r="D451" s="164" t="s">
        <v>162</v>
      </c>
      <c r="E451" s="33"/>
      <c r="F451" s="165" t="s">
        <v>1041</v>
      </c>
      <c r="G451" s="33"/>
      <c r="H451" s="33"/>
      <c r="I451" s="166"/>
      <c r="J451" s="33"/>
      <c r="K451" s="33"/>
      <c r="L451" s="34"/>
      <c r="M451" s="167"/>
      <c r="N451" s="168"/>
      <c r="O451" s="59"/>
      <c r="P451" s="59"/>
      <c r="Q451" s="59"/>
      <c r="R451" s="59"/>
      <c r="S451" s="59"/>
      <c r="T451" s="60"/>
      <c r="U451" s="33"/>
      <c r="V451" s="33"/>
      <c r="W451" s="33"/>
      <c r="X451" s="33"/>
      <c r="Y451" s="33"/>
      <c r="Z451" s="33"/>
      <c r="AA451" s="33"/>
      <c r="AB451" s="33"/>
      <c r="AC451" s="33"/>
      <c r="AD451" s="33"/>
      <c r="AE451" s="33"/>
      <c r="AT451" s="18" t="s">
        <v>162</v>
      </c>
      <c r="AU451" s="18" t="s">
        <v>87</v>
      </c>
    </row>
    <row r="452" spans="1:65" s="2" customFormat="1" ht="78">
      <c r="A452" s="33"/>
      <c r="B452" s="34"/>
      <c r="C452" s="33"/>
      <c r="D452" s="164" t="s">
        <v>164</v>
      </c>
      <c r="E452" s="33"/>
      <c r="F452" s="169" t="s">
        <v>1042</v>
      </c>
      <c r="G452" s="33"/>
      <c r="H452" s="33"/>
      <c r="I452" s="166"/>
      <c r="J452" s="33"/>
      <c r="K452" s="33"/>
      <c r="L452" s="34"/>
      <c r="M452" s="167"/>
      <c r="N452" s="168"/>
      <c r="O452" s="59"/>
      <c r="P452" s="59"/>
      <c r="Q452" s="59"/>
      <c r="R452" s="59"/>
      <c r="S452" s="59"/>
      <c r="T452" s="60"/>
      <c r="U452" s="33"/>
      <c r="V452" s="33"/>
      <c r="W452" s="33"/>
      <c r="X452" s="33"/>
      <c r="Y452" s="33"/>
      <c r="Z452" s="33"/>
      <c r="AA452" s="33"/>
      <c r="AB452" s="33"/>
      <c r="AC452" s="33"/>
      <c r="AD452" s="33"/>
      <c r="AE452" s="33"/>
      <c r="AT452" s="18" t="s">
        <v>164</v>
      </c>
      <c r="AU452" s="18" t="s">
        <v>87</v>
      </c>
    </row>
    <row r="453" spans="1:65" s="13" customFormat="1" ht="22.5">
      <c r="B453" s="170"/>
      <c r="D453" s="164" t="s">
        <v>166</v>
      </c>
      <c r="E453" s="171" t="s">
        <v>1</v>
      </c>
      <c r="F453" s="172" t="s">
        <v>1043</v>
      </c>
      <c r="H453" s="171" t="s">
        <v>1</v>
      </c>
      <c r="I453" s="173"/>
      <c r="L453" s="170"/>
      <c r="M453" s="174"/>
      <c r="N453" s="175"/>
      <c r="O453" s="175"/>
      <c r="P453" s="175"/>
      <c r="Q453" s="175"/>
      <c r="R453" s="175"/>
      <c r="S453" s="175"/>
      <c r="T453" s="176"/>
      <c r="AT453" s="171" t="s">
        <v>166</v>
      </c>
      <c r="AU453" s="171" t="s">
        <v>87</v>
      </c>
      <c r="AV453" s="13" t="s">
        <v>85</v>
      </c>
      <c r="AW453" s="13" t="s">
        <v>34</v>
      </c>
      <c r="AX453" s="13" t="s">
        <v>78</v>
      </c>
      <c r="AY453" s="171" t="s">
        <v>153</v>
      </c>
    </row>
    <row r="454" spans="1:65" s="14" customFormat="1" ht="11.25">
      <c r="B454" s="177"/>
      <c r="D454" s="164" t="s">
        <v>166</v>
      </c>
      <c r="E454" s="178" t="s">
        <v>1</v>
      </c>
      <c r="F454" s="179" t="s">
        <v>1044</v>
      </c>
      <c r="H454" s="180">
        <v>1</v>
      </c>
      <c r="I454" s="181"/>
      <c r="L454" s="177"/>
      <c r="M454" s="182"/>
      <c r="N454" s="183"/>
      <c r="O454" s="183"/>
      <c r="P454" s="183"/>
      <c r="Q454" s="183"/>
      <c r="R454" s="183"/>
      <c r="S454" s="183"/>
      <c r="T454" s="184"/>
      <c r="AT454" s="178" t="s">
        <v>166</v>
      </c>
      <c r="AU454" s="178" t="s">
        <v>87</v>
      </c>
      <c r="AV454" s="14" t="s">
        <v>87</v>
      </c>
      <c r="AW454" s="14" t="s">
        <v>34</v>
      </c>
      <c r="AX454" s="14" t="s">
        <v>85</v>
      </c>
      <c r="AY454" s="178" t="s">
        <v>153</v>
      </c>
    </row>
    <row r="455" spans="1:65" s="2" customFormat="1" ht="24.2" customHeight="1">
      <c r="A455" s="33"/>
      <c r="B455" s="150"/>
      <c r="C455" s="151" t="s">
        <v>582</v>
      </c>
      <c r="D455" s="151" t="s">
        <v>155</v>
      </c>
      <c r="E455" s="152" t="s">
        <v>1045</v>
      </c>
      <c r="F455" s="153" t="s">
        <v>1046</v>
      </c>
      <c r="G455" s="154" t="s">
        <v>171</v>
      </c>
      <c r="H455" s="155">
        <v>1</v>
      </c>
      <c r="I455" s="156"/>
      <c r="J455" s="157">
        <f>ROUND(I455*H455,2)</f>
        <v>0</v>
      </c>
      <c r="K455" s="153" t="s">
        <v>159</v>
      </c>
      <c r="L455" s="34"/>
      <c r="M455" s="158" t="s">
        <v>1</v>
      </c>
      <c r="N455" s="159" t="s">
        <v>43</v>
      </c>
      <c r="O455" s="59"/>
      <c r="P455" s="160">
        <f>O455*H455</f>
        <v>0</v>
      </c>
      <c r="Q455" s="160">
        <v>2.4240000000000001E-2</v>
      </c>
      <c r="R455" s="160">
        <f>Q455*H455</f>
        <v>2.4240000000000001E-2</v>
      </c>
      <c r="S455" s="160">
        <v>0</v>
      </c>
      <c r="T455" s="161">
        <f>S455*H455</f>
        <v>0</v>
      </c>
      <c r="U455" s="33"/>
      <c r="V455" s="33"/>
      <c r="W455" s="33"/>
      <c r="X455" s="33"/>
      <c r="Y455" s="33"/>
      <c r="Z455" s="33"/>
      <c r="AA455" s="33"/>
      <c r="AB455" s="33"/>
      <c r="AC455" s="33"/>
      <c r="AD455" s="33"/>
      <c r="AE455" s="33"/>
      <c r="AR455" s="162" t="s">
        <v>160</v>
      </c>
      <c r="AT455" s="162" t="s">
        <v>155</v>
      </c>
      <c r="AU455" s="162" t="s">
        <v>87</v>
      </c>
      <c r="AY455" s="18" t="s">
        <v>153</v>
      </c>
      <c r="BE455" s="163">
        <f>IF(N455="základní",J455,0)</f>
        <v>0</v>
      </c>
      <c r="BF455" s="163">
        <f>IF(N455="snížená",J455,0)</f>
        <v>0</v>
      </c>
      <c r="BG455" s="163">
        <f>IF(N455="zákl. přenesená",J455,0)</f>
        <v>0</v>
      </c>
      <c r="BH455" s="163">
        <f>IF(N455="sníž. přenesená",J455,0)</f>
        <v>0</v>
      </c>
      <c r="BI455" s="163">
        <f>IF(N455="nulová",J455,0)</f>
        <v>0</v>
      </c>
      <c r="BJ455" s="18" t="s">
        <v>85</v>
      </c>
      <c r="BK455" s="163">
        <f>ROUND(I455*H455,2)</f>
        <v>0</v>
      </c>
      <c r="BL455" s="18" t="s">
        <v>160</v>
      </c>
      <c r="BM455" s="162" t="s">
        <v>1047</v>
      </c>
    </row>
    <row r="456" spans="1:65" s="2" customFormat="1" ht="19.5">
      <c r="A456" s="33"/>
      <c r="B456" s="34"/>
      <c r="C456" s="33"/>
      <c r="D456" s="164" t="s">
        <v>162</v>
      </c>
      <c r="E456" s="33"/>
      <c r="F456" s="165" t="s">
        <v>1048</v>
      </c>
      <c r="G456" s="33"/>
      <c r="H456" s="33"/>
      <c r="I456" s="166"/>
      <c r="J456" s="33"/>
      <c r="K456" s="33"/>
      <c r="L456" s="34"/>
      <c r="M456" s="167"/>
      <c r="N456" s="168"/>
      <c r="O456" s="59"/>
      <c r="P456" s="59"/>
      <c r="Q456" s="59"/>
      <c r="R456" s="59"/>
      <c r="S456" s="59"/>
      <c r="T456" s="60"/>
      <c r="U456" s="33"/>
      <c r="V456" s="33"/>
      <c r="W456" s="33"/>
      <c r="X456" s="33"/>
      <c r="Y456" s="33"/>
      <c r="Z456" s="33"/>
      <c r="AA456" s="33"/>
      <c r="AB456" s="33"/>
      <c r="AC456" s="33"/>
      <c r="AD456" s="33"/>
      <c r="AE456" s="33"/>
      <c r="AT456" s="18" t="s">
        <v>162</v>
      </c>
      <c r="AU456" s="18" t="s">
        <v>87</v>
      </c>
    </row>
    <row r="457" spans="1:65" s="2" customFormat="1" ht="78">
      <c r="A457" s="33"/>
      <c r="B457" s="34"/>
      <c r="C457" s="33"/>
      <c r="D457" s="164" t="s">
        <v>164</v>
      </c>
      <c r="E457" s="33"/>
      <c r="F457" s="169" t="s">
        <v>1042</v>
      </c>
      <c r="G457" s="33"/>
      <c r="H457" s="33"/>
      <c r="I457" s="166"/>
      <c r="J457" s="33"/>
      <c r="K457" s="33"/>
      <c r="L457" s="34"/>
      <c r="M457" s="167"/>
      <c r="N457" s="168"/>
      <c r="O457" s="59"/>
      <c r="P457" s="59"/>
      <c r="Q457" s="59"/>
      <c r="R457" s="59"/>
      <c r="S457" s="59"/>
      <c r="T457" s="60"/>
      <c r="U457" s="33"/>
      <c r="V457" s="33"/>
      <c r="W457" s="33"/>
      <c r="X457" s="33"/>
      <c r="Y457" s="33"/>
      <c r="Z457" s="33"/>
      <c r="AA457" s="33"/>
      <c r="AB457" s="33"/>
      <c r="AC457" s="33"/>
      <c r="AD457" s="33"/>
      <c r="AE457" s="33"/>
      <c r="AT457" s="18" t="s">
        <v>164</v>
      </c>
      <c r="AU457" s="18" t="s">
        <v>87</v>
      </c>
    </row>
    <row r="458" spans="1:65" s="13" customFormat="1" ht="22.5">
      <c r="B458" s="170"/>
      <c r="D458" s="164" t="s">
        <v>166</v>
      </c>
      <c r="E458" s="171" t="s">
        <v>1</v>
      </c>
      <c r="F458" s="172" t="s">
        <v>1043</v>
      </c>
      <c r="H458" s="171" t="s">
        <v>1</v>
      </c>
      <c r="I458" s="173"/>
      <c r="L458" s="170"/>
      <c r="M458" s="174"/>
      <c r="N458" s="175"/>
      <c r="O458" s="175"/>
      <c r="P458" s="175"/>
      <c r="Q458" s="175"/>
      <c r="R458" s="175"/>
      <c r="S458" s="175"/>
      <c r="T458" s="176"/>
      <c r="AT458" s="171" t="s">
        <v>166</v>
      </c>
      <c r="AU458" s="171" t="s">
        <v>87</v>
      </c>
      <c r="AV458" s="13" t="s">
        <v>85</v>
      </c>
      <c r="AW458" s="13" t="s">
        <v>34</v>
      </c>
      <c r="AX458" s="13" t="s">
        <v>78</v>
      </c>
      <c r="AY458" s="171" t="s">
        <v>153</v>
      </c>
    </row>
    <row r="459" spans="1:65" s="14" customFormat="1" ht="11.25">
      <c r="B459" s="177"/>
      <c r="D459" s="164" t="s">
        <v>166</v>
      </c>
      <c r="E459" s="178" t="s">
        <v>1</v>
      </c>
      <c r="F459" s="179" t="s">
        <v>1044</v>
      </c>
      <c r="H459" s="180">
        <v>1</v>
      </c>
      <c r="I459" s="181"/>
      <c r="L459" s="177"/>
      <c r="M459" s="182"/>
      <c r="N459" s="183"/>
      <c r="O459" s="183"/>
      <c r="P459" s="183"/>
      <c r="Q459" s="183"/>
      <c r="R459" s="183"/>
      <c r="S459" s="183"/>
      <c r="T459" s="184"/>
      <c r="AT459" s="178" t="s">
        <v>166</v>
      </c>
      <c r="AU459" s="178" t="s">
        <v>87</v>
      </c>
      <c r="AV459" s="14" t="s">
        <v>87</v>
      </c>
      <c r="AW459" s="14" t="s">
        <v>34</v>
      </c>
      <c r="AX459" s="14" t="s">
        <v>85</v>
      </c>
      <c r="AY459" s="178" t="s">
        <v>153</v>
      </c>
    </row>
    <row r="460" spans="1:65" s="2" customFormat="1" ht="24.2" customHeight="1">
      <c r="A460" s="33"/>
      <c r="B460" s="150"/>
      <c r="C460" s="151" t="s">
        <v>586</v>
      </c>
      <c r="D460" s="151" t="s">
        <v>155</v>
      </c>
      <c r="E460" s="152" t="s">
        <v>1049</v>
      </c>
      <c r="F460" s="153" t="s">
        <v>1050</v>
      </c>
      <c r="G460" s="154" t="s">
        <v>171</v>
      </c>
      <c r="H460" s="155">
        <v>1</v>
      </c>
      <c r="I460" s="156"/>
      <c r="J460" s="157">
        <f>ROUND(I460*H460,2)</f>
        <v>0</v>
      </c>
      <c r="K460" s="153" t="s">
        <v>159</v>
      </c>
      <c r="L460" s="34"/>
      <c r="M460" s="158" t="s">
        <v>1</v>
      </c>
      <c r="N460" s="159" t="s">
        <v>43</v>
      </c>
      <c r="O460" s="59"/>
      <c r="P460" s="160">
        <f>O460*H460</f>
        <v>0</v>
      </c>
      <c r="Q460" s="160">
        <v>0</v>
      </c>
      <c r="R460" s="160">
        <f>Q460*H460</f>
        <v>0</v>
      </c>
      <c r="S460" s="160">
        <v>0</v>
      </c>
      <c r="T460" s="161">
        <f>S460*H460</f>
        <v>0</v>
      </c>
      <c r="U460" s="33"/>
      <c r="V460" s="33"/>
      <c r="W460" s="33"/>
      <c r="X460" s="33"/>
      <c r="Y460" s="33"/>
      <c r="Z460" s="33"/>
      <c r="AA460" s="33"/>
      <c r="AB460" s="33"/>
      <c r="AC460" s="33"/>
      <c r="AD460" s="33"/>
      <c r="AE460" s="33"/>
      <c r="AR460" s="162" t="s">
        <v>160</v>
      </c>
      <c r="AT460" s="162" t="s">
        <v>155</v>
      </c>
      <c r="AU460" s="162" t="s">
        <v>87</v>
      </c>
      <c r="AY460" s="18" t="s">
        <v>153</v>
      </c>
      <c r="BE460" s="163">
        <f>IF(N460="základní",J460,0)</f>
        <v>0</v>
      </c>
      <c r="BF460" s="163">
        <f>IF(N460="snížená",J460,0)</f>
        <v>0</v>
      </c>
      <c r="BG460" s="163">
        <f>IF(N460="zákl. přenesená",J460,0)</f>
        <v>0</v>
      </c>
      <c r="BH460" s="163">
        <f>IF(N460="sníž. přenesená",J460,0)</f>
        <v>0</v>
      </c>
      <c r="BI460" s="163">
        <f>IF(N460="nulová",J460,0)</f>
        <v>0</v>
      </c>
      <c r="BJ460" s="18" t="s">
        <v>85</v>
      </c>
      <c r="BK460" s="163">
        <f>ROUND(I460*H460,2)</f>
        <v>0</v>
      </c>
      <c r="BL460" s="18" t="s">
        <v>160</v>
      </c>
      <c r="BM460" s="162" t="s">
        <v>1051</v>
      </c>
    </row>
    <row r="461" spans="1:65" s="2" customFormat="1" ht="19.5">
      <c r="A461" s="33"/>
      <c r="B461" s="34"/>
      <c r="C461" s="33"/>
      <c r="D461" s="164" t="s">
        <v>162</v>
      </c>
      <c r="E461" s="33"/>
      <c r="F461" s="165" t="s">
        <v>1052</v>
      </c>
      <c r="G461" s="33"/>
      <c r="H461" s="33"/>
      <c r="I461" s="166"/>
      <c r="J461" s="33"/>
      <c r="K461" s="33"/>
      <c r="L461" s="34"/>
      <c r="M461" s="167"/>
      <c r="N461" s="168"/>
      <c r="O461" s="59"/>
      <c r="P461" s="59"/>
      <c r="Q461" s="59"/>
      <c r="R461" s="59"/>
      <c r="S461" s="59"/>
      <c r="T461" s="60"/>
      <c r="U461" s="33"/>
      <c r="V461" s="33"/>
      <c r="W461" s="33"/>
      <c r="X461" s="33"/>
      <c r="Y461" s="33"/>
      <c r="Z461" s="33"/>
      <c r="AA461" s="33"/>
      <c r="AB461" s="33"/>
      <c r="AC461" s="33"/>
      <c r="AD461" s="33"/>
      <c r="AE461" s="33"/>
      <c r="AT461" s="18" t="s">
        <v>162</v>
      </c>
      <c r="AU461" s="18" t="s">
        <v>87</v>
      </c>
    </row>
    <row r="462" spans="1:65" s="2" customFormat="1" ht="78">
      <c r="A462" s="33"/>
      <c r="B462" s="34"/>
      <c r="C462" s="33"/>
      <c r="D462" s="164" t="s">
        <v>164</v>
      </c>
      <c r="E462" s="33"/>
      <c r="F462" s="169" t="s">
        <v>1042</v>
      </c>
      <c r="G462" s="33"/>
      <c r="H462" s="33"/>
      <c r="I462" s="166"/>
      <c r="J462" s="33"/>
      <c r="K462" s="33"/>
      <c r="L462" s="34"/>
      <c r="M462" s="167"/>
      <c r="N462" s="168"/>
      <c r="O462" s="59"/>
      <c r="P462" s="59"/>
      <c r="Q462" s="59"/>
      <c r="R462" s="59"/>
      <c r="S462" s="59"/>
      <c r="T462" s="60"/>
      <c r="U462" s="33"/>
      <c r="V462" s="33"/>
      <c r="W462" s="33"/>
      <c r="X462" s="33"/>
      <c r="Y462" s="33"/>
      <c r="Z462" s="33"/>
      <c r="AA462" s="33"/>
      <c r="AB462" s="33"/>
      <c r="AC462" s="33"/>
      <c r="AD462" s="33"/>
      <c r="AE462" s="33"/>
      <c r="AT462" s="18" t="s">
        <v>164</v>
      </c>
      <c r="AU462" s="18" t="s">
        <v>87</v>
      </c>
    </row>
    <row r="463" spans="1:65" s="13" customFormat="1" ht="22.5">
      <c r="B463" s="170"/>
      <c r="D463" s="164" t="s">
        <v>166</v>
      </c>
      <c r="E463" s="171" t="s">
        <v>1</v>
      </c>
      <c r="F463" s="172" t="s">
        <v>1043</v>
      </c>
      <c r="H463" s="171" t="s">
        <v>1</v>
      </c>
      <c r="I463" s="173"/>
      <c r="L463" s="170"/>
      <c r="M463" s="174"/>
      <c r="N463" s="175"/>
      <c r="O463" s="175"/>
      <c r="P463" s="175"/>
      <c r="Q463" s="175"/>
      <c r="R463" s="175"/>
      <c r="S463" s="175"/>
      <c r="T463" s="176"/>
      <c r="AT463" s="171" t="s">
        <v>166</v>
      </c>
      <c r="AU463" s="171" t="s">
        <v>87</v>
      </c>
      <c r="AV463" s="13" t="s">
        <v>85</v>
      </c>
      <c r="AW463" s="13" t="s">
        <v>34</v>
      </c>
      <c r="AX463" s="13" t="s">
        <v>78</v>
      </c>
      <c r="AY463" s="171" t="s">
        <v>153</v>
      </c>
    </row>
    <row r="464" spans="1:65" s="14" customFormat="1" ht="11.25">
      <c r="B464" s="177"/>
      <c r="D464" s="164" t="s">
        <v>166</v>
      </c>
      <c r="E464" s="178" t="s">
        <v>1</v>
      </c>
      <c r="F464" s="179" t="s">
        <v>1044</v>
      </c>
      <c r="H464" s="180">
        <v>1</v>
      </c>
      <c r="I464" s="181"/>
      <c r="L464" s="177"/>
      <c r="M464" s="182"/>
      <c r="N464" s="183"/>
      <c r="O464" s="183"/>
      <c r="P464" s="183"/>
      <c r="Q464" s="183"/>
      <c r="R464" s="183"/>
      <c r="S464" s="183"/>
      <c r="T464" s="184"/>
      <c r="AT464" s="178" t="s">
        <v>166</v>
      </c>
      <c r="AU464" s="178" t="s">
        <v>87</v>
      </c>
      <c r="AV464" s="14" t="s">
        <v>87</v>
      </c>
      <c r="AW464" s="14" t="s">
        <v>34</v>
      </c>
      <c r="AX464" s="14" t="s">
        <v>85</v>
      </c>
      <c r="AY464" s="178" t="s">
        <v>153</v>
      </c>
    </row>
    <row r="465" spans="1:65" s="2" customFormat="1" ht="33" customHeight="1">
      <c r="A465" s="33"/>
      <c r="B465" s="150"/>
      <c r="C465" s="151" t="s">
        <v>593</v>
      </c>
      <c r="D465" s="151" t="s">
        <v>155</v>
      </c>
      <c r="E465" s="152" t="s">
        <v>1053</v>
      </c>
      <c r="F465" s="153" t="s">
        <v>1054</v>
      </c>
      <c r="G465" s="154" t="s">
        <v>171</v>
      </c>
      <c r="H465" s="155">
        <v>1</v>
      </c>
      <c r="I465" s="156"/>
      <c r="J465" s="157">
        <f>ROUND(I465*H465,2)</f>
        <v>0</v>
      </c>
      <c r="K465" s="153" t="s">
        <v>159</v>
      </c>
      <c r="L465" s="34"/>
      <c r="M465" s="158" t="s">
        <v>1</v>
      </c>
      <c r="N465" s="159" t="s">
        <v>43</v>
      </c>
      <c r="O465" s="59"/>
      <c r="P465" s="160">
        <f>O465*H465</f>
        <v>0</v>
      </c>
      <c r="Q465" s="160">
        <v>0.21007999999999999</v>
      </c>
      <c r="R465" s="160">
        <f>Q465*H465</f>
        <v>0.21007999999999999</v>
      </c>
      <c r="S465" s="160">
        <v>0</v>
      </c>
      <c r="T465" s="161">
        <f>S465*H465</f>
        <v>0</v>
      </c>
      <c r="U465" s="33"/>
      <c r="V465" s="33"/>
      <c r="W465" s="33"/>
      <c r="X465" s="33"/>
      <c r="Y465" s="33"/>
      <c r="Z465" s="33"/>
      <c r="AA465" s="33"/>
      <c r="AB465" s="33"/>
      <c r="AC465" s="33"/>
      <c r="AD465" s="33"/>
      <c r="AE465" s="33"/>
      <c r="AR465" s="162" t="s">
        <v>160</v>
      </c>
      <c r="AT465" s="162" t="s">
        <v>155</v>
      </c>
      <c r="AU465" s="162" t="s">
        <v>87</v>
      </c>
      <c r="AY465" s="18" t="s">
        <v>153</v>
      </c>
      <c r="BE465" s="163">
        <f>IF(N465="základní",J465,0)</f>
        <v>0</v>
      </c>
      <c r="BF465" s="163">
        <f>IF(N465="snížená",J465,0)</f>
        <v>0</v>
      </c>
      <c r="BG465" s="163">
        <f>IF(N465="zákl. přenesená",J465,0)</f>
        <v>0</v>
      </c>
      <c r="BH465" s="163">
        <f>IF(N465="sníž. přenesená",J465,0)</f>
        <v>0</v>
      </c>
      <c r="BI465" s="163">
        <f>IF(N465="nulová",J465,0)</f>
        <v>0</v>
      </c>
      <c r="BJ465" s="18" t="s">
        <v>85</v>
      </c>
      <c r="BK465" s="163">
        <f>ROUND(I465*H465,2)</f>
        <v>0</v>
      </c>
      <c r="BL465" s="18" t="s">
        <v>160</v>
      </c>
      <c r="BM465" s="162" t="s">
        <v>1055</v>
      </c>
    </row>
    <row r="466" spans="1:65" s="2" customFormat="1" ht="29.25">
      <c r="A466" s="33"/>
      <c r="B466" s="34"/>
      <c r="C466" s="33"/>
      <c r="D466" s="164" t="s">
        <v>162</v>
      </c>
      <c r="E466" s="33"/>
      <c r="F466" s="165" t="s">
        <v>1056</v>
      </c>
      <c r="G466" s="33"/>
      <c r="H466" s="33"/>
      <c r="I466" s="166"/>
      <c r="J466" s="33"/>
      <c r="K466" s="33"/>
      <c r="L466" s="34"/>
      <c r="M466" s="167"/>
      <c r="N466" s="168"/>
      <c r="O466" s="59"/>
      <c r="P466" s="59"/>
      <c r="Q466" s="59"/>
      <c r="R466" s="59"/>
      <c r="S466" s="59"/>
      <c r="T466" s="60"/>
      <c r="U466" s="33"/>
      <c r="V466" s="33"/>
      <c r="W466" s="33"/>
      <c r="X466" s="33"/>
      <c r="Y466" s="33"/>
      <c r="Z466" s="33"/>
      <c r="AA466" s="33"/>
      <c r="AB466" s="33"/>
      <c r="AC466" s="33"/>
      <c r="AD466" s="33"/>
      <c r="AE466" s="33"/>
      <c r="AT466" s="18" t="s">
        <v>162</v>
      </c>
      <c r="AU466" s="18" t="s">
        <v>87</v>
      </c>
    </row>
    <row r="467" spans="1:65" s="2" customFormat="1" ht="78">
      <c r="A467" s="33"/>
      <c r="B467" s="34"/>
      <c r="C467" s="33"/>
      <c r="D467" s="164" t="s">
        <v>164</v>
      </c>
      <c r="E467" s="33"/>
      <c r="F467" s="169" t="s">
        <v>1042</v>
      </c>
      <c r="G467" s="33"/>
      <c r="H467" s="33"/>
      <c r="I467" s="166"/>
      <c r="J467" s="33"/>
      <c r="K467" s="33"/>
      <c r="L467" s="34"/>
      <c r="M467" s="167"/>
      <c r="N467" s="168"/>
      <c r="O467" s="59"/>
      <c r="P467" s="59"/>
      <c r="Q467" s="59"/>
      <c r="R467" s="59"/>
      <c r="S467" s="59"/>
      <c r="T467" s="60"/>
      <c r="U467" s="33"/>
      <c r="V467" s="33"/>
      <c r="W467" s="33"/>
      <c r="X467" s="33"/>
      <c r="Y467" s="33"/>
      <c r="Z467" s="33"/>
      <c r="AA467" s="33"/>
      <c r="AB467" s="33"/>
      <c r="AC467" s="33"/>
      <c r="AD467" s="33"/>
      <c r="AE467" s="33"/>
      <c r="AT467" s="18" t="s">
        <v>164</v>
      </c>
      <c r="AU467" s="18" t="s">
        <v>87</v>
      </c>
    </row>
    <row r="468" spans="1:65" s="13" customFormat="1" ht="22.5">
      <c r="B468" s="170"/>
      <c r="D468" s="164" t="s">
        <v>166</v>
      </c>
      <c r="E468" s="171" t="s">
        <v>1</v>
      </c>
      <c r="F468" s="172" t="s">
        <v>1043</v>
      </c>
      <c r="H468" s="171" t="s">
        <v>1</v>
      </c>
      <c r="I468" s="173"/>
      <c r="L468" s="170"/>
      <c r="M468" s="174"/>
      <c r="N468" s="175"/>
      <c r="O468" s="175"/>
      <c r="P468" s="175"/>
      <c r="Q468" s="175"/>
      <c r="R468" s="175"/>
      <c r="S468" s="175"/>
      <c r="T468" s="176"/>
      <c r="AT468" s="171" t="s">
        <v>166</v>
      </c>
      <c r="AU468" s="171" t="s">
        <v>87</v>
      </c>
      <c r="AV468" s="13" t="s">
        <v>85</v>
      </c>
      <c r="AW468" s="13" t="s">
        <v>34</v>
      </c>
      <c r="AX468" s="13" t="s">
        <v>78</v>
      </c>
      <c r="AY468" s="171" t="s">
        <v>153</v>
      </c>
    </row>
    <row r="469" spans="1:65" s="14" customFormat="1" ht="11.25">
      <c r="B469" s="177"/>
      <c r="D469" s="164" t="s">
        <v>166</v>
      </c>
      <c r="E469" s="178" t="s">
        <v>1</v>
      </c>
      <c r="F469" s="179" t="s">
        <v>1044</v>
      </c>
      <c r="H469" s="180">
        <v>1</v>
      </c>
      <c r="I469" s="181"/>
      <c r="L469" s="177"/>
      <c r="M469" s="182"/>
      <c r="N469" s="183"/>
      <c r="O469" s="183"/>
      <c r="P469" s="183"/>
      <c r="Q469" s="183"/>
      <c r="R469" s="183"/>
      <c r="S469" s="183"/>
      <c r="T469" s="184"/>
      <c r="AT469" s="178" t="s">
        <v>166</v>
      </c>
      <c r="AU469" s="178" t="s">
        <v>87</v>
      </c>
      <c r="AV469" s="14" t="s">
        <v>87</v>
      </c>
      <c r="AW469" s="14" t="s">
        <v>34</v>
      </c>
      <c r="AX469" s="14" t="s">
        <v>85</v>
      </c>
      <c r="AY469" s="178" t="s">
        <v>153</v>
      </c>
    </row>
    <row r="470" spans="1:65" s="2" customFormat="1" ht="24.2" customHeight="1">
      <c r="A470" s="33"/>
      <c r="B470" s="150"/>
      <c r="C470" s="151" t="s">
        <v>598</v>
      </c>
      <c r="D470" s="151" t="s">
        <v>155</v>
      </c>
      <c r="E470" s="152" t="s">
        <v>1057</v>
      </c>
      <c r="F470" s="153" t="s">
        <v>1058</v>
      </c>
      <c r="G470" s="154" t="s">
        <v>171</v>
      </c>
      <c r="H470" s="155">
        <v>3</v>
      </c>
      <c r="I470" s="156"/>
      <c r="J470" s="157">
        <f>ROUND(I470*H470,2)</f>
        <v>0</v>
      </c>
      <c r="K470" s="153" t="s">
        <v>159</v>
      </c>
      <c r="L470" s="34"/>
      <c r="M470" s="158" t="s">
        <v>1</v>
      </c>
      <c r="N470" s="159" t="s">
        <v>43</v>
      </c>
      <c r="O470" s="59"/>
      <c r="P470" s="160">
        <f>O470*H470</f>
        <v>0</v>
      </c>
      <c r="Q470" s="160">
        <v>0.34089999999999998</v>
      </c>
      <c r="R470" s="160">
        <f>Q470*H470</f>
        <v>1.0226999999999999</v>
      </c>
      <c r="S470" s="160">
        <v>0</v>
      </c>
      <c r="T470" s="161">
        <f>S470*H470</f>
        <v>0</v>
      </c>
      <c r="U470" s="33"/>
      <c r="V470" s="33"/>
      <c r="W470" s="33"/>
      <c r="X470" s="33"/>
      <c r="Y470" s="33"/>
      <c r="Z470" s="33"/>
      <c r="AA470" s="33"/>
      <c r="AB470" s="33"/>
      <c r="AC470" s="33"/>
      <c r="AD470" s="33"/>
      <c r="AE470" s="33"/>
      <c r="AR470" s="162" t="s">
        <v>160</v>
      </c>
      <c r="AT470" s="162" t="s">
        <v>155</v>
      </c>
      <c r="AU470" s="162" t="s">
        <v>87</v>
      </c>
      <c r="AY470" s="18" t="s">
        <v>153</v>
      </c>
      <c r="BE470" s="163">
        <f>IF(N470="základní",J470,0)</f>
        <v>0</v>
      </c>
      <c r="BF470" s="163">
        <f>IF(N470="snížená",J470,0)</f>
        <v>0</v>
      </c>
      <c r="BG470" s="163">
        <f>IF(N470="zákl. přenesená",J470,0)</f>
        <v>0</v>
      </c>
      <c r="BH470" s="163">
        <f>IF(N470="sníž. přenesená",J470,0)</f>
        <v>0</v>
      </c>
      <c r="BI470" s="163">
        <f>IF(N470="nulová",J470,0)</f>
        <v>0</v>
      </c>
      <c r="BJ470" s="18" t="s">
        <v>85</v>
      </c>
      <c r="BK470" s="163">
        <f>ROUND(I470*H470,2)</f>
        <v>0</v>
      </c>
      <c r="BL470" s="18" t="s">
        <v>160</v>
      </c>
      <c r="BM470" s="162" t="s">
        <v>1059</v>
      </c>
    </row>
    <row r="471" spans="1:65" s="2" customFormat="1" ht="19.5">
      <c r="A471" s="33"/>
      <c r="B471" s="34"/>
      <c r="C471" s="33"/>
      <c r="D471" s="164" t="s">
        <v>162</v>
      </c>
      <c r="E471" s="33"/>
      <c r="F471" s="165" t="s">
        <v>1060</v>
      </c>
      <c r="G471" s="33"/>
      <c r="H471" s="33"/>
      <c r="I471" s="166"/>
      <c r="J471" s="33"/>
      <c r="K471" s="33"/>
      <c r="L471" s="34"/>
      <c r="M471" s="167"/>
      <c r="N471" s="168"/>
      <c r="O471" s="59"/>
      <c r="P471" s="59"/>
      <c r="Q471" s="59"/>
      <c r="R471" s="59"/>
      <c r="S471" s="59"/>
      <c r="T471" s="60"/>
      <c r="U471" s="33"/>
      <c r="V471" s="33"/>
      <c r="W471" s="33"/>
      <c r="X471" s="33"/>
      <c r="Y471" s="33"/>
      <c r="Z471" s="33"/>
      <c r="AA471" s="33"/>
      <c r="AB471" s="33"/>
      <c r="AC471" s="33"/>
      <c r="AD471" s="33"/>
      <c r="AE471" s="33"/>
      <c r="AT471" s="18" t="s">
        <v>162</v>
      </c>
      <c r="AU471" s="18" t="s">
        <v>87</v>
      </c>
    </row>
    <row r="472" spans="1:65" s="2" customFormat="1" ht="97.5">
      <c r="A472" s="33"/>
      <c r="B472" s="34"/>
      <c r="C472" s="33"/>
      <c r="D472" s="164" t="s">
        <v>164</v>
      </c>
      <c r="E472" s="33"/>
      <c r="F472" s="169" t="s">
        <v>1061</v>
      </c>
      <c r="G472" s="33"/>
      <c r="H472" s="33"/>
      <c r="I472" s="166"/>
      <c r="J472" s="33"/>
      <c r="K472" s="33"/>
      <c r="L472" s="34"/>
      <c r="M472" s="167"/>
      <c r="N472" s="168"/>
      <c r="O472" s="59"/>
      <c r="P472" s="59"/>
      <c r="Q472" s="59"/>
      <c r="R472" s="59"/>
      <c r="S472" s="59"/>
      <c r="T472" s="60"/>
      <c r="U472" s="33"/>
      <c r="V472" s="33"/>
      <c r="W472" s="33"/>
      <c r="X472" s="33"/>
      <c r="Y472" s="33"/>
      <c r="Z472" s="33"/>
      <c r="AA472" s="33"/>
      <c r="AB472" s="33"/>
      <c r="AC472" s="33"/>
      <c r="AD472" s="33"/>
      <c r="AE472" s="33"/>
      <c r="AT472" s="18" t="s">
        <v>164</v>
      </c>
      <c r="AU472" s="18" t="s">
        <v>87</v>
      </c>
    </row>
    <row r="473" spans="1:65" s="13" customFormat="1" ht="22.5">
      <c r="B473" s="170"/>
      <c r="D473" s="164" t="s">
        <v>166</v>
      </c>
      <c r="E473" s="171" t="s">
        <v>1</v>
      </c>
      <c r="F473" s="172" t="s">
        <v>1043</v>
      </c>
      <c r="H473" s="171" t="s">
        <v>1</v>
      </c>
      <c r="I473" s="173"/>
      <c r="L473" s="170"/>
      <c r="M473" s="174"/>
      <c r="N473" s="175"/>
      <c r="O473" s="175"/>
      <c r="P473" s="175"/>
      <c r="Q473" s="175"/>
      <c r="R473" s="175"/>
      <c r="S473" s="175"/>
      <c r="T473" s="176"/>
      <c r="AT473" s="171" t="s">
        <v>166</v>
      </c>
      <c r="AU473" s="171" t="s">
        <v>87</v>
      </c>
      <c r="AV473" s="13" t="s">
        <v>85</v>
      </c>
      <c r="AW473" s="13" t="s">
        <v>34</v>
      </c>
      <c r="AX473" s="13" t="s">
        <v>78</v>
      </c>
      <c r="AY473" s="171" t="s">
        <v>153</v>
      </c>
    </row>
    <row r="474" spans="1:65" s="14" customFormat="1" ht="11.25">
      <c r="B474" s="177"/>
      <c r="D474" s="164" t="s">
        <v>166</v>
      </c>
      <c r="E474" s="178" t="s">
        <v>1</v>
      </c>
      <c r="F474" s="179" t="s">
        <v>1062</v>
      </c>
      <c r="H474" s="180">
        <v>3</v>
      </c>
      <c r="I474" s="181"/>
      <c r="L474" s="177"/>
      <c r="M474" s="182"/>
      <c r="N474" s="183"/>
      <c r="O474" s="183"/>
      <c r="P474" s="183"/>
      <c r="Q474" s="183"/>
      <c r="R474" s="183"/>
      <c r="S474" s="183"/>
      <c r="T474" s="184"/>
      <c r="AT474" s="178" t="s">
        <v>166</v>
      </c>
      <c r="AU474" s="178" t="s">
        <v>87</v>
      </c>
      <c r="AV474" s="14" t="s">
        <v>87</v>
      </c>
      <c r="AW474" s="14" t="s">
        <v>34</v>
      </c>
      <c r="AX474" s="14" t="s">
        <v>85</v>
      </c>
      <c r="AY474" s="178" t="s">
        <v>153</v>
      </c>
    </row>
    <row r="475" spans="1:65" s="2" customFormat="1" ht="24.2" customHeight="1">
      <c r="A475" s="33"/>
      <c r="B475" s="150"/>
      <c r="C475" s="193" t="s">
        <v>609</v>
      </c>
      <c r="D475" s="193" t="s">
        <v>227</v>
      </c>
      <c r="E475" s="194" t="s">
        <v>1063</v>
      </c>
      <c r="F475" s="195" t="s">
        <v>1064</v>
      </c>
      <c r="G475" s="196" t="s">
        <v>171</v>
      </c>
      <c r="H475" s="197">
        <v>3.03</v>
      </c>
      <c r="I475" s="198"/>
      <c r="J475" s="199">
        <f>ROUND(I475*H475,2)</f>
        <v>0</v>
      </c>
      <c r="K475" s="195" t="s">
        <v>159</v>
      </c>
      <c r="L475" s="200"/>
      <c r="M475" s="201" t="s">
        <v>1</v>
      </c>
      <c r="N475" s="202" t="s">
        <v>43</v>
      </c>
      <c r="O475" s="59"/>
      <c r="P475" s="160">
        <f>O475*H475</f>
        <v>0</v>
      </c>
      <c r="Q475" s="160">
        <v>7.1999999999999995E-2</v>
      </c>
      <c r="R475" s="160">
        <f>Q475*H475</f>
        <v>0.21815999999999997</v>
      </c>
      <c r="S475" s="160">
        <v>0</v>
      </c>
      <c r="T475" s="161">
        <f>S475*H475</f>
        <v>0</v>
      </c>
      <c r="U475" s="33"/>
      <c r="V475" s="33"/>
      <c r="W475" s="33"/>
      <c r="X475" s="33"/>
      <c r="Y475" s="33"/>
      <c r="Z475" s="33"/>
      <c r="AA475" s="33"/>
      <c r="AB475" s="33"/>
      <c r="AC475" s="33"/>
      <c r="AD475" s="33"/>
      <c r="AE475" s="33"/>
      <c r="AR475" s="162" t="s">
        <v>216</v>
      </c>
      <c r="AT475" s="162" t="s">
        <v>227</v>
      </c>
      <c r="AU475" s="162" t="s">
        <v>87</v>
      </c>
      <c r="AY475" s="18" t="s">
        <v>153</v>
      </c>
      <c r="BE475" s="163">
        <f>IF(N475="základní",J475,0)</f>
        <v>0</v>
      </c>
      <c r="BF475" s="163">
        <f>IF(N475="snížená",J475,0)</f>
        <v>0</v>
      </c>
      <c r="BG475" s="163">
        <f>IF(N475="zákl. přenesená",J475,0)</f>
        <v>0</v>
      </c>
      <c r="BH475" s="163">
        <f>IF(N475="sníž. přenesená",J475,0)</f>
        <v>0</v>
      </c>
      <c r="BI475" s="163">
        <f>IF(N475="nulová",J475,0)</f>
        <v>0</v>
      </c>
      <c r="BJ475" s="18" t="s">
        <v>85</v>
      </c>
      <c r="BK475" s="163">
        <f>ROUND(I475*H475,2)</f>
        <v>0</v>
      </c>
      <c r="BL475" s="18" t="s">
        <v>160</v>
      </c>
      <c r="BM475" s="162" t="s">
        <v>1065</v>
      </c>
    </row>
    <row r="476" spans="1:65" s="2" customFormat="1" ht="11.25">
      <c r="A476" s="33"/>
      <c r="B476" s="34"/>
      <c r="C476" s="33"/>
      <c r="D476" s="164" t="s">
        <v>162</v>
      </c>
      <c r="E476" s="33"/>
      <c r="F476" s="165" t="s">
        <v>1064</v>
      </c>
      <c r="G476" s="33"/>
      <c r="H476" s="33"/>
      <c r="I476" s="166"/>
      <c r="J476" s="33"/>
      <c r="K476" s="33"/>
      <c r="L476" s="34"/>
      <c r="M476" s="167"/>
      <c r="N476" s="168"/>
      <c r="O476" s="59"/>
      <c r="P476" s="59"/>
      <c r="Q476" s="59"/>
      <c r="R476" s="59"/>
      <c r="S476" s="59"/>
      <c r="T476" s="60"/>
      <c r="U476" s="33"/>
      <c r="V476" s="33"/>
      <c r="W476" s="33"/>
      <c r="X476" s="33"/>
      <c r="Y476" s="33"/>
      <c r="Z476" s="33"/>
      <c r="AA476" s="33"/>
      <c r="AB476" s="33"/>
      <c r="AC476" s="33"/>
      <c r="AD476" s="33"/>
      <c r="AE476" s="33"/>
      <c r="AT476" s="18" t="s">
        <v>162</v>
      </c>
      <c r="AU476" s="18" t="s">
        <v>87</v>
      </c>
    </row>
    <row r="477" spans="1:65" s="13" customFormat="1" ht="22.5">
      <c r="B477" s="170"/>
      <c r="D477" s="164" t="s">
        <v>166</v>
      </c>
      <c r="E477" s="171" t="s">
        <v>1</v>
      </c>
      <c r="F477" s="172" t="s">
        <v>1043</v>
      </c>
      <c r="H477" s="171" t="s">
        <v>1</v>
      </c>
      <c r="I477" s="173"/>
      <c r="L477" s="170"/>
      <c r="M477" s="174"/>
      <c r="N477" s="175"/>
      <c r="O477" s="175"/>
      <c r="P477" s="175"/>
      <c r="Q477" s="175"/>
      <c r="R477" s="175"/>
      <c r="S477" s="175"/>
      <c r="T477" s="176"/>
      <c r="AT477" s="171" t="s">
        <v>166</v>
      </c>
      <c r="AU477" s="171" t="s">
        <v>87</v>
      </c>
      <c r="AV477" s="13" t="s">
        <v>85</v>
      </c>
      <c r="AW477" s="13" t="s">
        <v>34</v>
      </c>
      <c r="AX477" s="13" t="s">
        <v>78</v>
      </c>
      <c r="AY477" s="171" t="s">
        <v>153</v>
      </c>
    </row>
    <row r="478" spans="1:65" s="14" customFormat="1" ht="11.25">
      <c r="B478" s="177"/>
      <c r="D478" s="164" t="s">
        <v>166</v>
      </c>
      <c r="E478" s="178" t="s">
        <v>1</v>
      </c>
      <c r="F478" s="179" t="s">
        <v>1066</v>
      </c>
      <c r="H478" s="180">
        <v>3.03</v>
      </c>
      <c r="I478" s="181"/>
      <c r="L478" s="177"/>
      <c r="M478" s="182"/>
      <c r="N478" s="183"/>
      <c r="O478" s="183"/>
      <c r="P478" s="183"/>
      <c r="Q478" s="183"/>
      <c r="R478" s="183"/>
      <c r="S478" s="183"/>
      <c r="T478" s="184"/>
      <c r="AT478" s="178" t="s">
        <v>166</v>
      </c>
      <c r="AU478" s="178" t="s">
        <v>87</v>
      </c>
      <c r="AV478" s="14" t="s">
        <v>87</v>
      </c>
      <c r="AW478" s="14" t="s">
        <v>34</v>
      </c>
      <c r="AX478" s="14" t="s">
        <v>85</v>
      </c>
      <c r="AY478" s="178" t="s">
        <v>153</v>
      </c>
    </row>
    <row r="479" spans="1:65" s="2" customFormat="1" ht="21.75" customHeight="1">
      <c r="A479" s="33"/>
      <c r="B479" s="150"/>
      <c r="C479" s="193" t="s">
        <v>616</v>
      </c>
      <c r="D479" s="193" t="s">
        <v>227</v>
      </c>
      <c r="E479" s="194" t="s">
        <v>1067</v>
      </c>
      <c r="F479" s="195" t="s">
        <v>1068</v>
      </c>
      <c r="G479" s="196" t="s">
        <v>171</v>
      </c>
      <c r="H479" s="197">
        <v>3.03</v>
      </c>
      <c r="I479" s="198"/>
      <c r="J479" s="199">
        <f>ROUND(I479*H479,2)</f>
        <v>0</v>
      </c>
      <c r="K479" s="195" t="s">
        <v>159</v>
      </c>
      <c r="L479" s="200"/>
      <c r="M479" s="201" t="s">
        <v>1</v>
      </c>
      <c r="N479" s="202" t="s">
        <v>43</v>
      </c>
      <c r="O479" s="59"/>
      <c r="P479" s="160">
        <f>O479*H479</f>
        <v>0</v>
      </c>
      <c r="Q479" s="160">
        <v>0.04</v>
      </c>
      <c r="R479" s="160">
        <f>Q479*H479</f>
        <v>0.12119999999999999</v>
      </c>
      <c r="S479" s="160">
        <v>0</v>
      </c>
      <c r="T479" s="161">
        <f>S479*H479</f>
        <v>0</v>
      </c>
      <c r="U479" s="33"/>
      <c r="V479" s="33"/>
      <c r="W479" s="33"/>
      <c r="X479" s="33"/>
      <c r="Y479" s="33"/>
      <c r="Z479" s="33"/>
      <c r="AA479" s="33"/>
      <c r="AB479" s="33"/>
      <c r="AC479" s="33"/>
      <c r="AD479" s="33"/>
      <c r="AE479" s="33"/>
      <c r="AR479" s="162" t="s">
        <v>216</v>
      </c>
      <c r="AT479" s="162" t="s">
        <v>227</v>
      </c>
      <c r="AU479" s="162" t="s">
        <v>87</v>
      </c>
      <c r="AY479" s="18" t="s">
        <v>153</v>
      </c>
      <c r="BE479" s="163">
        <f>IF(N479="základní",J479,0)</f>
        <v>0</v>
      </c>
      <c r="BF479" s="163">
        <f>IF(N479="snížená",J479,0)</f>
        <v>0</v>
      </c>
      <c r="BG479" s="163">
        <f>IF(N479="zákl. přenesená",J479,0)</f>
        <v>0</v>
      </c>
      <c r="BH479" s="163">
        <f>IF(N479="sníž. přenesená",J479,0)</f>
        <v>0</v>
      </c>
      <c r="BI479" s="163">
        <f>IF(N479="nulová",J479,0)</f>
        <v>0</v>
      </c>
      <c r="BJ479" s="18" t="s">
        <v>85</v>
      </c>
      <c r="BK479" s="163">
        <f>ROUND(I479*H479,2)</f>
        <v>0</v>
      </c>
      <c r="BL479" s="18" t="s">
        <v>160</v>
      </c>
      <c r="BM479" s="162" t="s">
        <v>1069</v>
      </c>
    </row>
    <row r="480" spans="1:65" s="2" customFormat="1" ht="11.25">
      <c r="A480" s="33"/>
      <c r="B480" s="34"/>
      <c r="C480" s="33"/>
      <c r="D480" s="164" t="s">
        <v>162</v>
      </c>
      <c r="E480" s="33"/>
      <c r="F480" s="165" t="s">
        <v>1068</v>
      </c>
      <c r="G480" s="33"/>
      <c r="H480" s="33"/>
      <c r="I480" s="166"/>
      <c r="J480" s="33"/>
      <c r="K480" s="33"/>
      <c r="L480" s="34"/>
      <c r="M480" s="167"/>
      <c r="N480" s="168"/>
      <c r="O480" s="59"/>
      <c r="P480" s="59"/>
      <c r="Q480" s="59"/>
      <c r="R480" s="59"/>
      <c r="S480" s="59"/>
      <c r="T480" s="60"/>
      <c r="U480" s="33"/>
      <c r="V480" s="33"/>
      <c r="W480" s="33"/>
      <c r="X480" s="33"/>
      <c r="Y480" s="33"/>
      <c r="Z480" s="33"/>
      <c r="AA480" s="33"/>
      <c r="AB480" s="33"/>
      <c r="AC480" s="33"/>
      <c r="AD480" s="33"/>
      <c r="AE480" s="33"/>
      <c r="AT480" s="18" t="s">
        <v>162</v>
      </c>
      <c r="AU480" s="18" t="s">
        <v>87</v>
      </c>
    </row>
    <row r="481" spans="1:65" s="13" customFormat="1" ht="22.5">
      <c r="B481" s="170"/>
      <c r="D481" s="164" t="s">
        <v>166</v>
      </c>
      <c r="E481" s="171" t="s">
        <v>1</v>
      </c>
      <c r="F481" s="172" t="s">
        <v>1043</v>
      </c>
      <c r="H481" s="171" t="s">
        <v>1</v>
      </c>
      <c r="I481" s="173"/>
      <c r="L481" s="170"/>
      <c r="M481" s="174"/>
      <c r="N481" s="175"/>
      <c r="O481" s="175"/>
      <c r="P481" s="175"/>
      <c r="Q481" s="175"/>
      <c r="R481" s="175"/>
      <c r="S481" s="175"/>
      <c r="T481" s="176"/>
      <c r="AT481" s="171" t="s">
        <v>166</v>
      </c>
      <c r="AU481" s="171" t="s">
        <v>87</v>
      </c>
      <c r="AV481" s="13" t="s">
        <v>85</v>
      </c>
      <c r="AW481" s="13" t="s">
        <v>34</v>
      </c>
      <c r="AX481" s="13" t="s">
        <v>78</v>
      </c>
      <c r="AY481" s="171" t="s">
        <v>153</v>
      </c>
    </row>
    <row r="482" spans="1:65" s="14" customFormat="1" ht="11.25">
      <c r="B482" s="177"/>
      <c r="D482" s="164" t="s">
        <v>166</v>
      </c>
      <c r="E482" s="178" t="s">
        <v>1</v>
      </c>
      <c r="F482" s="179" t="s">
        <v>1066</v>
      </c>
      <c r="H482" s="180">
        <v>3.03</v>
      </c>
      <c r="I482" s="181"/>
      <c r="L482" s="177"/>
      <c r="M482" s="182"/>
      <c r="N482" s="183"/>
      <c r="O482" s="183"/>
      <c r="P482" s="183"/>
      <c r="Q482" s="183"/>
      <c r="R482" s="183"/>
      <c r="S482" s="183"/>
      <c r="T482" s="184"/>
      <c r="AT482" s="178" t="s">
        <v>166</v>
      </c>
      <c r="AU482" s="178" t="s">
        <v>87</v>
      </c>
      <c r="AV482" s="14" t="s">
        <v>87</v>
      </c>
      <c r="AW482" s="14" t="s">
        <v>34</v>
      </c>
      <c r="AX482" s="14" t="s">
        <v>85</v>
      </c>
      <c r="AY482" s="178" t="s">
        <v>153</v>
      </c>
    </row>
    <row r="483" spans="1:65" s="2" customFormat="1" ht="21.75" customHeight="1">
      <c r="A483" s="33"/>
      <c r="B483" s="150"/>
      <c r="C483" s="193" t="s">
        <v>624</v>
      </c>
      <c r="D483" s="193" t="s">
        <v>227</v>
      </c>
      <c r="E483" s="194" t="s">
        <v>1070</v>
      </c>
      <c r="F483" s="195" t="s">
        <v>1071</v>
      </c>
      <c r="G483" s="196" t="s">
        <v>171</v>
      </c>
      <c r="H483" s="197">
        <v>3.03</v>
      </c>
      <c r="I483" s="198"/>
      <c r="J483" s="199">
        <f>ROUND(I483*H483,2)</f>
        <v>0</v>
      </c>
      <c r="K483" s="195" t="s">
        <v>159</v>
      </c>
      <c r="L483" s="200"/>
      <c r="M483" s="201" t="s">
        <v>1</v>
      </c>
      <c r="N483" s="202" t="s">
        <v>43</v>
      </c>
      <c r="O483" s="59"/>
      <c r="P483" s="160">
        <f>O483*H483</f>
        <v>0</v>
      </c>
      <c r="Q483" s="160">
        <v>0.111</v>
      </c>
      <c r="R483" s="160">
        <f>Q483*H483</f>
        <v>0.33632999999999996</v>
      </c>
      <c r="S483" s="160">
        <v>0</v>
      </c>
      <c r="T483" s="161">
        <f>S483*H483</f>
        <v>0</v>
      </c>
      <c r="U483" s="33"/>
      <c r="V483" s="33"/>
      <c r="W483" s="33"/>
      <c r="X483" s="33"/>
      <c r="Y483" s="33"/>
      <c r="Z483" s="33"/>
      <c r="AA483" s="33"/>
      <c r="AB483" s="33"/>
      <c r="AC483" s="33"/>
      <c r="AD483" s="33"/>
      <c r="AE483" s="33"/>
      <c r="AR483" s="162" t="s">
        <v>216</v>
      </c>
      <c r="AT483" s="162" t="s">
        <v>227</v>
      </c>
      <c r="AU483" s="162" t="s">
        <v>87</v>
      </c>
      <c r="AY483" s="18" t="s">
        <v>153</v>
      </c>
      <c r="BE483" s="163">
        <f>IF(N483="základní",J483,0)</f>
        <v>0</v>
      </c>
      <c r="BF483" s="163">
        <f>IF(N483="snížená",J483,0)</f>
        <v>0</v>
      </c>
      <c r="BG483" s="163">
        <f>IF(N483="zákl. přenesená",J483,0)</f>
        <v>0</v>
      </c>
      <c r="BH483" s="163">
        <f>IF(N483="sníž. přenesená",J483,0)</f>
        <v>0</v>
      </c>
      <c r="BI483" s="163">
        <f>IF(N483="nulová",J483,0)</f>
        <v>0</v>
      </c>
      <c r="BJ483" s="18" t="s">
        <v>85</v>
      </c>
      <c r="BK483" s="163">
        <f>ROUND(I483*H483,2)</f>
        <v>0</v>
      </c>
      <c r="BL483" s="18" t="s">
        <v>160</v>
      </c>
      <c r="BM483" s="162" t="s">
        <v>1072</v>
      </c>
    </row>
    <row r="484" spans="1:65" s="2" customFormat="1" ht="11.25">
      <c r="A484" s="33"/>
      <c r="B484" s="34"/>
      <c r="C484" s="33"/>
      <c r="D484" s="164" t="s">
        <v>162</v>
      </c>
      <c r="E484" s="33"/>
      <c r="F484" s="165" t="s">
        <v>1071</v>
      </c>
      <c r="G484" s="33"/>
      <c r="H484" s="33"/>
      <c r="I484" s="166"/>
      <c r="J484" s="33"/>
      <c r="K484" s="33"/>
      <c r="L484" s="34"/>
      <c r="M484" s="167"/>
      <c r="N484" s="168"/>
      <c r="O484" s="59"/>
      <c r="P484" s="59"/>
      <c r="Q484" s="59"/>
      <c r="R484" s="59"/>
      <c r="S484" s="59"/>
      <c r="T484" s="60"/>
      <c r="U484" s="33"/>
      <c r="V484" s="33"/>
      <c r="W484" s="33"/>
      <c r="X484" s="33"/>
      <c r="Y484" s="33"/>
      <c r="Z484" s="33"/>
      <c r="AA484" s="33"/>
      <c r="AB484" s="33"/>
      <c r="AC484" s="33"/>
      <c r="AD484" s="33"/>
      <c r="AE484" s="33"/>
      <c r="AT484" s="18" t="s">
        <v>162</v>
      </c>
      <c r="AU484" s="18" t="s">
        <v>87</v>
      </c>
    </row>
    <row r="485" spans="1:65" s="13" customFormat="1" ht="22.5">
      <c r="B485" s="170"/>
      <c r="D485" s="164" t="s">
        <v>166</v>
      </c>
      <c r="E485" s="171" t="s">
        <v>1</v>
      </c>
      <c r="F485" s="172" t="s">
        <v>1043</v>
      </c>
      <c r="H485" s="171" t="s">
        <v>1</v>
      </c>
      <c r="I485" s="173"/>
      <c r="L485" s="170"/>
      <c r="M485" s="174"/>
      <c r="N485" s="175"/>
      <c r="O485" s="175"/>
      <c r="P485" s="175"/>
      <c r="Q485" s="175"/>
      <c r="R485" s="175"/>
      <c r="S485" s="175"/>
      <c r="T485" s="176"/>
      <c r="AT485" s="171" t="s">
        <v>166</v>
      </c>
      <c r="AU485" s="171" t="s">
        <v>87</v>
      </c>
      <c r="AV485" s="13" t="s">
        <v>85</v>
      </c>
      <c r="AW485" s="13" t="s">
        <v>34</v>
      </c>
      <c r="AX485" s="13" t="s">
        <v>78</v>
      </c>
      <c r="AY485" s="171" t="s">
        <v>153</v>
      </c>
    </row>
    <row r="486" spans="1:65" s="14" customFormat="1" ht="11.25">
      <c r="B486" s="177"/>
      <c r="D486" s="164" t="s">
        <v>166</v>
      </c>
      <c r="E486" s="178" t="s">
        <v>1</v>
      </c>
      <c r="F486" s="179" t="s">
        <v>1066</v>
      </c>
      <c r="H486" s="180">
        <v>3.03</v>
      </c>
      <c r="I486" s="181"/>
      <c r="L486" s="177"/>
      <c r="M486" s="182"/>
      <c r="N486" s="183"/>
      <c r="O486" s="183"/>
      <c r="P486" s="183"/>
      <c r="Q486" s="183"/>
      <c r="R486" s="183"/>
      <c r="S486" s="183"/>
      <c r="T486" s="184"/>
      <c r="AT486" s="178" t="s">
        <v>166</v>
      </c>
      <c r="AU486" s="178" t="s">
        <v>87</v>
      </c>
      <c r="AV486" s="14" t="s">
        <v>87</v>
      </c>
      <c r="AW486" s="14" t="s">
        <v>34</v>
      </c>
      <c r="AX486" s="14" t="s">
        <v>85</v>
      </c>
      <c r="AY486" s="178" t="s">
        <v>153</v>
      </c>
    </row>
    <row r="487" spans="1:65" s="2" customFormat="1" ht="24.2" customHeight="1">
      <c r="A487" s="33"/>
      <c r="B487" s="150"/>
      <c r="C487" s="193" t="s">
        <v>630</v>
      </c>
      <c r="D487" s="193" t="s">
        <v>227</v>
      </c>
      <c r="E487" s="194" t="s">
        <v>1073</v>
      </c>
      <c r="F487" s="195" t="s">
        <v>1074</v>
      </c>
      <c r="G487" s="196" t="s">
        <v>171</v>
      </c>
      <c r="H487" s="197">
        <v>3.03</v>
      </c>
      <c r="I487" s="198"/>
      <c r="J487" s="199">
        <f>ROUND(I487*H487,2)</f>
        <v>0</v>
      </c>
      <c r="K487" s="195" t="s">
        <v>159</v>
      </c>
      <c r="L487" s="200"/>
      <c r="M487" s="201" t="s">
        <v>1</v>
      </c>
      <c r="N487" s="202" t="s">
        <v>43</v>
      </c>
      <c r="O487" s="59"/>
      <c r="P487" s="160">
        <f>O487*H487</f>
        <v>0</v>
      </c>
      <c r="Q487" s="160">
        <v>0.08</v>
      </c>
      <c r="R487" s="160">
        <f>Q487*H487</f>
        <v>0.24239999999999998</v>
      </c>
      <c r="S487" s="160">
        <v>0</v>
      </c>
      <c r="T487" s="161">
        <f>S487*H487</f>
        <v>0</v>
      </c>
      <c r="U487" s="33"/>
      <c r="V487" s="33"/>
      <c r="W487" s="33"/>
      <c r="X487" s="33"/>
      <c r="Y487" s="33"/>
      <c r="Z487" s="33"/>
      <c r="AA487" s="33"/>
      <c r="AB487" s="33"/>
      <c r="AC487" s="33"/>
      <c r="AD487" s="33"/>
      <c r="AE487" s="33"/>
      <c r="AR487" s="162" t="s">
        <v>216</v>
      </c>
      <c r="AT487" s="162" t="s">
        <v>227</v>
      </c>
      <c r="AU487" s="162" t="s">
        <v>87</v>
      </c>
      <c r="AY487" s="18" t="s">
        <v>153</v>
      </c>
      <c r="BE487" s="163">
        <f>IF(N487="základní",J487,0)</f>
        <v>0</v>
      </c>
      <c r="BF487" s="163">
        <f>IF(N487="snížená",J487,0)</f>
        <v>0</v>
      </c>
      <c r="BG487" s="163">
        <f>IF(N487="zákl. přenesená",J487,0)</f>
        <v>0</v>
      </c>
      <c r="BH487" s="163">
        <f>IF(N487="sníž. přenesená",J487,0)</f>
        <v>0</v>
      </c>
      <c r="BI487" s="163">
        <f>IF(N487="nulová",J487,0)</f>
        <v>0</v>
      </c>
      <c r="BJ487" s="18" t="s">
        <v>85</v>
      </c>
      <c r="BK487" s="163">
        <f>ROUND(I487*H487,2)</f>
        <v>0</v>
      </c>
      <c r="BL487" s="18" t="s">
        <v>160</v>
      </c>
      <c r="BM487" s="162" t="s">
        <v>1075</v>
      </c>
    </row>
    <row r="488" spans="1:65" s="2" customFormat="1" ht="19.5">
      <c r="A488" s="33"/>
      <c r="B488" s="34"/>
      <c r="C488" s="33"/>
      <c r="D488" s="164" t="s">
        <v>162</v>
      </c>
      <c r="E488" s="33"/>
      <c r="F488" s="165" t="s">
        <v>1074</v>
      </c>
      <c r="G488" s="33"/>
      <c r="H488" s="33"/>
      <c r="I488" s="166"/>
      <c r="J488" s="33"/>
      <c r="K488" s="33"/>
      <c r="L488" s="34"/>
      <c r="M488" s="167"/>
      <c r="N488" s="168"/>
      <c r="O488" s="59"/>
      <c r="P488" s="59"/>
      <c r="Q488" s="59"/>
      <c r="R488" s="59"/>
      <c r="S488" s="59"/>
      <c r="T488" s="60"/>
      <c r="U488" s="33"/>
      <c r="V488" s="33"/>
      <c r="W488" s="33"/>
      <c r="X488" s="33"/>
      <c r="Y488" s="33"/>
      <c r="Z488" s="33"/>
      <c r="AA488" s="33"/>
      <c r="AB488" s="33"/>
      <c r="AC488" s="33"/>
      <c r="AD488" s="33"/>
      <c r="AE488" s="33"/>
      <c r="AT488" s="18" t="s">
        <v>162</v>
      </c>
      <c r="AU488" s="18" t="s">
        <v>87</v>
      </c>
    </row>
    <row r="489" spans="1:65" s="13" customFormat="1" ht="22.5">
      <c r="B489" s="170"/>
      <c r="D489" s="164" t="s">
        <v>166</v>
      </c>
      <c r="E489" s="171" t="s">
        <v>1</v>
      </c>
      <c r="F489" s="172" t="s">
        <v>1043</v>
      </c>
      <c r="H489" s="171" t="s">
        <v>1</v>
      </c>
      <c r="I489" s="173"/>
      <c r="L489" s="170"/>
      <c r="M489" s="174"/>
      <c r="N489" s="175"/>
      <c r="O489" s="175"/>
      <c r="P489" s="175"/>
      <c r="Q489" s="175"/>
      <c r="R489" s="175"/>
      <c r="S489" s="175"/>
      <c r="T489" s="176"/>
      <c r="AT489" s="171" t="s">
        <v>166</v>
      </c>
      <c r="AU489" s="171" t="s">
        <v>87</v>
      </c>
      <c r="AV489" s="13" t="s">
        <v>85</v>
      </c>
      <c r="AW489" s="13" t="s">
        <v>34</v>
      </c>
      <c r="AX489" s="13" t="s">
        <v>78</v>
      </c>
      <c r="AY489" s="171" t="s">
        <v>153</v>
      </c>
    </row>
    <row r="490" spans="1:65" s="14" customFormat="1" ht="11.25">
      <c r="B490" s="177"/>
      <c r="D490" s="164" t="s">
        <v>166</v>
      </c>
      <c r="E490" s="178" t="s">
        <v>1</v>
      </c>
      <c r="F490" s="179" t="s">
        <v>1066</v>
      </c>
      <c r="H490" s="180">
        <v>3.03</v>
      </c>
      <c r="I490" s="181"/>
      <c r="L490" s="177"/>
      <c r="M490" s="182"/>
      <c r="N490" s="183"/>
      <c r="O490" s="183"/>
      <c r="P490" s="183"/>
      <c r="Q490" s="183"/>
      <c r="R490" s="183"/>
      <c r="S490" s="183"/>
      <c r="T490" s="184"/>
      <c r="AT490" s="178" t="s">
        <v>166</v>
      </c>
      <c r="AU490" s="178" t="s">
        <v>87</v>
      </c>
      <c r="AV490" s="14" t="s">
        <v>87</v>
      </c>
      <c r="AW490" s="14" t="s">
        <v>34</v>
      </c>
      <c r="AX490" s="14" t="s">
        <v>85</v>
      </c>
      <c r="AY490" s="178" t="s">
        <v>153</v>
      </c>
    </row>
    <row r="491" spans="1:65" s="2" customFormat="1" ht="24.2" customHeight="1">
      <c r="A491" s="33"/>
      <c r="B491" s="150"/>
      <c r="C491" s="193" t="s">
        <v>642</v>
      </c>
      <c r="D491" s="193" t="s">
        <v>227</v>
      </c>
      <c r="E491" s="194" t="s">
        <v>1076</v>
      </c>
      <c r="F491" s="195" t="s">
        <v>1077</v>
      </c>
      <c r="G491" s="196" t="s">
        <v>171</v>
      </c>
      <c r="H491" s="197">
        <v>3.03</v>
      </c>
      <c r="I491" s="198"/>
      <c r="J491" s="199">
        <f>ROUND(I491*H491,2)</f>
        <v>0</v>
      </c>
      <c r="K491" s="195" t="s">
        <v>159</v>
      </c>
      <c r="L491" s="200"/>
      <c r="M491" s="201" t="s">
        <v>1</v>
      </c>
      <c r="N491" s="202" t="s">
        <v>43</v>
      </c>
      <c r="O491" s="59"/>
      <c r="P491" s="160">
        <f>O491*H491</f>
        <v>0</v>
      </c>
      <c r="Q491" s="160">
        <v>2.7E-2</v>
      </c>
      <c r="R491" s="160">
        <f>Q491*H491</f>
        <v>8.1809999999999994E-2</v>
      </c>
      <c r="S491" s="160">
        <v>0</v>
      </c>
      <c r="T491" s="161">
        <f>S491*H491</f>
        <v>0</v>
      </c>
      <c r="U491" s="33"/>
      <c r="V491" s="33"/>
      <c r="W491" s="33"/>
      <c r="X491" s="33"/>
      <c r="Y491" s="33"/>
      <c r="Z491" s="33"/>
      <c r="AA491" s="33"/>
      <c r="AB491" s="33"/>
      <c r="AC491" s="33"/>
      <c r="AD491" s="33"/>
      <c r="AE491" s="33"/>
      <c r="AR491" s="162" t="s">
        <v>216</v>
      </c>
      <c r="AT491" s="162" t="s">
        <v>227</v>
      </c>
      <c r="AU491" s="162" t="s">
        <v>87</v>
      </c>
      <c r="AY491" s="18" t="s">
        <v>153</v>
      </c>
      <c r="BE491" s="163">
        <f>IF(N491="základní",J491,0)</f>
        <v>0</v>
      </c>
      <c r="BF491" s="163">
        <f>IF(N491="snížená",J491,0)</f>
        <v>0</v>
      </c>
      <c r="BG491" s="163">
        <f>IF(N491="zákl. přenesená",J491,0)</f>
        <v>0</v>
      </c>
      <c r="BH491" s="163">
        <f>IF(N491="sníž. přenesená",J491,0)</f>
        <v>0</v>
      </c>
      <c r="BI491" s="163">
        <f>IF(N491="nulová",J491,0)</f>
        <v>0</v>
      </c>
      <c r="BJ491" s="18" t="s">
        <v>85</v>
      </c>
      <c r="BK491" s="163">
        <f>ROUND(I491*H491,2)</f>
        <v>0</v>
      </c>
      <c r="BL491" s="18" t="s">
        <v>160</v>
      </c>
      <c r="BM491" s="162" t="s">
        <v>1078</v>
      </c>
    </row>
    <row r="492" spans="1:65" s="2" customFormat="1" ht="11.25">
      <c r="A492" s="33"/>
      <c r="B492" s="34"/>
      <c r="C492" s="33"/>
      <c r="D492" s="164" t="s">
        <v>162</v>
      </c>
      <c r="E492" s="33"/>
      <c r="F492" s="165" t="s">
        <v>1077</v>
      </c>
      <c r="G492" s="33"/>
      <c r="H492" s="33"/>
      <c r="I492" s="166"/>
      <c r="J492" s="33"/>
      <c r="K492" s="33"/>
      <c r="L492" s="34"/>
      <c r="M492" s="167"/>
      <c r="N492" s="168"/>
      <c r="O492" s="59"/>
      <c r="P492" s="59"/>
      <c r="Q492" s="59"/>
      <c r="R492" s="59"/>
      <c r="S492" s="59"/>
      <c r="T492" s="60"/>
      <c r="U492" s="33"/>
      <c r="V492" s="33"/>
      <c r="W492" s="33"/>
      <c r="X492" s="33"/>
      <c r="Y492" s="33"/>
      <c r="Z492" s="33"/>
      <c r="AA492" s="33"/>
      <c r="AB492" s="33"/>
      <c r="AC492" s="33"/>
      <c r="AD492" s="33"/>
      <c r="AE492" s="33"/>
      <c r="AT492" s="18" t="s">
        <v>162</v>
      </c>
      <c r="AU492" s="18" t="s">
        <v>87</v>
      </c>
    </row>
    <row r="493" spans="1:65" s="13" customFormat="1" ht="22.5">
      <c r="B493" s="170"/>
      <c r="D493" s="164" t="s">
        <v>166</v>
      </c>
      <c r="E493" s="171" t="s">
        <v>1</v>
      </c>
      <c r="F493" s="172" t="s">
        <v>1043</v>
      </c>
      <c r="H493" s="171" t="s">
        <v>1</v>
      </c>
      <c r="I493" s="173"/>
      <c r="L493" s="170"/>
      <c r="M493" s="174"/>
      <c r="N493" s="175"/>
      <c r="O493" s="175"/>
      <c r="P493" s="175"/>
      <c r="Q493" s="175"/>
      <c r="R493" s="175"/>
      <c r="S493" s="175"/>
      <c r="T493" s="176"/>
      <c r="AT493" s="171" t="s">
        <v>166</v>
      </c>
      <c r="AU493" s="171" t="s">
        <v>87</v>
      </c>
      <c r="AV493" s="13" t="s">
        <v>85</v>
      </c>
      <c r="AW493" s="13" t="s">
        <v>34</v>
      </c>
      <c r="AX493" s="13" t="s">
        <v>78</v>
      </c>
      <c r="AY493" s="171" t="s">
        <v>153</v>
      </c>
    </row>
    <row r="494" spans="1:65" s="14" customFormat="1" ht="11.25">
      <c r="B494" s="177"/>
      <c r="D494" s="164" t="s">
        <v>166</v>
      </c>
      <c r="E494" s="178" t="s">
        <v>1</v>
      </c>
      <c r="F494" s="179" t="s">
        <v>1066</v>
      </c>
      <c r="H494" s="180">
        <v>3.03</v>
      </c>
      <c r="I494" s="181"/>
      <c r="L494" s="177"/>
      <c r="M494" s="182"/>
      <c r="N494" s="183"/>
      <c r="O494" s="183"/>
      <c r="P494" s="183"/>
      <c r="Q494" s="183"/>
      <c r="R494" s="183"/>
      <c r="S494" s="183"/>
      <c r="T494" s="184"/>
      <c r="AT494" s="178" t="s">
        <v>166</v>
      </c>
      <c r="AU494" s="178" t="s">
        <v>87</v>
      </c>
      <c r="AV494" s="14" t="s">
        <v>87</v>
      </c>
      <c r="AW494" s="14" t="s">
        <v>34</v>
      </c>
      <c r="AX494" s="14" t="s">
        <v>85</v>
      </c>
      <c r="AY494" s="178" t="s">
        <v>153</v>
      </c>
    </row>
    <row r="495" spans="1:65" s="2" customFormat="1" ht="24.2" customHeight="1">
      <c r="A495" s="33"/>
      <c r="B495" s="150"/>
      <c r="C495" s="193" t="s">
        <v>647</v>
      </c>
      <c r="D495" s="193" t="s">
        <v>227</v>
      </c>
      <c r="E495" s="194" t="s">
        <v>1079</v>
      </c>
      <c r="F495" s="195" t="s">
        <v>1080</v>
      </c>
      <c r="G495" s="196" t="s">
        <v>171</v>
      </c>
      <c r="H495" s="197">
        <v>3</v>
      </c>
      <c r="I495" s="198"/>
      <c r="J495" s="199">
        <f>ROUND(I495*H495,2)</f>
        <v>0</v>
      </c>
      <c r="K495" s="195" t="s">
        <v>159</v>
      </c>
      <c r="L495" s="200"/>
      <c r="M495" s="201" t="s">
        <v>1</v>
      </c>
      <c r="N495" s="202" t="s">
        <v>43</v>
      </c>
      <c r="O495" s="59"/>
      <c r="P495" s="160">
        <f>O495*H495</f>
        <v>0</v>
      </c>
      <c r="Q495" s="160">
        <v>4.0000000000000001E-3</v>
      </c>
      <c r="R495" s="160">
        <f>Q495*H495</f>
        <v>1.2E-2</v>
      </c>
      <c r="S495" s="160">
        <v>0</v>
      </c>
      <c r="T495" s="161">
        <f>S495*H495</f>
        <v>0</v>
      </c>
      <c r="U495" s="33"/>
      <c r="V495" s="33"/>
      <c r="W495" s="33"/>
      <c r="X495" s="33"/>
      <c r="Y495" s="33"/>
      <c r="Z495" s="33"/>
      <c r="AA495" s="33"/>
      <c r="AB495" s="33"/>
      <c r="AC495" s="33"/>
      <c r="AD495" s="33"/>
      <c r="AE495" s="33"/>
      <c r="AR495" s="162" t="s">
        <v>216</v>
      </c>
      <c r="AT495" s="162" t="s">
        <v>227</v>
      </c>
      <c r="AU495" s="162" t="s">
        <v>87</v>
      </c>
      <c r="AY495" s="18" t="s">
        <v>153</v>
      </c>
      <c r="BE495" s="163">
        <f>IF(N495="základní",J495,0)</f>
        <v>0</v>
      </c>
      <c r="BF495" s="163">
        <f>IF(N495="snížená",J495,0)</f>
        <v>0</v>
      </c>
      <c r="BG495" s="163">
        <f>IF(N495="zákl. přenesená",J495,0)</f>
        <v>0</v>
      </c>
      <c r="BH495" s="163">
        <f>IF(N495="sníž. přenesená",J495,0)</f>
        <v>0</v>
      </c>
      <c r="BI495" s="163">
        <f>IF(N495="nulová",J495,0)</f>
        <v>0</v>
      </c>
      <c r="BJ495" s="18" t="s">
        <v>85</v>
      </c>
      <c r="BK495" s="163">
        <f>ROUND(I495*H495,2)</f>
        <v>0</v>
      </c>
      <c r="BL495" s="18" t="s">
        <v>160</v>
      </c>
      <c r="BM495" s="162" t="s">
        <v>1081</v>
      </c>
    </row>
    <row r="496" spans="1:65" s="2" customFormat="1" ht="11.25">
      <c r="A496" s="33"/>
      <c r="B496" s="34"/>
      <c r="C496" s="33"/>
      <c r="D496" s="164" t="s">
        <v>162</v>
      </c>
      <c r="E496" s="33"/>
      <c r="F496" s="165" t="s">
        <v>1080</v>
      </c>
      <c r="G496" s="33"/>
      <c r="H496" s="33"/>
      <c r="I496" s="166"/>
      <c r="J496" s="33"/>
      <c r="K496" s="33"/>
      <c r="L496" s="34"/>
      <c r="M496" s="167"/>
      <c r="N496" s="168"/>
      <c r="O496" s="59"/>
      <c r="P496" s="59"/>
      <c r="Q496" s="59"/>
      <c r="R496" s="59"/>
      <c r="S496" s="59"/>
      <c r="T496" s="60"/>
      <c r="U496" s="33"/>
      <c r="V496" s="33"/>
      <c r="W496" s="33"/>
      <c r="X496" s="33"/>
      <c r="Y496" s="33"/>
      <c r="Z496" s="33"/>
      <c r="AA496" s="33"/>
      <c r="AB496" s="33"/>
      <c r="AC496" s="33"/>
      <c r="AD496" s="33"/>
      <c r="AE496" s="33"/>
      <c r="AT496" s="18" t="s">
        <v>162</v>
      </c>
      <c r="AU496" s="18" t="s">
        <v>87</v>
      </c>
    </row>
    <row r="497" spans="1:65" s="13" customFormat="1" ht="22.5">
      <c r="B497" s="170"/>
      <c r="D497" s="164" t="s">
        <v>166</v>
      </c>
      <c r="E497" s="171" t="s">
        <v>1</v>
      </c>
      <c r="F497" s="172" t="s">
        <v>1043</v>
      </c>
      <c r="H497" s="171" t="s">
        <v>1</v>
      </c>
      <c r="I497" s="173"/>
      <c r="L497" s="170"/>
      <c r="M497" s="174"/>
      <c r="N497" s="175"/>
      <c r="O497" s="175"/>
      <c r="P497" s="175"/>
      <c r="Q497" s="175"/>
      <c r="R497" s="175"/>
      <c r="S497" s="175"/>
      <c r="T497" s="176"/>
      <c r="AT497" s="171" t="s">
        <v>166</v>
      </c>
      <c r="AU497" s="171" t="s">
        <v>87</v>
      </c>
      <c r="AV497" s="13" t="s">
        <v>85</v>
      </c>
      <c r="AW497" s="13" t="s">
        <v>34</v>
      </c>
      <c r="AX497" s="13" t="s">
        <v>78</v>
      </c>
      <c r="AY497" s="171" t="s">
        <v>153</v>
      </c>
    </row>
    <row r="498" spans="1:65" s="14" customFormat="1" ht="11.25">
      <c r="B498" s="177"/>
      <c r="D498" s="164" t="s">
        <v>166</v>
      </c>
      <c r="E498" s="178" t="s">
        <v>1</v>
      </c>
      <c r="F498" s="179" t="s">
        <v>639</v>
      </c>
      <c r="H498" s="180">
        <v>3</v>
      </c>
      <c r="I498" s="181"/>
      <c r="L498" s="177"/>
      <c r="M498" s="182"/>
      <c r="N498" s="183"/>
      <c r="O498" s="183"/>
      <c r="P498" s="183"/>
      <c r="Q498" s="183"/>
      <c r="R498" s="183"/>
      <c r="S498" s="183"/>
      <c r="T498" s="184"/>
      <c r="AT498" s="178" t="s">
        <v>166</v>
      </c>
      <c r="AU498" s="178" t="s">
        <v>87</v>
      </c>
      <c r="AV498" s="14" t="s">
        <v>87</v>
      </c>
      <c r="AW498" s="14" t="s">
        <v>34</v>
      </c>
      <c r="AX498" s="14" t="s">
        <v>85</v>
      </c>
      <c r="AY498" s="178" t="s">
        <v>153</v>
      </c>
    </row>
    <row r="499" spans="1:65" s="2" customFormat="1" ht="16.5" customHeight="1">
      <c r="A499" s="33"/>
      <c r="B499" s="150"/>
      <c r="C499" s="193" t="s">
        <v>652</v>
      </c>
      <c r="D499" s="193" t="s">
        <v>227</v>
      </c>
      <c r="E499" s="194" t="s">
        <v>1082</v>
      </c>
      <c r="F499" s="195" t="s">
        <v>1083</v>
      </c>
      <c r="G499" s="196" t="s">
        <v>171</v>
      </c>
      <c r="H499" s="197">
        <v>3</v>
      </c>
      <c r="I499" s="198"/>
      <c r="J499" s="199">
        <f>ROUND(I499*H499,2)</f>
        <v>0</v>
      </c>
      <c r="K499" s="195" t="s">
        <v>159</v>
      </c>
      <c r="L499" s="200"/>
      <c r="M499" s="201" t="s">
        <v>1</v>
      </c>
      <c r="N499" s="202" t="s">
        <v>43</v>
      </c>
      <c r="O499" s="59"/>
      <c r="P499" s="160">
        <f>O499*H499</f>
        <v>0</v>
      </c>
      <c r="Q499" s="160">
        <v>5.0599999999999999E-2</v>
      </c>
      <c r="R499" s="160">
        <f>Q499*H499</f>
        <v>0.15179999999999999</v>
      </c>
      <c r="S499" s="160">
        <v>0</v>
      </c>
      <c r="T499" s="161">
        <f>S499*H499</f>
        <v>0</v>
      </c>
      <c r="U499" s="33"/>
      <c r="V499" s="33"/>
      <c r="W499" s="33"/>
      <c r="X499" s="33"/>
      <c r="Y499" s="33"/>
      <c r="Z499" s="33"/>
      <c r="AA499" s="33"/>
      <c r="AB499" s="33"/>
      <c r="AC499" s="33"/>
      <c r="AD499" s="33"/>
      <c r="AE499" s="33"/>
      <c r="AR499" s="162" t="s">
        <v>216</v>
      </c>
      <c r="AT499" s="162" t="s">
        <v>227</v>
      </c>
      <c r="AU499" s="162" t="s">
        <v>87</v>
      </c>
      <c r="AY499" s="18" t="s">
        <v>153</v>
      </c>
      <c r="BE499" s="163">
        <f>IF(N499="základní",J499,0)</f>
        <v>0</v>
      </c>
      <c r="BF499" s="163">
        <f>IF(N499="snížená",J499,0)</f>
        <v>0</v>
      </c>
      <c r="BG499" s="163">
        <f>IF(N499="zákl. přenesená",J499,0)</f>
        <v>0</v>
      </c>
      <c r="BH499" s="163">
        <f>IF(N499="sníž. přenesená",J499,0)</f>
        <v>0</v>
      </c>
      <c r="BI499" s="163">
        <f>IF(N499="nulová",J499,0)</f>
        <v>0</v>
      </c>
      <c r="BJ499" s="18" t="s">
        <v>85</v>
      </c>
      <c r="BK499" s="163">
        <f>ROUND(I499*H499,2)</f>
        <v>0</v>
      </c>
      <c r="BL499" s="18" t="s">
        <v>160</v>
      </c>
      <c r="BM499" s="162" t="s">
        <v>1084</v>
      </c>
    </row>
    <row r="500" spans="1:65" s="2" customFormat="1" ht="11.25">
      <c r="A500" s="33"/>
      <c r="B500" s="34"/>
      <c r="C500" s="33"/>
      <c r="D500" s="164" t="s">
        <v>162</v>
      </c>
      <c r="E500" s="33"/>
      <c r="F500" s="165" t="s">
        <v>1083</v>
      </c>
      <c r="G500" s="33"/>
      <c r="H500" s="33"/>
      <c r="I500" s="166"/>
      <c r="J500" s="33"/>
      <c r="K500" s="33"/>
      <c r="L500" s="34"/>
      <c r="M500" s="167"/>
      <c r="N500" s="168"/>
      <c r="O500" s="59"/>
      <c r="P500" s="59"/>
      <c r="Q500" s="59"/>
      <c r="R500" s="59"/>
      <c r="S500" s="59"/>
      <c r="T500" s="60"/>
      <c r="U500" s="33"/>
      <c r="V500" s="33"/>
      <c r="W500" s="33"/>
      <c r="X500" s="33"/>
      <c r="Y500" s="33"/>
      <c r="Z500" s="33"/>
      <c r="AA500" s="33"/>
      <c r="AB500" s="33"/>
      <c r="AC500" s="33"/>
      <c r="AD500" s="33"/>
      <c r="AE500" s="33"/>
      <c r="AT500" s="18" t="s">
        <v>162</v>
      </c>
      <c r="AU500" s="18" t="s">
        <v>87</v>
      </c>
    </row>
    <row r="501" spans="1:65" s="13" customFormat="1" ht="22.5">
      <c r="B501" s="170"/>
      <c r="D501" s="164" t="s">
        <v>166</v>
      </c>
      <c r="E501" s="171" t="s">
        <v>1</v>
      </c>
      <c r="F501" s="172" t="s">
        <v>1043</v>
      </c>
      <c r="H501" s="171" t="s">
        <v>1</v>
      </c>
      <c r="I501" s="173"/>
      <c r="L501" s="170"/>
      <c r="M501" s="174"/>
      <c r="N501" s="175"/>
      <c r="O501" s="175"/>
      <c r="P501" s="175"/>
      <c r="Q501" s="175"/>
      <c r="R501" s="175"/>
      <c r="S501" s="175"/>
      <c r="T501" s="176"/>
      <c r="AT501" s="171" t="s">
        <v>166</v>
      </c>
      <c r="AU501" s="171" t="s">
        <v>87</v>
      </c>
      <c r="AV501" s="13" t="s">
        <v>85</v>
      </c>
      <c r="AW501" s="13" t="s">
        <v>34</v>
      </c>
      <c r="AX501" s="13" t="s">
        <v>78</v>
      </c>
      <c r="AY501" s="171" t="s">
        <v>153</v>
      </c>
    </row>
    <row r="502" spans="1:65" s="13" customFormat="1" ht="11.25">
      <c r="B502" s="170"/>
      <c r="D502" s="164" t="s">
        <v>166</v>
      </c>
      <c r="E502" s="171" t="s">
        <v>1</v>
      </c>
      <c r="F502" s="172" t="s">
        <v>1085</v>
      </c>
      <c r="H502" s="171" t="s">
        <v>1</v>
      </c>
      <c r="I502" s="173"/>
      <c r="L502" s="170"/>
      <c r="M502" s="174"/>
      <c r="N502" s="175"/>
      <c r="O502" s="175"/>
      <c r="P502" s="175"/>
      <c r="Q502" s="175"/>
      <c r="R502" s="175"/>
      <c r="S502" s="175"/>
      <c r="T502" s="176"/>
      <c r="AT502" s="171" t="s">
        <v>166</v>
      </c>
      <c r="AU502" s="171" t="s">
        <v>87</v>
      </c>
      <c r="AV502" s="13" t="s">
        <v>85</v>
      </c>
      <c r="AW502" s="13" t="s">
        <v>34</v>
      </c>
      <c r="AX502" s="13" t="s">
        <v>78</v>
      </c>
      <c r="AY502" s="171" t="s">
        <v>153</v>
      </c>
    </row>
    <row r="503" spans="1:65" s="14" customFormat="1" ht="11.25">
      <c r="B503" s="177"/>
      <c r="D503" s="164" t="s">
        <v>166</v>
      </c>
      <c r="E503" s="178" t="s">
        <v>1</v>
      </c>
      <c r="F503" s="179" t="s">
        <v>639</v>
      </c>
      <c r="H503" s="180">
        <v>3</v>
      </c>
      <c r="I503" s="181"/>
      <c r="L503" s="177"/>
      <c r="M503" s="182"/>
      <c r="N503" s="183"/>
      <c r="O503" s="183"/>
      <c r="P503" s="183"/>
      <c r="Q503" s="183"/>
      <c r="R503" s="183"/>
      <c r="S503" s="183"/>
      <c r="T503" s="184"/>
      <c r="AT503" s="178" t="s">
        <v>166</v>
      </c>
      <c r="AU503" s="178" t="s">
        <v>87</v>
      </c>
      <c r="AV503" s="14" t="s">
        <v>87</v>
      </c>
      <c r="AW503" s="14" t="s">
        <v>34</v>
      </c>
      <c r="AX503" s="14" t="s">
        <v>85</v>
      </c>
      <c r="AY503" s="178" t="s">
        <v>153</v>
      </c>
    </row>
    <row r="504" spans="1:65" s="2" customFormat="1" ht="24.2" customHeight="1">
      <c r="A504" s="33"/>
      <c r="B504" s="150"/>
      <c r="C504" s="151" t="s">
        <v>663</v>
      </c>
      <c r="D504" s="151" t="s">
        <v>155</v>
      </c>
      <c r="E504" s="152" t="s">
        <v>553</v>
      </c>
      <c r="F504" s="153" t="s">
        <v>554</v>
      </c>
      <c r="G504" s="154" t="s">
        <v>171</v>
      </c>
      <c r="H504" s="155">
        <v>10</v>
      </c>
      <c r="I504" s="156"/>
      <c r="J504" s="157">
        <f>ROUND(I504*H504,2)</f>
        <v>0</v>
      </c>
      <c r="K504" s="153" t="s">
        <v>159</v>
      </c>
      <c r="L504" s="34"/>
      <c r="M504" s="158" t="s">
        <v>1</v>
      </c>
      <c r="N504" s="159" t="s">
        <v>43</v>
      </c>
      <c r="O504" s="59"/>
      <c r="P504" s="160">
        <f>O504*H504</f>
        <v>0</v>
      </c>
      <c r="Q504" s="160">
        <v>0.42080000000000001</v>
      </c>
      <c r="R504" s="160">
        <f>Q504*H504</f>
        <v>4.2080000000000002</v>
      </c>
      <c r="S504" s="160">
        <v>0</v>
      </c>
      <c r="T504" s="161">
        <f>S504*H504</f>
        <v>0</v>
      </c>
      <c r="U504" s="33"/>
      <c r="V504" s="33"/>
      <c r="W504" s="33"/>
      <c r="X504" s="33"/>
      <c r="Y504" s="33"/>
      <c r="Z504" s="33"/>
      <c r="AA504" s="33"/>
      <c r="AB504" s="33"/>
      <c r="AC504" s="33"/>
      <c r="AD504" s="33"/>
      <c r="AE504" s="33"/>
      <c r="AR504" s="162" t="s">
        <v>160</v>
      </c>
      <c r="AT504" s="162" t="s">
        <v>155</v>
      </c>
      <c r="AU504" s="162" t="s">
        <v>87</v>
      </c>
      <c r="AY504" s="18" t="s">
        <v>153</v>
      </c>
      <c r="BE504" s="163">
        <f>IF(N504="základní",J504,0)</f>
        <v>0</v>
      </c>
      <c r="BF504" s="163">
        <f>IF(N504="snížená",J504,0)</f>
        <v>0</v>
      </c>
      <c r="BG504" s="163">
        <f>IF(N504="zákl. přenesená",J504,0)</f>
        <v>0</v>
      </c>
      <c r="BH504" s="163">
        <f>IF(N504="sníž. přenesená",J504,0)</f>
        <v>0</v>
      </c>
      <c r="BI504" s="163">
        <f>IF(N504="nulová",J504,0)</f>
        <v>0</v>
      </c>
      <c r="BJ504" s="18" t="s">
        <v>85</v>
      </c>
      <c r="BK504" s="163">
        <f>ROUND(I504*H504,2)</f>
        <v>0</v>
      </c>
      <c r="BL504" s="18" t="s">
        <v>160</v>
      </c>
      <c r="BM504" s="162" t="s">
        <v>555</v>
      </c>
    </row>
    <row r="505" spans="1:65" s="2" customFormat="1" ht="19.5">
      <c r="A505" s="33"/>
      <c r="B505" s="34"/>
      <c r="C505" s="33"/>
      <c r="D505" s="164" t="s">
        <v>162</v>
      </c>
      <c r="E505" s="33"/>
      <c r="F505" s="165" t="s">
        <v>556</v>
      </c>
      <c r="G505" s="33"/>
      <c r="H505" s="33"/>
      <c r="I505" s="166"/>
      <c r="J505" s="33"/>
      <c r="K505" s="33"/>
      <c r="L505" s="34"/>
      <c r="M505" s="167"/>
      <c r="N505" s="168"/>
      <c r="O505" s="59"/>
      <c r="P505" s="59"/>
      <c r="Q505" s="59"/>
      <c r="R505" s="59"/>
      <c r="S505" s="59"/>
      <c r="T505" s="60"/>
      <c r="U505" s="33"/>
      <c r="V505" s="33"/>
      <c r="W505" s="33"/>
      <c r="X505" s="33"/>
      <c r="Y505" s="33"/>
      <c r="Z505" s="33"/>
      <c r="AA505" s="33"/>
      <c r="AB505" s="33"/>
      <c r="AC505" s="33"/>
      <c r="AD505" s="33"/>
      <c r="AE505" s="33"/>
      <c r="AT505" s="18" t="s">
        <v>162</v>
      </c>
      <c r="AU505" s="18" t="s">
        <v>87</v>
      </c>
    </row>
    <row r="506" spans="1:65" s="2" customFormat="1" ht="97.5">
      <c r="A506" s="33"/>
      <c r="B506" s="34"/>
      <c r="C506" s="33"/>
      <c r="D506" s="164" t="s">
        <v>164</v>
      </c>
      <c r="E506" s="33"/>
      <c r="F506" s="169" t="s">
        <v>557</v>
      </c>
      <c r="G506" s="33"/>
      <c r="H506" s="33"/>
      <c r="I506" s="166"/>
      <c r="J506" s="33"/>
      <c r="K506" s="33"/>
      <c r="L506" s="34"/>
      <c r="M506" s="167"/>
      <c r="N506" s="168"/>
      <c r="O506" s="59"/>
      <c r="P506" s="59"/>
      <c r="Q506" s="59"/>
      <c r="R506" s="59"/>
      <c r="S506" s="59"/>
      <c r="T506" s="60"/>
      <c r="U506" s="33"/>
      <c r="V506" s="33"/>
      <c r="W506" s="33"/>
      <c r="X506" s="33"/>
      <c r="Y506" s="33"/>
      <c r="Z506" s="33"/>
      <c r="AA506" s="33"/>
      <c r="AB506" s="33"/>
      <c r="AC506" s="33"/>
      <c r="AD506" s="33"/>
      <c r="AE506" s="33"/>
      <c r="AT506" s="18" t="s">
        <v>164</v>
      </c>
      <c r="AU506" s="18" t="s">
        <v>87</v>
      </c>
    </row>
    <row r="507" spans="1:65" s="13" customFormat="1" ht="22.5">
      <c r="B507" s="170"/>
      <c r="D507" s="164" t="s">
        <v>166</v>
      </c>
      <c r="E507" s="171" t="s">
        <v>1</v>
      </c>
      <c r="F507" s="172" t="s">
        <v>558</v>
      </c>
      <c r="H507" s="171" t="s">
        <v>1</v>
      </c>
      <c r="I507" s="173"/>
      <c r="L507" s="170"/>
      <c r="M507" s="174"/>
      <c r="N507" s="175"/>
      <c r="O507" s="175"/>
      <c r="P507" s="175"/>
      <c r="Q507" s="175"/>
      <c r="R507" s="175"/>
      <c r="S507" s="175"/>
      <c r="T507" s="176"/>
      <c r="AT507" s="171" t="s">
        <v>166</v>
      </c>
      <c r="AU507" s="171" t="s">
        <v>87</v>
      </c>
      <c r="AV507" s="13" t="s">
        <v>85</v>
      </c>
      <c r="AW507" s="13" t="s">
        <v>34</v>
      </c>
      <c r="AX507" s="13" t="s">
        <v>78</v>
      </c>
      <c r="AY507" s="171" t="s">
        <v>153</v>
      </c>
    </row>
    <row r="508" spans="1:65" s="13" customFormat="1" ht="11.25">
      <c r="B508" s="170"/>
      <c r="D508" s="164" t="s">
        <v>166</v>
      </c>
      <c r="E508" s="171" t="s">
        <v>1</v>
      </c>
      <c r="F508" s="172" t="s">
        <v>559</v>
      </c>
      <c r="H508" s="171" t="s">
        <v>1</v>
      </c>
      <c r="I508" s="173"/>
      <c r="L508" s="170"/>
      <c r="M508" s="174"/>
      <c r="N508" s="175"/>
      <c r="O508" s="175"/>
      <c r="P508" s="175"/>
      <c r="Q508" s="175"/>
      <c r="R508" s="175"/>
      <c r="S508" s="175"/>
      <c r="T508" s="176"/>
      <c r="AT508" s="171" t="s">
        <v>166</v>
      </c>
      <c r="AU508" s="171" t="s">
        <v>87</v>
      </c>
      <c r="AV508" s="13" t="s">
        <v>85</v>
      </c>
      <c r="AW508" s="13" t="s">
        <v>34</v>
      </c>
      <c r="AX508" s="13" t="s">
        <v>78</v>
      </c>
      <c r="AY508" s="171" t="s">
        <v>153</v>
      </c>
    </row>
    <row r="509" spans="1:65" s="13" customFormat="1" ht="11.25">
      <c r="B509" s="170"/>
      <c r="D509" s="164" t="s">
        <v>166</v>
      </c>
      <c r="E509" s="171" t="s">
        <v>1</v>
      </c>
      <c r="F509" s="172" t="s">
        <v>560</v>
      </c>
      <c r="H509" s="171" t="s">
        <v>1</v>
      </c>
      <c r="I509" s="173"/>
      <c r="L509" s="170"/>
      <c r="M509" s="174"/>
      <c r="N509" s="175"/>
      <c r="O509" s="175"/>
      <c r="P509" s="175"/>
      <c r="Q509" s="175"/>
      <c r="R509" s="175"/>
      <c r="S509" s="175"/>
      <c r="T509" s="176"/>
      <c r="AT509" s="171" t="s">
        <v>166</v>
      </c>
      <c r="AU509" s="171" t="s">
        <v>87</v>
      </c>
      <c r="AV509" s="13" t="s">
        <v>85</v>
      </c>
      <c r="AW509" s="13" t="s">
        <v>34</v>
      </c>
      <c r="AX509" s="13" t="s">
        <v>78</v>
      </c>
      <c r="AY509" s="171" t="s">
        <v>153</v>
      </c>
    </row>
    <row r="510" spans="1:65" s="14" customFormat="1" ht="11.25">
      <c r="B510" s="177"/>
      <c r="D510" s="164" t="s">
        <v>166</v>
      </c>
      <c r="E510" s="178" t="s">
        <v>1</v>
      </c>
      <c r="F510" s="179" t="s">
        <v>1086</v>
      </c>
      <c r="H510" s="180">
        <v>10</v>
      </c>
      <c r="I510" s="181"/>
      <c r="L510" s="177"/>
      <c r="M510" s="182"/>
      <c r="N510" s="183"/>
      <c r="O510" s="183"/>
      <c r="P510" s="183"/>
      <c r="Q510" s="183"/>
      <c r="R510" s="183"/>
      <c r="S510" s="183"/>
      <c r="T510" s="184"/>
      <c r="AT510" s="178" t="s">
        <v>166</v>
      </c>
      <c r="AU510" s="178" t="s">
        <v>87</v>
      </c>
      <c r="AV510" s="14" t="s">
        <v>87</v>
      </c>
      <c r="AW510" s="14" t="s">
        <v>34</v>
      </c>
      <c r="AX510" s="14" t="s">
        <v>85</v>
      </c>
      <c r="AY510" s="178" t="s">
        <v>153</v>
      </c>
    </row>
    <row r="511" spans="1:65" s="12" customFormat="1" ht="22.9" customHeight="1">
      <c r="B511" s="137"/>
      <c r="D511" s="138" t="s">
        <v>77</v>
      </c>
      <c r="E511" s="148" t="s">
        <v>226</v>
      </c>
      <c r="F511" s="148" t="s">
        <v>562</v>
      </c>
      <c r="I511" s="140"/>
      <c r="J511" s="149">
        <f>BK511</f>
        <v>0</v>
      </c>
      <c r="L511" s="137"/>
      <c r="M511" s="142"/>
      <c r="N511" s="143"/>
      <c r="O511" s="143"/>
      <c r="P511" s="144">
        <f>SUM(P512:P693)</f>
        <v>0</v>
      </c>
      <c r="Q511" s="143"/>
      <c r="R511" s="144">
        <f>SUM(R512:R693)</f>
        <v>110.23166649900001</v>
      </c>
      <c r="S511" s="143"/>
      <c r="T511" s="145">
        <f>SUM(T512:T693)</f>
        <v>3.0589</v>
      </c>
      <c r="AR511" s="138" t="s">
        <v>85</v>
      </c>
      <c r="AT511" s="146" t="s">
        <v>77</v>
      </c>
      <c r="AU511" s="146" t="s">
        <v>85</v>
      </c>
      <c r="AY511" s="138" t="s">
        <v>153</v>
      </c>
      <c r="BK511" s="147">
        <f>SUM(BK512:BK693)</f>
        <v>0</v>
      </c>
    </row>
    <row r="512" spans="1:65" s="2" customFormat="1" ht="24.2" customHeight="1">
      <c r="A512" s="33"/>
      <c r="B512" s="150"/>
      <c r="C512" s="151" t="s">
        <v>669</v>
      </c>
      <c r="D512" s="151" t="s">
        <v>155</v>
      </c>
      <c r="E512" s="152" t="s">
        <v>564</v>
      </c>
      <c r="F512" s="153" t="s">
        <v>565</v>
      </c>
      <c r="G512" s="154" t="s">
        <v>171</v>
      </c>
      <c r="H512" s="155">
        <v>11</v>
      </c>
      <c r="I512" s="156"/>
      <c r="J512" s="157">
        <f>ROUND(I512*H512,2)</f>
        <v>0</v>
      </c>
      <c r="K512" s="153" t="s">
        <v>159</v>
      </c>
      <c r="L512" s="34"/>
      <c r="M512" s="158" t="s">
        <v>1</v>
      </c>
      <c r="N512" s="159" t="s">
        <v>43</v>
      </c>
      <c r="O512" s="59"/>
      <c r="P512" s="160">
        <f>O512*H512</f>
        <v>0</v>
      </c>
      <c r="Q512" s="160">
        <v>6.9999999999999999E-4</v>
      </c>
      <c r="R512" s="160">
        <f>Q512*H512</f>
        <v>7.7000000000000002E-3</v>
      </c>
      <c r="S512" s="160">
        <v>0</v>
      </c>
      <c r="T512" s="161">
        <f>S512*H512</f>
        <v>0</v>
      </c>
      <c r="U512" s="33"/>
      <c r="V512" s="33"/>
      <c r="W512" s="33"/>
      <c r="X512" s="33"/>
      <c r="Y512" s="33"/>
      <c r="Z512" s="33"/>
      <c r="AA512" s="33"/>
      <c r="AB512" s="33"/>
      <c r="AC512" s="33"/>
      <c r="AD512" s="33"/>
      <c r="AE512" s="33"/>
      <c r="AR512" s="162" t="s">
        <v>160</v>
      </c>
      <c r="AT512" s="162" t="s">
        <v>155</v>
      </c>
      <c r="AU512" s="162" t="s">
        <v>87</v>
      </c>
      <c r="AY512" s="18" t="s">
        <v>153</v>
      </c>
      <c r="BE512" s="163">
        <f>IF(N512="základní",J512,0)</f>
        <v>0</v>
      </c>
      <c r="BF512" s="163">
        <f>IF(N512="snížená",J512,0)</f>
        <v>0</v>
      </c>
      <c r="BG512" s="163">
        <f>IF(N512="zákl. přenesená",J512,0)</f>
        <v>0</v>
      </c>
      <c r="BH512" s="163">
        <f>IF(N512="sníž. přenesená",J512,0)</f>
        <v>0</v>
      </c>
      <c r="BI512" s="163">
        <f>IF(N512="nulová",J512,0)</f>
        <v>0</v>
      </c>
      <c r="BJ512" s="18" t="s">
        <v>85</v>
      </c>
      <c r="BK512" s="163">
        <f>ROUND(I512*H512,2)</f>
        <v>0</v>
      </c>
      <c r="BL512" s="18" t="s">
        <v>160</v>
      </c>
      <c r="BM512" s="162" t="s">
        <v>566</v>
      </c>
    </row>
    <row r="513" spans="1:65" s="2" customFormat="1" ht="19.5">
      <c r="A513" s="33"/>
      <c r="B513" s="34"/>
      <c r="C513" s="33"/>
      <c r="D513" s="164" t="s">
        <v>162</v>
      </c>
      <c r="E513" s="33"/>
      <c r="F513" s="165" t="s">
        <v>567</v>
      </c>
      <c r="G513" s="33"/>
      <c r="H513" s="33"/>
      <c r="I513" s="166"/>
      <c r="J513" s="33"/>
      <c r="K513" s="33"/>
      <c r="L513" s="34"/>
      <c r="M513" s="167"/>
      <c r="N513" s="168"/>
      <c r="O513" s="59"/>
      <c r="P513" s="59"/>
      <c r="Q513" s="59"/>
      <c r="R513" s="59"/>
      <c r="S513" s="59"/>
      <c r="T513" s="60"/>
      <c r="U513" s="33"/>
      <c r="V513" s="33"/>
      <c r="W513" s="33"/>
      <c r="X513" s="33"/>
      <c r="Y513" s="33"/>
      <c r="Z513" s="33"/>
      <c r="AA513" s="33"/>
      <c r="AB513" s="33"/>
      <c r="AC513" s="33"/>
      <c r="AD513" s="33"/>
      <c r="AE513" s="33"/>
      <c r="AT513" s="18" t="s">
        <v>162</v>
      </c>
      <c r="AU513" s="18" t="s">
        <v>87</v>
      </c>
    </row>
    <row r="514" spans="1:65" s="2" customFormat="1" ht="146.25">
      <c r="A514" s="33"/>
      <c r="B514" s="34"/>
      <c r="C514" s="33"/>
      <c r="D514" s="164" t="s">
        <v>164</v>
      </c>
      <c r="E514" s="33"/>
      <c r="F514" s="169" t="s">
        <v>568</v>
      </c>
      <c r="G514" s="33"/>
      <c r="H514" s="33"/>
      <c r="I514" s="166"/>
      <c r="J514" s="33"/>
      <c r="K514" s="33"/>
      <c r="L514" s="34"/>
      <c r="M514" s="167"/>
      <c r="N514" s="168"/>
      <c r="O514" s="59"/>
      <c r="P514" s="59"/>
      <c r="Q514" s="59"/>
      <c r="R514" s="59"/>
      <c r="S514" s="59"/>
      <c r="T514" s="60"/>
      <c r="U514" s="33"/>
      <c r="V514" s="33"/>
      <c r="W514" s="33"/>
      <c r="X514" s="33"/>
      <c r="Y514" s="33"/>
      <c r="Z514" s="33"/>
      <c r="AA514" s="33"/>
      <c r="AB514" s="33"/>
      <c r="AC514" s="33"/>
      <c r="AD514" s="33"/>
      <c r="AE514" s="33"/>
      <c r="AT514" s="18" t="s">
        <v>164</v>
      </c>
      <c r="AU514" s="18" t="s">
        <v>87</v>
      </c>
    </row>
    <row r="515" spans="1:65" s="13" customFormat="1" ht="11.25">
      <c r="B515" s="170"/>
      <c r="D515" s="164" t="s">
        <v>166</v>
      </c>
      <c r="E515" s="171" t="s">
        <v>1</v>
      </c>
      <c r="F515" s="172" t="s">
        <v>569</v>
      </c>
      <c r="H515" s="171" t="s">
        <v>1</v>
      </c>
      <c r="I515" s="173"/>
      <c r="L515" s="170"/>
      <c r="M515" s="174"/>
      <c r="N515" s="175"/>
      <c r="O515" s="175"/>
      <c r="P515" s="175"/>
      <c r="Q515" s="175"/>
      <c r="R515" s="175"/>
      <c r="S515" s="175"/>
      <c r="T515" s="176"/>
      <c r="AT515" s="171" t="s">
        <v>166</v>
      </c>
      <c r="AU515" s="171" t="s">
        <v>87</v>
      </c>
      <c r="AV515" s="13" t="s">
        <v>85</v>
      </c>
      <c r="AW515" s="13" t="s">
        <v>34</v>
      </c>
      <c r="AX515" s="13" t="s">
        <v>78</v>
      </c>
      <c r="AY515" s="171" t="s">
        <v>153</v>
      </c>
    </row>
    <row r="516" spans="1:65" s="14" customFormat="1" ht="11.25">
      <c r="B516" s="177"/>
      <c r="D516" s="164" t="s">
        <v>166</v>
      </c>
      <c r="E516" s="178" t="s">
        <v>1</v>
      </c>
      <c r="F516" s="179" t="s">
        <v>1087</v>
      </c>
      <c r="H516" s="180">
        <v>1</v>
      </c>
      <c r="I516" s="181"/>
      <c r="L516" s="177"/>
      <c r="M516" s="182"/>
      <c r="N516" s="183"/>
      <c r="O516" s="183"/>
      <c r="P516" s="183"/>
      <c r="Q516" s="183"/>
      <c r="R516" s="183"/>
      <c r="S516" s="183"/>
      <c r="T516" s="184"/>
      <c r="AT516" s="178" t="s">
        <v>166</v>
      </c>
      <c r="AU516" s="178" t="s">
        <v>87</v>
      </c>
      <c r="AV516" s="14" t="s">
        <v>87</v>
      </c>
      <c r="AW516" s="14" t="s">
        <v>34</v>
      </c>
      <c r="AX516" s="14" t="s">
        <v>78</v>
      </c>
      <c r="AY516" s="178" t="s">
        <v>153</v>
      </c>
    </row>
    <row r="517" spans="1:65" s="14" customFormat="1" ht="11.25">
      <c r="B517" s="177"/>
      <c r="D517" s="164" t="s">
        <v>166</v>
      </c>
      <c r="E517" s="178" t="s">
        <v>1</v>
      </c>
      <c r="F517" s="179" t="s">
        <v>1088</v>
      </c>
      <c r="H517" s="180">
        <v>1</v>
      </c>
      <c r="I517" s="181"/>
      <c r="L517" s="177"/>
      <c r="M517" s="182"/>
      <c r="N517" s="183"/>
      <c r="O517" s="183"/>
      <c r="P517" s="183"/>
      <c r="Q517" s="183"/>
      <c r="R517" s="183"/>
      <c r="S517" s="183"/>
      <c r="T517" s="184"/>
      <c r="AT517" s="178" t="s">
        <v>166</v>
      </c>
      <c r="AU517" s="178" t="s">
        <v>87</v>
      </c>
      <c r="AV517" s="14" t="s">
        <v>87</v>
      </c>
      <c r="AW517" s="14" t="s">
        <v>34</v>
      </c>
      <c r="AX517" s="14" t="s">
        <v>78</v>
      </c>
      <c r="AY517" s="178" t="s">
        <v>153</v>
      </c>
    </row>
    <row r="518" spans="1:65" s="14" customFormat="1" ht="11.25">
      <c r="B518" s="177"/>
      <c r="D518" s="164" t="s">
        <v>166</v>
      </c>
      <c r="E518" s="178" t="s">
        <v>1</v>
      </c>
      <c r="F518" s="179" t="s">
        <v>1089</v>
      </c>
      <c r="H518" s="180">
        <v>1</v>
      </c>
      <c r="I518" s="181"/>
      <c r="L518" s="177"/>
      <c r="M518" s="182"/>
      <c r="N518" s="183"/>
      <c r="O518" s="183"/>
      <c r="P518" s="183"/>
      <c r="Q518" s="183"/>
      <c r="R518" s="183"/>
      <c r="S518" s="183"/>
      <c r="T518" s="184"/>
      <c r="AT518" s="178" t="s">
        <v>166</v>
      </c>
      <c r="AU518" s="178" t="s">
        <v>87</v>
      </c>
      <c r="AV518" s="14" t="s">
        <v>87</v>
      </c>
      <c r="AW518" s="14" t="s">
        <v>34</v>
      </c>
      <c r="AX518" s="14" t="s">
        <v>78</v>
      </c>
      <c r="AY518" s="178" t="s">
        <v>153</v>
      </c>
    </row>
    <row r="519" spans="1:65" s="14" customFormat="1" ht="11.25">
      <c r="B519" s="177"/>
      <c r="D519" s="164" t="s">
        <v>166</v>
      </c>
      <c r="E519" s="178" t="s">
        <v>1</v>
      </c>
      <c r="F519" s="179" t="s">
        <v>1090</v>
      </c>
      <c r="H519" s="180">
        <v>1</v>
      </c>
      <c r="I519" s="181"/>
      <c r="L519" s="177"/>
      <c r="M519" s="182"/>
      <c r="N519" s="183"/>
      <c r="O519" s="183"/>
      <c r="P519" s="183"/>
      <c r="Q519" s="183"/>
      <c r="R519" s="183"/>
      <c r="S519" s="183"/>
      <c r="T519" s="184"/>
      <c r="AT519" s="178" t="s">
        <v>166</v>
      </c>
      <c r="AU519" s="178" t="s">
        <v>87</v>
      </c>
      <c r="AV519" s="14" t="s">
        <v>87</v>
      </c>
      <c r="AW519" s="14" t="s">
        <v>34</v>
      </c>
      <c r="AX519" s="14" t="s">
        <v>78</v>
      </c>
      <c r="AY519" s="178" t="s">
        <v>153</v>
      </c>
    </row>
    <row r="520" spans="1:65" s="14" customFormat="1" ht="11.25">
      <c r="B520" s="177"/>
      <c r="D520" s="164" t="s">
        <v>166</v>
      </c>
      <c r="E520" s="178" t="s">
        <v>1</v>
      </c>
      <c r="F520" s="179" t="s">
        <v>1091</v>
      </c>
      <c r="H520" s="180">
        <v>1</v>
      </c>
      <c r="I520" s="181"/>
      <c r="L520" s="177"/>
      <c r="M520" s="182"/>
      <c r="N520" s="183"/>
      <c r="O520" s="183"/>
      <c r="P520" s="183"/>
      <c r="Q520" s="183"/>
      <c r="R520" s="183"/>
      <c r="S520" s="183"/>
      <c r="T520" s="184"/>
      <c r="AT520" s="178" t="s">
        <v>166</v>
      </c>
      <c r="AU520" s="178" t="s">
        <v>87</v>
      </c>
      <c r="AV520" s="14" t="s">
        <v>87</v>
      </c>
      <c r="AW520" s="14" t="s">
        <v>34</v>
      </c>
      <c r="AX520" s="14" t="s">
        <v>78</v>
      </c>
      <c r="AY520" s="178" t="s">
        <v>153</v>
      </c>
    </row>
    <row r="521" spans="1:65" s="14" customFormat="1" ht="11.25">
      <c r="B521" s="177"/>
      <c r="D521" s="164" t="s">
        <v>166</v>
      </c>
      <c r="E521" s="178" t="s">
        <v>1</v>
      </c>
      <c r="F521" s="179" t="s">
        <v>1092</v>
      </c>
      <c r="H521" s="180">
        <v>2</v>
      </c>
      <c r="I521" s="181"/>
      <c r="L521" s="177"/>
      <c r="M521" s="182"/>
      <c r="N521" s="183"/>
      <c r="O521" s="183"/>
      <c r="P521" s="183"/>
      <c r="Q521" s="183"/>
      <c r="R521" s="183"/>
      <c r="S521" s="183"/>
      <c r="T521" s="184"/>
      <c r="AT521" s="178" t="s">
        <v>166</v>
      </c>
      <c r="AU521" s="178" t="s">
        <v>87</v>
      </c>
      <c r="AV521" s="14" t="s">
        <v>87</v>
      </c>
      <c r="AW521" s="14" t="s">
        <v>34</v>
      </c>
      <c r="AX521" s="14" t="s">
        <v>78</v>
      </c>
      <c r="AY521" s="178" t="s">
        <v>153</v>
      </c>
    </row>
    <row r="522" spans="1:65" s="14" customFormat="1" ht="11.25">
      <c r="B522" s="177"/>
      <c r="D522" s="164" t="s">
        <v>166</v>
      </c>
      <c r="E522" s="178" t="s">
        <v>1</v>
      </c>
      <c r="F522" s="179" t="s">
        <v>1093</v>
      </c>
      <c r="H522" s="180">
        <v>1</v>
      </c>
      <c r="I522" s="181"/>
      <c r="L522" s="177"/>
      <c r="M522" s="182"/>
      <c r="N522" s="183"/>
      <c r="O522" s="183"/>
      <c r="P522" s="183"/>
      <c r="Q522" s="183"/>
      <c r="R522" s="183"/>
      <c r="S522" s="183"/>
      <c r="T522" s="184"/>
      <c r="AT522" s="178" t="s">
        <v>166</v>
      </c>
      <c r="AU522" s="178" t="s">
        <v>87</v>
      </c>
      <c r="AV522" s="14" t="s">
        <v>87</v>
      </c>
      <c r="AW522" s="14" t="s">
        <v>34</v>
      </c>
      <c r="AX522" s="14" t="s">
        <v>78</v>
      </c>
      <c r="AY522" s="178" t="s">
        <v>153</v>
      </c>
    </row>
    <row r="523" spans="1:65" s="16" customFormat="1" ht="11.25">
      <c r="B523" s="203"/>
      <c r="D523" s="164" t="s">
        <v>166</v>
      </c>
      <c r="E523" s="204" t="s">
        <v>1</v>
      </c>
      <c r="F523" s="205" t="s">
        <v>269</v>
      </c>
      <c r="H523" s="206">
        <v>8</v>
      </c>
      <c r="I523" s="207"/>
      <c r="L523" s="203"/>
      <c r="M523" s="208"/>
      <c r="N523" s="209"/>
      <c r="O523" s="209"/>
      <c r="P523" s="209"/>
      <c r="Q523" s="209"/>
      <c r="R523" s="209"/>
      <c r="S523" s="209"/>
      <c r="T523" s="210"/>
      <c r="AT523" s="204" t="s">
        <v>166</v>
      </c>
      <c r="AU523" s="204" t="s">
        <v>87</v>
      </c>
      <c r="AV523" s="16" t="s">
        <v>176</v>
      </c>
      <c r="AW523" s="16" t="s">
        <v>34</v>
      </c>
      <c r="AX523" s="16" t="s">
        <v>78</v>
      </c>
      <c r="AY523" s="204" t="s">
        <v>153</v>
      </c>
    </row>
    <row r="524" spans="1:65" s="14" customFormat="1" ht="11.25">
      <c r="B524" s="177"/>
      <c r="D524" s="164" t="s">
        <v>166</v>
      </c>
      <c r="E524" s="178" t="s">
        <v>1</v>
      </c>
      <c r="F524" s="179" t="s">
        <v>1094</v>
      </c>
      <c r="H524" s="180">
        <v>2</v>
      </c>
      <c r="I524" s="181"/>
      <c r="L524" s="177"/>
      <c r="M524" s="182"/>
      <c r="N524" s="183"/>
      <c r="O524" s="183"/>
      <c r="P524" s="183"/>
      <c r="Q524" s="183"/>
      <c r="R524" s="183"/>
      <c r="S524" s="183"/>
      <c r="T524" s="184"/>
      <c r="AT524" s="178" t="s">
        <v>166</v>
      </c>
      <c r="AU524" s="178" t="s">
        <v>87</v>
      </c>
      <c r="AV524" s="14" t="s">
        <v>87</v>
      </c>
      <c r="AW524" s="14" t="s">
        <v>34</v>
      </c>
      <c r="AX524" s="14" t="s">
        <v>78</v>
      </c>
      <c r="AY524" s="178" t="s">
        <v>153</v>
      </c>
    </row>
    <row r="525" spans="1:65" s="14" customFormat="1" ht="22.5">
      <c r="B525" s="177"/>
      <c r="D525" s="164" t="s">
        <v>166</v>
      </c>
      <c r="E525" s="178" t="s">
        <v>1</v>
      </c>
      <c r="F525" s="179" t="s">
        <v>1095</v>
      </c>
      <c r="H525" s="180">
        <v>1</v>
      </c>
      <c r="I525" s="181"/>
      <c r="L525" s="177"/>
      <c r="M525" s="182"/>
      <c r="N525" s="183"/>
      <c r="O525" s="183"/>
      <c r="P525" s="183"/>
      <c r="Q525" s="183"/>
      <c r="R525" s="183"/>
      <c r="S525" s="183"/>
      <c r="T525" s="184"/>
      <c r="AT525" s="178" t="s">
        <v>166</v>
      </c>
      <c r="AU525" s="178" t="s">
        <v>87</v>
      </c>
      <c r="AV525" s="14" t="s">
        <v>87</v>
      </c>
      <c r="AW525" s="14" t="s">
        <v>34</v>
      </c>
      <c r="AX525" s="14" t="s">
        <v>78</v>
      </c>
      <c r="AY525" s="178" t="s">
        <v>153</v>
      </c>
    </row>
    <row r="526" spans="1:65" s="15" customFormat="1" ht="11.25">
      <c r="B526" s="185"/>
      <c r="D526" s="164" t="s">
        <v>166</v>
      </c>
      <c r="E526" s="186" t="s">
        <v>1</v>
      </c>
      <c r="F526" s="187" t="s">
        <v>184</v>
      </c>
      <c r="H526" s="188">
        <v>11</v>
      </c>
      <c r="I526" s="189"/>
      <c r="L526" s="185"/>
      <c r="M526" s="190"/>
      <c r="N526" s="191"/>
      <c r="O526" s="191"/>
      <c r="P526" s="191"/>
      <c r="Q526" s="191"/>
      <c r="R526" s="191"/>
      <c r="S526" s="191"/>
      <c r="T526" s="192"/>
      <c r="AT526" s="186" t="s">
        <v>166</v>
      </c>
      <c r="AU526" s="186" t="s">
        <v>87</v>
      </c>
      <c r="AV526" s="15" t="s">
        <v>160</v>
      </c>
      <c r="AW526" s="15" t="s">
        <v>34</v>
      </c>
      <c r="AX526" s="15" t="s">
        <v>85</v>
      </c>
      <c r="AY526" s="186" t="s">
        <v>153</v>
      </c>
    </row>
    <row r="527" spans="1:65" s="2" customFormat="1" ht="16.5" customHeight="1">
      <c r="A527" s="33"/>
      <c r="B527" s="150"/>
      <c r="C527" s="193" t="s">
        <v>674</v>
      </c>
      <c r="D527" s="193" t="s">
        <v>227</v>
      </c>
      <c r="E527" s="194" t="s">
        <v>1096</v>
      </c>
      <c r="F527" s="195" t="s">
        <v>1097</v>
      </c>
      <c r="G527" s="196" t="s">
        <v>171</v>
      </c>
      <c r="H527" s="197">
        <v>1</v>
      </c>
      <c r="I527" s="198"/>
      <c r="J527" s="199">
        <f>ROUND(I527*H527,2)</f>
        <v>0</v>
      </c>
      <c r="K527" s="195" t="s">
        <v>159</v>
      </c>
      <c r="L527" s="200"/>
      <c r="M527" s="201" t="s">
        <v>1</v>
      </c>
      <c r="N527" s="202" t="s">
        <v>43</v>
      </c>
      <c r="O527" s="59"/>
      <c r="P527" s="160">
        <f>O527*H527</f>
        <v>0</v>
      </c>
      <c r="Q527" s="160">
        <v>4.0000000000000001E-3</v>
      </c>
      <c r="R527" s="160">
        <f>Q527*H527</f>
        <v>4.0000000000000001E-3</v>
      </c>
      <c r="S527" s="160">
        <v>0</v>
      </c>
      <c r="T527" s="161">
        <f>S527*H527</f>
        <v>0</v>
      </c>
      <c r="U527" s="33"/>
      <c r="V527" s="33"/>
      <c r="W527" s="33"/>
      <c r="X527" s="33"/>
      <c r="Y527" s="33"/>
      <c r="Z527" s="33"/>
      <c r="AA527" s="33"/>
      <c r="AB527" s="33"/>
      <c r="AC527" s="33"/>
      <c r="AD527" s="33"/>
      <c r="AE527" s="33"/>
      <c r="AR527" s="162" t="s">
        <v>216</v>
      </c>
      <c r="AT527" s="162" t="s">
        <v>227</v>
      </c>
      <c r="AU527" s="162" t="s">
        <v>87</v>
      </c>
      <c r="AY527" s="18" t="s">
        <v>153</v>
      </c>
      <c r="BE527" s="163">
        <f>IF(N527="základní",J527,0)</f>
        <v>0</v>
      </c>
      <c r="BF527" s="163">
        <f>IF(N527="snížená",J527,0)</f>
        <v>0</v>
      </c>
      <c r="BG527" s="163">
        <f>IF(N527="zákl. přenesená",J527,0)</f>
        <v>0</v>
      </c>
      <c r="BH527" s="163">
        <f>IF(N527="sníž. přenesená",J527,0)</f>
        <v>0</v>
      </c>
      <c r="BI527" s="163">
        <f>IF(N527="nulová",J527,0)</f>
        <v>0</v>
      </c>
      <c r="BJ527" s="18" t="s">
        <v>85</v>
      </c>
      <c r="BK527" s="163">
        <f>ROUND(I527*H527,2)</f>
        <v>0</v>
      </c>
      <c r="BL527" s="18" t="s">
        <v>160</v>
      </c>
      <c r="BM527" s="162" t="s">
        <v>580</v>
      </c>
    </row>
    <row r="528" spans="1:65" s="2" customFormat="1" ht="11.25">
      <c r="A528" s="33"/>
      <c r="B528" s="34"/>
      <c r="C528" s="33"/>
      <c r="D528" s="164" t="s">
        <v>162</v>
      </c>
      <c r="E528" s="33"/>
      <c r="F528" s="165" t="s">
        <v>1097</v>
      </c>
      <c r="G528" s="33"/>
      <c r="H528" s="33"/>
      <c r="I528" s="166"/>
      <c r="J528" s="33"/>
      <c r="K528" s="33"/>
      <c r="L528" s="34"/>
      <c r="M528" s="167"/>
      <c r="N528" s="168"/>
      <c r="O528" s="59"/>
      <c r="P528" s="59"/>
      <c r="Q528" s="59"/>
      <c r="R528" s="59"/>
      <c r="S528" s="59"/>
      <c r="T528" s="60"/>
      <c r="U528" s="33"/>
      <c r="V528" s="33"/>
      <c r="W528" s="33"/>
      <c r="X528" s="33"/>
      <c r="Y528" s="33"/>
      <c r="Z528" s="33"/>
      <c r="AA528" s="33"/>
      <c r="AB528" s="33"/>
      <c r="AC528" s="33"/>
      <c r="AD528" s="33"/>
      <c r="AE528" s="33"/>
      <c r="AT528" s="18" t="s">
        <v>162</v>
      </c>
      <c r="AU528" s="18" t="s">
        <v>87</v>
      </c>
    </row>
    <row r="529" spans="1:65" s="13" customFormat="1" ht="11.25">
      <c r="B529" s="170"/>
      <c r="D529" s="164" t="s">
        <v>166</v>
      </c>
      <c r="E529" s="171" t="s">
        <v>1</v>
      </c>
      <c r="F529" s="172" t="s">
        <v>581</v>
      </c>
      <c r="H529" s="171" t="s">
        <v>1</v>
      </c>
      <c r="I529" s="173"/>
      <c r="L529" s="170"/>
      <c r="M529" s="174"/>
      <c r="N529" s="175"/>
      <c r="O529" s="175"/>
      <c r="P529" s="175"/>
      <c r="Q529" s="175"/>
      <c r="R529" s="175"/>
      <c r="S529" s="175"/>
      <c r="T529" s="176"/>
      <c r="AT529" s="171" t="s">
        <v>166</v>
      </c>
      <c r="AU529" s="171" t="s">
        <v>87</v>
      </c>
      <c r="AV529" s="13" t="s">
        <v>85</v>
      </c>
      <c r="AW529" s="13" t="s">
        <v>34</v>
      </c>
      <c r="AX529" s="13" t="s">
        <v>78</v>
      </c>
      <c r="AY529" s="171" t="s">
        <v>153</v>
      </c>
    </row>
    <row r="530" spans="1:65" s="14" customFormat="1" ht="11.25">
      <c r="B530" s="177"/>
      <c r="D530" s="164" t="s">
        <v>166</v>
      </c>
      <c r="E530" s="178" t="s">
        <v>1</v>
      </c>
      <c r="F530" s="179" t="s">
        <v>1087</v>
      </c>
      <c r="H530" s="180">
        <v>1</v>
      </c>
      <c r="I530" s="181"/>
      <c r="L530" s="177"/>
      <c r="M530" s="182"/>
      <c r="N530" s="183"/>
      <c r="O530" s="183"/>
      <c r="P530" s="183"/>
      <c r="Q530" s="183"/>
      <c r="R530" s="183"/>
      <c r="S530" s="183"/>
      <c r="T530" s="184"/>
      <c r="AT530" s="178" t="s">
        <v>166</v>
      </c>
      <c r="AU530" s="178" t="s">
        <v>87</v>
      </c>
      <c r="AV530" s="14" t="s">
        <v>87</v>
      </c>
      <c r="AW530" s="14" t="s">
        <v>34</v>
      </c>
      <c r="AX530" s="14" t="s">
        <v>85</v>
      </c>
      <c r="AY530" s="178" t="s">
        <v>153</v>
      </c>
    </row>
    <row r="531" spans="1:65" s="2" customFormat="1" ht="16.5" customHeight="1">
      <c r="A531" s="33"/>
      <c r="B531" s="150"/>
      <c r="C531" s="193" t="s">
        <v>684</v>
      </c>
      <c r="D531" s="193" t="s">
        <v>227</v>
      </c>
      <c r="E531" s="194" t="s">
        <v>1098</v>
      </c>
      <c r="F531" s="195" t="s">
        <v>1099</v>
      </c>
      <c r="G531" s="196" t="s">
        <v>171</v>
      </c>
      <c r="H531" s="197">
        <v>1</v>
      </c>
      <c r="I531" s="198"/>
      <c r="J531" s="199">
        <f>ROUND(I531*H531,2)</f>
        <v>0</v>
      </c>
      <c r="K531" s="195" t="s">
        <v>159</v>
      </c>
      <c r="L531" s="200"/>
      <c r="M531" s="201" t="s">
        <v>1</v>
      </c>
      <c r="N531" s="202" t="s">
        <v>43</v>
      </c>
      <c r="O531" s="59"/>
      <c r="P531" s="160">
        <f>O531*H531</f>
        <v>0</v>
      </c>
      <c r="Q531" s="160">
        <v>4.0000000000000001E-3</v>
      </c>
      <c r="R531" s="160">
        <f>Q531*H531</f>
        <v>4.0000000000000001E-3</v>
      </c>
      <c r="S531" s="160">
        <v>0</v>
      </c>
      <c r="T531" s="161">
        <f>S531*H531</f>
        <v>0</v>
      </c>
      <c r="U531" s="33"/>
      <c r="V531" s="33"/>
      <c r="W531" s="33"/>
      <c r="X531" s="33"/>
      <c r="Y531" s="33"/>
      <c r="Z531" s="33"/>
      <c r="AA531" s="33"/>
      <c r="AB531" s="33"/>
      <c r="AC531" s="33"/>
      <c r="AD531" s="33"/>
      <c r="AE531" s="33"/>
      <c r="AR531" s="162" t="s">
        <v>216</v>
      </c>
      <c r="AT531" s="162" t="s">
        <v>227</v>
      </c>
      <c r="AU531" s="162" t="s">
        <v>87</v>
      </c>
      <c r="AY531" s="18" t="s">
        <v>153</v>
      </c>
      <c r="BE531" s="163">
        <f>IF(N531="základní",J531,0)</f>
        <v>0</v>
      </c>
      <c r="BF531" s="163">
        <f>IF(N531="snížená",J531,0)</f>
        <v>0</v>
      </c>
      <c r="BG531" s="163">
        <f>IF(N531="zákl. přenesená",J531,0)</f>
        <v>0</v>
      </c>
      <c r="BH531" s="163">
        <f>IF(N531="sníž. přenesená",J531,0)</f>
        <v>0</v>
      </c>
      <c r="BI531" s="163">
        <f>IF(N531="nulová",J531,0)</f>
        <v>0</v>
      </c>
      <c r="BJ531" s="18" t="s">
        <v>85</v>
      </c>
      <c r="BK531" s="163">
        <f>ROUND(I531*H531,2)</f>
        <v>0</v>
      </c>
      <c r="BL531" s="18" t="s">
        <v>160</v>
      </c>
      <c r="BM531" s="162" t="s">
        <v>1100</v>
      </c>
    </row>
    <row r="532" spans="1:65" s="2" customFormat="1" ht="11.25">
      <c r="A532" s="33"/>
      <c r="B532" s="34"/>
      <c r="C532" s="33"/>
      <c r="D532" s="164" t="s">
        <v>162</v>
      </c>
      <c r="E532" s="33"/>
      <c r="F532" s="165" t="s">
        <v>1099</v>
      </c>
      <c r="G532" s="33"/>
      <c r="H532" s="33"/>
      <c r="I532" s="166"/>
      <c r="J532" s="33"/>
      <c r="K532" s="33"/>
      <c r="L532" s="34"/>
      <c r="M532" s="167"/>
      <c r="N532" s="168"/>
      <c r="O532" s="59"/>
      <c r="P532" s="59"/>
      <c r="Q532" s="59"/>
      <c r="R532" s="59"/>
      <c r="S532" s="59"/>
      <c r="T532" s="60"/>
      <c r="U532" s="33"/>
      <c r="V532" s="33"/>
      <c r="W532" s="33"/>
      <c r="X532" s="33"/>
      <c r="Y532" s="33"/>
      <c r="Z532" s="33"/>
      <c r="AA532" s="33"/>
      <c r="AB532" s="33"/>
      <c r="AC532" s="33"/>
      <c r="AD532" s="33"/>
      <c r="AE532" s="33"/>
      <c r="AT532" s="18" t="s">
        <v>162</v>
      </c>
      <c r="AU532" s="18" t="s">
        <v>87</v>
      </c>
    </row>
    <row r="533" spans="1:65" s="13" customFormat="1" ht="11.25">
      <c r="B533" s="170"/>
      <c r="D533" s="164" t="s">
        <v>166</v>
      </c>
      <c r="E533" s="171" t="s">
        <v>1</v>
      </c>
      <c r="F533" s="172" t="s">
        <v>581</v>
      </c>
      <c r="H533" s="171" t="s">
        <v>1</v>
      </c>
      <c r="I533" s="173"/>
      <c r="L533" s="170"/>
      <c r="M533" s="174"/>
      <c r="N533" s="175"/>
      <c r="O533" s="175"/>
      <c r="P533" s="175"/>
      <c r="Q533" s="175"/>
      <c r="R533" s="175"/>
      <c r="S533" s="175"/>
      <c r="T533" s="176"/>
      <c r="AT533" s="171" t="s">
        <v>166</v>
      </c>
      <c r="AU533" s="171" t="s">
        <v>87</v>
      </c>
      <c r="AV533" s="13" t="s">
        <v>85</v>
      </c>
      <c r="AW533" s="13" t="s">
        <v>34</v>
      </c>
      <c r="AX533" s="13" t="s">
        <v>78</v>
      </c>
      <c r="AY533" s="171" t="s">
        <v>153</v>
      </c>
    </row>
    <row r="534" spans="1:65" s="14" customFormat="1" ht="11.25">
      <c r="B534" s="177"/>
      <c r="D534" s="164" t="s">
        <v>166</v>
      </c>
      <c r="E534" s="178" t="s">
        <v>1</v>
      </c>
      <c r="F534" s="179" t="s">
        <v>1088</v>
      </c>
      <c r="H534" s="180">
        <v>1</v>
      </c>
      <c r="I534" s="181"/>
      <c r="L534" s="177"/>
      <c r="M534" s="182"/>
      <c r="N534" s="183"/>
      <c r="O534" s="183"/>
      <c r="P534" s="183"/>
      <c r="Q534" s="183"/>
      <c r="R534" s="183"/>
      <c r="S534" s="183"/>
      <c r="T534" s="184"/>
      <c r="AT534" s="178" t="s">
        <v>166</v>
      </c>
      <c r="AU534" s="178" t="s">
        <v>87</v>
      </c>
      <c r="AV534" s="14" t="s">
        <v>87</v>
      </c>
      <c r="AW534" s="14" t="s">
        <v>34</v>
      </c>
      <c r="AX534" s="14" t="s">
        <v>85</v>
      </c>
      <c r="AY534" s="178" t="s">
        <v>153</v>
      </c>
    </row>
    <row r="535" spans="1:65" s="2" customFormat="1" ht="16.5" customHeight="1">
      <c r="A535" s="33"/>
      <c r="B535" s="150"/>
      <c r="C535" s="193" t="s">
        <v>692</v>
      </c>
      <c r="D535" s="193" t="s">
        <v>227</v>
      </c>
      <c r="E535" s="194" t="s">
        <v>1101</v>
      </c>
      <c r="F535" s="195" t="s">
        <v>1102</v>
      </c>
      <c r="G535" s="196" t="s">
        <v>171</v>
      </c>
      <c r="H535" s="197">
        <v>1</v>
      </c>
      <c r="I535" s="198"/>
      <c r="J535" s="199">
        <f>ROUND(I535*H535,2)</f>
        <v>0</v>
      </c>
      <c r="K535" s="195" t="s">
        <v>159</v>
      </c>
      <c r="L535" s="200"/>
      <c r="M535" s="201" t="s">
        <v>1</v>
      </c>
      <c r="N535" s="202" t="s">
        <v>43</v>
      </c>
      <c r="O535" s="59"/>
      <c r="P535" s="160">
        <f>O535*H535</f>
        <v>0</v>
      </c>
      <c r="Q535" s="160">
        <v>5.0000000000000001E-3</v>
      </c>
      <c r="R535" s="160">
        <f>Q535*H535</f>
        <v>5.0000000000000001E-3</v>
      </c>
      <c r="S535" s="160">
        <v>0</v>
      </c>
      <c r="T535" s="161">
        <f>S535*H535</f>
        <v>0</v>
      </c>
      <c r="U535" s="33"/>
      <c r="V535" s="33"/>
      <c r="W535" s="33"/>
      <c r="X535" s="33"/>
      <c r="Y535" s="33"/>
      <c r="Z535" s="33"/>
      <c r="AA535" s="33"/>
      <c r="AB535" s="33"/>
      <c r="AC535" s="33"/>
      <c r="AD535" s="33"/>
      <c r="AE535" s="33"/>
      <c r="AR535" s="162" t="s">
        <v>216</v>
      </c>
      <c r="AT535" s="162" t="s">
        <v>227</v>
      </c>
      <c r="AU535" s="162" t="s">
        <v>87</v>
      </c>
      <c r="AY535" s="18" t="s">
        <v>153</v>
      </c>
      <c r="BE535" s="163">
        <f>IF(N535="základní",J535,0)</f>
        <v>0</v>
      </c>
      <c r="BF535" s="163">
        <f>IF(N535="snížená",J535,0)</f>
        <v>0</v>
      </c>
      <c r="BG535" s="163">
        <f>IF(N535="zákl. přenesená",J535,0)</f>
        <v>0</v>
      </c>
      <c r="BH535" s="163">
        <f>IF(N535="sníž. přenesená",J535,0)</f>
        <v>0</v>
      </c>
      <c r="BI535" s="163">
        <f>IF(N535="nulová",J535,0)</f>
        <v>0</v>
      </c>
      <c r="BJ535" s="18" t="s">
        <v>85</v>
      </c>
      <c r="BK535" s="163">
        <f>ROUND(I535*H535,2)</f>
        <v>0</v>
      </c>
      <c r="BL535" s="18" t="s">
        <v>160</v>
      </c>
      <c r="BM535" s="162" t="s">
        <v>1103</v>
      </c>
    </row>
    <row r="536" spans="1:65" s="2" customFormat="1" ht="11.25">
      <c r="A536" s="33"/>
      <c r="B536" s="34"/>
      <c r="C536" s="33"/>
      <c r="D536" s="164" t="s">
        <v>162</v>
      </c>
      <c r="E536" s="33"/>
      <c r="F536" s="165" t="s">
        <v>1102</v>
      </c>
      <c r="G536" s="33"/>
      <c r="H536" s="33"/>
      <c r="I536" s="166"/>
      <c r="J536" s="33"/>
      <c r="K536" s="33"/>
      <c r="L536" s="34"/>
      <c r="M536" s="167"/>
      <c r="N536" s="168"/>
      <c r="O536" s="59"/>
      <c r="P536" s="59"/>
      <c r="Q536" s="59"/>
      <c r="R536" s="59"/>
      <c r="S536" s="59"/>
      <c r="T536" s="60"/>
      <c r="U536" s="33"/>
      <c r="V536" s="33"/>
      <c r="W536" s="33"/>
      <c r="X536" s="33"/>
      <c r="Y536" s="33"/>
      <c r="Z536" s="33"/>
      <c r="AA536" s="33"/>
      <c r="AB536" s="33"/>
      <c r="AC536" s="33"/>
      <c r="AD536" s="33"/>
      <c r="AE536" s="33"/>
      <c r="AT536" s="18" t="s">
        <v>162</v>
      </c>
      <c r="AU536" s="18" t="s">
        <v>87</v>
      </c>
    </row>
    <row r="537" spans="1:65" s="13" customFormat="1" ht="11.25">
      <c r="B537" s="170"/>
      <c r="D537" s="164" t="s">
        <v>166</v>
      </c>
      <c r="E537" s="171" t="s">
        <v>1</v>
      </c>
      <c r="F537" s="172" t="s">
        <v>581</v>
      </c>
      <c r="H537" s="171" t="s">
        <v>1</v>
      </c>
      <c r="I537" s="173"/>
      <c r="L537" s="170"/>
      <c r="M537" s="174"/>
      <c r="N537" s="175"/>
      <c r="O537" s="175"/>
      <c r="P537" s="175"/>
      <c r="Q537" s="175"/>
      <c r="R537" s="175"/>
      <c r="S537" s="175"/>
      <c r="T537" s="176"/>
      <c r="AT537" s="171" t="s">
        <v>166</v>
      </c>
      <c r="AU537" s="171" t="s">
        <v>87</v>
      </c>
      <c r="AV537" s="13" t="s">
        <v>85</v>
      </c>
      <c r="AW537" s="13" t="s">
        <v>34</v>
      </c>
      <c r="AX537" s="13" t="s">
        <v>78</v>
      </c>
      <c r="AY537" s="171" t="s">
        <v>153</v>
      </c>
    </row>
    <row r="538" spans="1:65" s="14" customFormat="1" ht="11.25">
      <c r="B538" s="177"/>
      <c r="D538" s="164" t="s">
        <v>166</v>
      </c>
      <c r="E538" s="178" t="s">
        <v>1</v>
      </c>
      <c r="F538" s="179" t="s">
        <v>1089</v>
      </c>
      <c r="H538" s="180">
        <v>1</v>
      </c>
      <c r="I538" s="181"/>
      <c r="L538" s="177"/>
      <c r="M538" s="182"/>
      <c r="N538" s="183"/>
      <c r="O538" s="183"/>
      <c r="P538" s="183"/>
      <c r="Q538" s="183"/>
      <c r="R538" s="183"/>
      <c r="S538" s="183"/>
      <c r="T538" s="184"/>
      <c r="AT538" s="178" t="s">
        <v>166</v>
      </c>
      <c r="AU538" s="178" t="s">
        <v>87</v>
      </c>
      <c r="AV538" s="14" t="s">
        <v>87</v>
      </c>
      <c r="AW538" s="14" t="s">
        <v>34</v>
      </c>
      <c r="AX538" s="14" t="s">
        <v>85</v>
      </c>
      <c r="AY538" s="178" t="s">
        <v>153</v>
      </c>
    </row>
    <row r="539" spans="1:65" s="2" customFormat="1" ht="24.2" customHeight="1">
      <c r="A539" s="33"/>
      <c r="B539" s="150"/>
      <c r="C539" s="193" t="s">
        <v>700</v>
      </c>
      <c r="D539" s="193" t="s">
        <v>227</v>
      </c>
      <c r="E539" s="194" t="s">
        <v>1104</v>
      </c>
      <c r="F539" s="195" t="s">
        <v>1105</v>
      </c>
      <c r="G539" s="196" t="s">
        <v>171</v>
      </c>
      <c r="H539" s="197">
        <v>1</v>
      </c>
      <c r="I539" s="198"/>
      <c r="J539" s="199">
        <f>ROUND(I539*H539,2)</f>
        <v>0</v>
      </c>
      <c r="K539" s="195" t="s">
        <v>159</v>
      </c>
      <c r="L539" s="200"/>
      <c r="M539" s="201" t="s">
        <v>1</v>
      </c>
      <c r="N539" s="202" t="s">
        <v>43</v>
      </c>
      <c r="O539" s="59"/>
      <c r="P539" s="160">
        <f>O539*H539</f>
        <v>0</v>
      </c>
      <c r="Q539" s="160">
        <v>2.5000000000000001E-3</v>
      </c>
      <c r="R539" s="160">
        <f>Q539*H539</f>
        <v>2.5000000000000001E-3</v>
      </c>
      <c r="S539" s="160">
        <v>0</v>
      </c>
      <c r="T539" s="161">
        <f>S539*H539</f>
        <v>0</v>
      </c>
      <c r="U539" s="33"/>
      <c r="V539" s="33"/>
      <c r="W539" s="33"/>
      <c r="X539" s="33"/>
      <c r="Y539" s="33"/>
      <c r="Z539" s="33"/>
      <c r="AA539" s="33"/>
      <c r="AB539" s="33"/>
      <c r="AC539" s="33"/>
      <c r="AD539" s="33"/>
      <c r="AE539" s="33"/>
      <c r="AR539" s="162" t="s">
        <v>216</v>
      </c>
      <c r="AT539" s="162" t="s">
        <v>227</v>
      </c>
      <c r="AU539" s="162" t="s">
        <v>87</v>
      </c>
      <c r="AY539" s="18" t="s">
        <v>153</v>
      </c>
      <c r="BE539" s="163">
        <f>IF(N539="základní",J539,0)</f>
        <v>0</v>
      </c>
      <c r="BF539" s="163">
        <f>IF(N539="snížená",J539,0)</f>
        <v>0</v>
      </c>
      <c r="BG539" s="163">
        <f>IF(N539="zákl. přenesená",J539,0)</f>
        <v>0</v>
      </c>
      <c r="BH539" s="163">
        <f>IF(N539="sníž. přenesená",J539,0)</f>
        <v>0</v>
      </c>
      <c r="BI539" s="163">
        <f>IF(N539="nulová",J539,0)</f>
        <v>0</v>
      </c>
      <c r="BJ539" s="18" t="s">
        <v>85</v>
      </c>
      <c r="BK539" s="163">
        <f>ROUND(I539*H539,2)</f>
        <v>0</v>
      </c>
      <c r="BL539" s="18" t="s">
        <v>160</v>
      </c>
      <c r="BM539" s="162" t="s">
        <v>1106</v>
      </c>
    </row>
    <row r="540" spans="1:65" s="2" customFormat="1" ht="11.25">
      <c r="A540" s="33"/>
      <c r="B540" s="34"/>
      <c r="C540" s="33"/>
      <c r="D540" s="164" t="s">
        <v>162</v>
      </c>
      <c r="E540" s="33"/>
      <c r="F540" s="165" t="s">
        <v>1105</v>
      </c>
      <c r="G540" s="33"/>
      <c r="H540" s="33"/>
      <c r="I540" s="166"/>
      <c r="J540" s="33"/>
      <c r="K540" s="33"/>
      <c r="L540" s="34"/>
      <c r="M540" s="167"/>
      <c r="N540" s="168"/>
      <c r="O540" s="59"/>
      <c r="P540" s="59"/>
      <c r="Q540" s="59"/>
      <c r="R540" s="59"/>
      <c r="S540" s="59"/>
      <c r="T540" s="60"/>
      <c r="U540" s="33"/>
      <c r="V540" s="33"/>
      <c r="W540" s="33"/>
      <c r="X540" s="33"/>
      <c r="Y540" s="33"/>
      <c r="Z540" s="33"/>
      <c r="AA540" s="33"/>
      <c r="AB540" s="33"/>
      <c r="AC540" s="33"/>
      <c r="AD540" s="33"/>
      <c r="AE540" s="33"/>
      <c r="AT540" s="18" t="s">
        <v>162</v>
      </c>
      <c r="AU540" s="18" t="s">
        <v>87</v>
      </c>
    </row>
    <row r="541" spans="1:65" s="13" customFormat="1" ht="11.25">
      <c r="B541" s="170"/>
      <c r="D541" s="164" t="s">
        <v>166</v>
      </c>
      <c r="E541" s="171" t="s">
        <v>1</v>
      </c>
      <c r="F541" s="172" t="s">
        <v>581</v>
      </c>
      <c r="H541" s="171" t="s">
        <v>1</v>
      </c>
      <c r="I541" s="173"/>
      <c r="L541" s="170"/>
      <c r="M541" s="174"/>
      <c r="N541" s="175"/>
      <c r="O541" s="175"/>
      <c r="P541" s="175"/>
      <c r="Q541" s="175"/>
      <c r="R541" s="175"/>
      <c r="S541" s="175"/>
      <c r="T541" s="176"/>
      <c r="AT541" s="171" t="s">
        <v>166</v>
      </c>
      <c r="AU541" s="171" t="s">
        <v>87</v>
      </c>
      <c r="AV541" s="13" t="s">
        <v>85</v>
      </c>
      <c r="AW541" s="13" t="s">
        <v>34</v>
      </c>
      <c r="AX541" s="13" t="s">
        <v>78</v>
      </c>
      <c r="AY541" s="171" t="s">
        <v>153</v>
      </c>
    </row>
    <row r="542" spans="1:65" s="14" customFormat="1" ht="11.25">
      <c r="B542" s="177"/>
      <c r="D542" s="164" t="s">
        <v>166</v>
      </c>
      <c r="E542" s="178" t="s">
        <v>1</v>
      </c>
      <c r="F542" s="179" t="s">
        <v>1090</v>
      </c>
      <c r="H542" s="180">
        <v>1</v>
      </c>
      <c r="I542" s="181"/>
      <c r="L542" s="177"/>
      <c r="M542" s="182"/>
      <c r="N542" s="183"/>
      <c r="O542" s="183"/>
      <c r="P542" s="183"/>
      <c r="Q542" s="183"/>
      <c r="R542" s="183"/>
      <c r="S542" s="183"/>
      <c r="T542" s="184"/>
      <c r="AT542" s="178" t="s">
        <v>166</v>
      </c>
      <c r="AU542" s="178" t="s">
        <v>87</v>
      </c>
      <c r="AV542" s="14" t="s">
        <v>87</v>
      </c>
      <c r="AW542" s="14" t="s">
        <v>34</v>
      </c>
      <c r="AX542" s="14" t="s">
        <v>85</v>
      </c>
      <c r="AY542" s="178" t="s">
        <v>153</v>
      </c>
    </row>
    <row r="543" spans="1:65" s="2" customFormat="1" ht="21.75" customHeight="1">
      <c r="A543" s="33"/>
      <c r="B543" s="150"/>
      <c r="C543" s="193" t="s">
        <v>706</v>
      </c>
      <c r="D543" s="193" t="s">
        <v>227</v>
      </c>
      <c r="E543" s="194" t="s">
        <v>1107</v>
      </c>
      <c r="F543" s="195" t="s">
        <v>1108</v>
      </c>
      <c r="G543" s="196" t="s">
        <v>171</v>
      </c>
      <c r="H543" s="197">
        <v>2</v>
      </c>
      <c r="I543" s="198"/>
      <c r="J543" s="199">
        <f>ROUND(I543*H543,2)</f>
        <v>0</v>
      </c>
      <c r="K543" s="195" t="s">
        <v>159</v>
      </c>
      <c r="L543" s="200"/>
      <c r="M543" s="201" t="s">
        <v>1</v>
      </c>
      <c r="N543" s="202" t="s">
        <v>43</v>
      </c>
      <c r="O543" s="59"/>
      <c r="P543" s="160">
        <f>O543*H543</f>
        <v>0</v>
      </c>
      <c r="Q543" s="160">
        <v>5.0000000000000001E-3</v>
      </c>
      <c r="R543" s="160">
        <f>Q543*H543</f>
        <v>0.01</v>
      </c>
      <c r="S543" s="160">
        <v>0</v>
      </c>
      <c r="T543" s="161">
        <f>S543*H543</f>
        <v>0</v>
      </c>
      <c r="U543" s="33"/>
      <c r="V543" s="33"/>
      <c r="W543" s="33"/>
      <c r="X543" s="33"/>
      <c r="Y543" s="33"/>
      <c r="Z543" s="33"/>
      <c r="AA543" s="33"/>
      <c r="AB543" s="33"/>
      <c r="AC543" s="33"/>
      <c r="AD543" s="33"/>
      <c r="AE543" s="33"/>
      <c r="AR543" s="162" t="s">
        <v>216</v>
      </c>
      <c r="AT543" s="162" t="s">
        <v>227</v>
      </c>
      <c r="AU543" s="162" t="s">
        <v>87</v>
      </c>
      <c r="AY543" s="18" t="s">
        <v>153</v>
      </c>
      <c r="BE543" s="163">
        <f>IF(N543="základní",J543,0)</f>
        <v>0</v>
      </c>
      <c r="BF543" s="163">
        <f>IF(N543="snížená",J543,0)</f>
        <v>0</v>
      </c>
      <c r="BG543" s="163">
        <f>IF(N543="zákl. přenesená",J543,0)</f>
        <v>0</v>
      </c>
      <c r="BH543" s="163">
        <f>IF(N543="sníž. přenesená",J543,0)</f>
        <v>0</v>
      </c>
      <c r="BI543" s="163">
        <f>IF(N543="nulová",J543,0)</f>
        <v>0</v>
      </c>
      <c r="BJ543" s="18" t="s">
        <v>85</v>
      </c>
      <c r="BK543" s="163">
        <f>ROUND(I543*H543,2)</f>
        <v>0</v>
      </c>
      <c r="BL543" s="18" t="s">
        <v>160</v>
      </c>
      <c r="BM543" s="162" t="s">
        <v>1109</v>
      </c>
    </row>
    <row r="544" spans="1:65" s="2" customFormat="1" ht="11.25">
      <c r="A544" s="33"/>
      <c r="B544" s="34"/>
      <c r="C544" s="33"/>
      <c r="D544" s="164" t="s">
        <v>162</v>
      </c>
      <c r="E544" s="33"/>
      <c r="F544" s="165" t="s">
        <v>1108</v>
      </c>
      <c r="G544" s="33"/>
      <c r="H544" s="33"/>
      <c r="I544" s="166"/>
      <c r="J544" s="33"/>
      <c r="K544" s="33"/>
      <c r="L544" s="34"/>
      <c r="M544" s="167"/>
      <c r="N544" s="168"/>
      <c r="O544" s="59"/>
      <c r="P544" s="59"/>
      <c r="Q544" s="59"/>
      <c r="R544" s="59"/>
      <c r="S544" s="59"/>
      <c r="T544" s="60"/>
      <c r="U544" s="33"/>
      <c r="V544" s="33"/>
      <c r="W544" s="33"/>
      <c r="X544" s="33"/>
      <c r="Y544" s="33"/>
      <c r="Z544" s="33"/>
      <c r="AA544" s="33"/>
      <c r="AB544" s="33"/>
      <c r="AC544" s="33"/>
      <c r="AD544" s="33"/>
      <c r="AE544" s="33"/>
      <c r="AT544" s="18" t="s">
        <v>162</v>
      </c>
      <c r="AU544" s="18" t="s">
        <v>87</v>
      </c>
    </row>
    <row r="545" spans="1:65" s="13" customFormat="1" ht="11.25">
      <c r="B545" s="170"/>
      <c r="D545" s="164" t="s">
        <v>166</v>
      </c>
      <c r="E545" s="171" t="s">
        <v>1</v>
      </c>
      <c r="F545" s="172" t="s">
        <v>581</v>
      </c>
      <c r="H545" s="171" t="s">
        <v>1</v>
      </c>
      <c r="I545" s="173"/>
      <c r="L545" s="170"/>
      <c r="M545" s="174"/>
      <c r="N545" s="175"/>
      <c r="O545" s="175"/>
      <c r="P545" s="175"/>
      <c r="Q545" s="175"/>
      <c r="R545" s="175"/>
      <c r="S545" s="175"/>
      <c r="T545" s="176"/>
      <c r="AT545" s="171" t="s">
        <v>166</v>
      </c>
      <c r="AU545" s="171" t="s">
        <v>87</v>
      </c>
      <c r="AV545" s="13" t="s">
        <v>85</v>
      </c>
      <c r="AW545" s="13" t="s">
        <v>34</v>
      </c>
      <c r="AX545" s="13" t="s">
        <v>78</v>
      </c>
      <c r="AY545" s="171" t="s">
        <v>153</v>
      </c>
    </row>
    <row r="546" spans="1:65" s="14" customFormat="1" ht="11.25">
      <c r="B546" s="177"/>
      <c r="D546" s="164" t="s">
        <v>166</v>
      </c>
      <c r="E546" s="178" t="s">
        <v>1</v>
      </c>
      <c r="F546" s="179" t="s">
        <v>1092</v>
      </c>
      <c r="H546" s="180">
        <v>2</v>
      </c>
      <c r="I546" s="181"/>
      <c r="L546" s="177"/>
      <c r="M546" s="182"/>
      <c r="N546" s="183"/>
      <c r="O546" s="183"/>
      <c r="P546" s="183"/>
      <c r="Q546" s="183"/>
      <c r="R546" s="183"/>
      <c r="S546" s="183"/>
      <c r="T546" s="184"/>
      <c r="AT546" s="178" t="s">
        <v>166</v>
      </c>
      <c r="AU546" s="178" t="s">
        <v>87</v>
      </c>
      <c r="AV546" s="14" t="s">
        <v>87</v>
      </c>
      <c r="AW546" s="14" t="s">
        <v>34</v>
      </c>
      <c r="AX546" s="14" t="s">
        <v>85</v>
      </c>
      <c r="AY546" s="178" t="s">
        <v>153</v>
      </c>
    </row>
    <row r="547" spans="1:65" s="2" customFormat="1" ht="16.5" customHeight="1">
      <c r="A547" s="33"/>
      <c r="B547" s="150"/>
      <c r="C547" s="193" t="s">
        <v>713</v>
      </c>
      <c r="D547" s="193" t="s">
        <v>227</v>
      </c>
      <c r="E547" s="194" t="s">
        <v>1110</v>
      </c>
      <c r="F547" s="195" t="s">
        <v>1111</v>
      </c>
      <c r="G547" s="196" t="s">
        <v>171</v>
      </c>
      <c r="H547" s="197">
        <v>2</v>
      </c>
      <c r="I547" s="198"/>
      <c r="J547" s="199">
        <f>ROUND(I547*H547,2)</f>
        <v>0</v>
      </c>
      <c r="K547" s="195" t="s">
        <v>159</v>
      </c>
      <c r="L547" s="200"/>
      <c r="M547" s="201" t="s">
        <v>1</v>
      </c>
      <c r="N547" s="202" t="s">
        <v>43</v>
      </c>
      <c r="O547" s="59"/>
      <c r="P547" s="160">
        <f>O547*H547</f>
        <v>0</v>
      </c>
      <c r="Q547" s="160">
        <v>1.6999999999999999E-3</v>
      </c>
      <c r="R547" s="160">
        <f>Q547*H547</f>
        <v>3.3999999999999998E-3</v>
      </c>
      <c r="S547" s="160">
        <v>0</v>
      </c>
      <c r="T547" s="161">
        <f>S547*H547</f>
        <v>0</v>
      </c>
      <c r="U547" s="33"/>
      <c r="V547" s="33"/>
      <c r="W547" s="33"/>
      <c r="X547" s="33"/>
      <c r="Y547" s="33"/>
      <c r="Z547" s="33"/>
      <c r="AA547" s="33"/>
      <c r="AB547" s="33"/>
      <c r="AC547" s="33"/>
      <c r="AD547" s="33"/>
      <c r="AE547" s="33"/>
      <c r="AR547" s="162" t="s">
        <v>216</v>
      </c>
      <c r="AT547" s="162" t="s">
        <v>227</v>
      </c>
      <c r="AU547" s="162" t="s">
        <v>87</v>
      </c>
      <c r="AY547" s="18" t="s">
        <v>153</v>
      </c>
      <c r="BE547" s="163">
        <f>IF(N547="základní",J547,0)</f>
        <v>0</v>
      </c>
      <c r="BF547" s="163">
        <f>IF(N547="snížená",J547,0)</f>
        <v>0</v>
      </c>
      <c r="BG547" s="163">
        <f>IF(N547="zákl. přenesená",J547,0)</f>
        <v>0</v>
      </c>
      <c r="BH547" s="163">
        <f>IF(N547="sníž. přenesená",J547,0)</f>
        <v>0</v>
      </c>
      <c r="BI547" s="163">
        <f>IF(N547="nulová",J547,0)</f>
        <v>0</v>
      </c>
      <c r="BJ547" s="18" t="s">
        <v>85</v>
      </c>
      <c r="BK547" s="163">
        <f>ROUND(I547*H547,2)</f>
        <v>0</v>
      </c>
      <c r="BL547" s="18" t="s">
        <v>160</v>
      </c>
      <c r="BM547" s="162" t="s">
        <v>1112</v>
      </c>
    </row>
    <row r="548" spans="1:65" s="2" customFormat="1" ht="11.25">
      <c r="A548" s="33"/>
      <c r="B548" s="34"/>
      <c r="C548" s="33"/>
      <c r="D548" s="164" t="s">
        <v>162</v>
      </c>
      <c r="E548" s="33"/>
      <c r="F548" s="165" t="s">
        <v>1111</v>
      </c>
      <c r="G548" s="33"/>
      <c r="H548" s="33"/>
      <c r="I548" s="166"/>
      <c r="J548" s="33"/>
      <c r="K548" s="33"/>
      <c r="L548" s="34"/>
      <c r="M548" s="167"/>
      <c r="N548" s="168"/>
      <c r="O548" s="59"/>
      <c r="P548" s="59"/>
      <c r="Q548" s="59"/>
      <c r="R548" s="59"/>
      <c r="S548" s="59"/>
      <c r="T548" s="60"/>
      <c r="U548" s="33"/>
      <c r="V548" s="33"/>
      <c r="W548" s="33"/>
      <c r="X548" s="33"/>
      <c r="Y548" s="33"/>
      <c r="Z548" s="33"/>
      <c r="AA548" s="33"/>
      <c r="AB548" s="33"/>
      <c r="AC548" s="33"/>
      <c r="AD548" s="33"/>
      <c r="AE548" s="33"/>
      <c r="AT548" s="18" t="s">
        <v>162</v>
      </c>
      <c r="AU548" s="18" t="s">
        <v>87</v>
      </c>
    </row>
    <row r="549" spans="1:65" s="13" customFormat="1" ht="11.25">
      <c r="B549" s="170"/>
      <c r="D549" s="164" t="s">
        <v>166</v>
      </c>
      <c r="E549" s="171" t="s">
        <v>1</v>
      </c>
      <c r="F549" s="172" t="s">
        <v>581</v>
      </c>
      <c r="H549" s="171" t="s">
        <v>1</v>
      </c>
      <c r="I549" s="173"/>
      <c r="L549" s="170"/>
      <c r="M549" s="174"/>
      <c r="N549" s="175"/>
      <c r="O549" s="175"/>
      <c r="P549" s="175"/>
      <c r="Q549" s="175"/>
      <c r="R549" s="175"/>
      <c r="S549" s="175"/>
      <c r="T549" s="176"/>
      <c r="AT549" s="171" t="s">
        <v>166</v>
      </c>
      <c r="AU549" s="171" t="s">
        <v>87</v>
      </c>
      <c r="AV549" s="13" t="s">
        <v>85</v>
      </c>
      <c r="AW549" s="13" t="s">
        <v>34</v>
      </c>
      <c r="AX549" s="13" t="s">
        <v>78</v>
      </c>
      <c r="AY549" s="171" t="s">
        <v>153</v>
      </c>
    </row>
    <row r="550" spans="1:65" s="14" customFormat="1" ht="11.25">
      <c r="B550" s="177"/>
      <c r="D550" s="164" t="s">
        <v>166</v>
      </c>
      <c r="E550" s="178" t="s">
        <v>1</v>
      </c>
      <c r="F550" s="179" t="s">
        <v>1091</v>
      </c>
      <c r="H550" s="180">
        <v>1</v>
      </c>
      <c r="I550" s="181"/>
      <c r="L550" s="177"/>
      <c r="M550" s="182"/>
      <c r="N550" s="183"/>
      <c r="O550" s="183"/>
      <c r="P550" s="183"/>
      <c r="Q550" s="183"/>
      <c r="R550" s="183"/>
      <c r="S550" s="183"/>
      <c r="T550" s="184"/>
      <c r="AT550" s="178" t="s">
        <v>166</v>
      </c>
      <c r="AU550" s="178" t="s">
        <v>87</v>
      </c>
      <c r="AV550" s="14" t="s">
        <v>87</v>
      </c>
      <c r="AW550" s="14" t="s">
        <v>34</v>
      </c>
      <c r="AX550" s="14" t="s">
        <v>78</v>
      </c>
      <c r="AY550" s="178" t="s">
        <v>153</v>
      </c>
    </row>
    <row r="551" spans="1:65" s="14" customFormat="1" ht="11.25">
      <c r="B551" s="177"/>
      <c r="D551" s="164" t="s">
        <v>166</v>
      </c>
      <c r="E551" s="178" t="s">
        <v>1</v>
      </c>
      <c r="F551" s="179" t="s">
        <v>1093</v>
      </c>
      <c r="H551" s="180">
        <v>1</v>
      </c>
      <c r="I551" s="181"/>
      <c r="L551" s="177"/>
      <c r="M551" s="182"/>
      <c r="N551" s="183"/>
      <c r="O551" s="183"/>
      <c r="P551" s="183"/>
      <c r="Q551" s="183"/>
      <c r="R551" s="183"/>
      <c r="S551" s="183"/>
      <c r="T551" s="184"/>
      <c r="AT551" s="178" t="s">
        <v>166</v>
      </c>
      <c r="AU551" s="178" t="s">
        <v>87</v>
      </c>
      <c r="AV551" s="14" t="s">
        <v>87</v>
      </c>
      <c r="AW551" s="14" t="s">
        <v>34</v>
      </c>
      <c r="AX551" s="14" t="s">
        <v>78</v>
      </c>
      <c r="AY551" s="178" t="s">
        <v>153</v>
      </c>
    </row>
    <row r="552" spans="1:65" s="15" customFormat="1" ht="11.25">
      <c r="B552" s="185"/>
      <c r="D552" s="164" t="s">
        <v>166</v>
      </c>
      <c r="E552" s="186" t="s">
        <v>1</v>
      </c>
      <c r="F552" s="187" t="s">
        <v>184</v>
      </c>
      <c r="H552" s="188">
        <v>2</v>
      </c>
      <c r="I552" s="189"/>
      <c r="L552" s="185"/>
      <c r="M552" s="190"/>
      <c r="N552" s="191"/>
      <c r="O552" s="191"/>
      <c r="P552" s="191"/>
      <c r="Q552" s="191"/>
      <c r="R552" s="191"/>
      <c r="S552" s="191"/>
      <c r="T552" s="192"/>
      <c r="AT552" s="186" t="s">
        <v>166</v>
      </c>
      <c r="AU552" s="186" t="s">
        <v>87</v>
      </c>
      <c r="AV552" s="15" t="s">
        <v>160</v>
      </c>
      <c r="AW552" s="15" t="s">
        <v>34</v>
      </c>
      <c r="AX552" s="15" t="s">
        <v>85</v>
      </c>
      <c r="AY552" s="186" t="s">
        <v>153</v>
      </c>
    </row>
    <row r="553" spans="1:65" s="2" customFormat="1" ht="24.2" customHeight="1">
      <c r="A553" s="33"/>
      <c r="B553" s="150"/>
      <c r="C553" s="151" t="s">
        <v>722</v>
      </c>
      <c r="D553" s="151" t="s">
        <v>155</v>
      </c>
      <c r="E553" s="152" t="s">
        <v>587</v>
      </c>
      <c r="F553" s="153" t="s">
        <v>588</v>
      </c>
      <c r="G553" s="154" t="s">
        <v>171</v>
      </c>
      <c r="H553" s="155">
        <v>8</v>
      </c>
      <c r="I553" s="156"/>
      <c r="J553" s="157">
        <f>ROUND(I553*H553,2)</f>
        <v>0</v>
      </c>
      <c r="K553" s="153" t="s">
        <v>159</v>
      </c>
      <c r="L553" s="34"/>
      <c r="M553" s="158" t="s">
        <v>1</v>
      </c>
      <c r="N553" s="159" t="s">
        <v>43</v>
      </c>
      <c r="O553" s="59"/>
      <c r="P553" s="160">
        <f>O553*H553</f>
        <v>0</v>
      </c>
      <c r="Q553" s="160">
        <v>0.109405</v>
      </c>
      <c r="R553" s="160">
        <f>Q553*H553</f>
        <v>0.87524000000000002</v>
      </c>
      <c r="S553" s="160">
        <v>0</v>
      </c>
      <c r="T553" s="161">
        <f>S553*H553</f>
        <v>0</v>
      </c>
      <c r="U553" s="33"/>
      <c r="V553" s="33"/>
      <c r="W553" s="33"/>
      <c r="X553" s="33"/>
      <c r="Y553" s="33"/>
      <c r="Z553" s="33"/>
      <c r="AA553" s="33"/>
      <c r="AB553" s="33"/>
      <c r="AC553" s="33"/>
      <c r="AD553" s="33"/>
      <c r="AE553" s="33"/>
      <c r="AR553" s="162" t="s">
        <v>160</v>
      </c>
      <c r="AT553" s="162" t="s">
        <v>155</v>
      </c>
      <c r="AU553" s="162" t="s">
        <v>87</v>
      </c>
      <c r="AY553" s="18" t="s">
        <v>153</v>
      </c>
      <c r="BE553" s="163">
        <f>IF(N553="základní",J553,0)</f>
        <v>0</v>
      </c>
      <c r="BF553" s="163">
        <f>IF(N553="snížená",J553,0)</f>
        <v>0</v>
      </c>
      <c r="BG553" s="163">
        <f>IF(N553="zákl. přenesená",J553,0)</f>
        <v>0</v>
      </c>
      <c r="BH553" s="163">
        <f>IF(N553="sníž. přenesená",J553,0)</f>
        <v>0</v>
      </c>
      <c r="BI553" s="163">
        <f>IF(N553="nulová",J553,0)</f>
        <v>0</v>
      </c>
      <c r="BJ553" s="18" t="s">
        <v>85</v>
      </c>
      <c r="BK553" s="163">
        <f>ROUND(I553*H553,2)</f>
        <v>0</v>
      </c>
      <c r="BL553" s="18" t="s">
        <v>160</v>
      </c>
      <c r="BM553" s="162" t="s">
        <v>589</v>
      </c>
    </row>
    <row r="554" spans="1:65" s="2" customFormat="1" ht="19.5">
      <c r="A554" s="33"/>
      <c r="B554" s="34"/>
      <c r="C554" s="33"/>
      <c r="D554" s="164" t="s">
        <v>162</v>
      </c>
      <c r="E554" s="33"/>
      <c r="F554" s="165" t="s">
        <v>590</v>
      </c>
      <c r="G554" s="33"/>
      <c r="H554" s="33"/>
      <c r="I554" s="166"/>
      <c r="J554" s="33"/>
      <c r="K554" s="33"/>
      <c r="L554" s="34"/>
      <c r="M554" s="167"/>
      <c r="N554" s="168"/>
      <c r="O554" s="59"/>
      <c r="P554" s="59"/>
      <c r="Q554" s="59"/>
      <c r="R554" s="59"/>
      <c r="S554" s="59"/>
      <c r="T554" s="60"/>
      <c r="U554" s="33"/>
      <c r="V554" s="33"/>
      <c r="W554" s="33"/>
      <c r="X554" s="33"/>
      <c r="Y554" s="33"/>
      <c r="Z554" s="33"/>
      <c r="AA554" s="33"/>
      <c r="AB554" s="33"/>
      <c r="AC554" s="33"/>
      <c r="AD554" s="33"/>
      <c r="AE554" s="33"/>
      <c r="AT554" s="18" t="s">
        <v>162</v>
      </c>
      <c r="AU554" s="18" t="s">
        <v>87</v>
      </c>
    </row>
    <row r="555" spans="1:65" s="2" customFormat="1" ht="87.75">
      <c r="A555" s="33"/>
      <c r="B555" s="34"/>
      <c r="C555" s="33"/>
      <c r="D555" s="164" t="s">
        <v>164</v>
      </c>
      <c r="E555" s="33"/>
      <c r="F555" s="169" t="s">
        <v>591</v>
      </c>
      <c r="G555" s="33"/>
      <c r="H555" s="33"/>
      <c r="I555" s="166"/>
      <c r="J555" s="33"/>
      <c r="K555" s="33"/>
      <c r="L555" s="34"/>
      <c r="M555" s="167"/>
      <c r="N555" s="168"/>
      <c r="O555" s="59"/>
      <c r="P555" s="59"/>
      <c r="Q555" s="59"/>
      <c r="R555" s="59"/>
      <c r="S555" s="59"/>
      <c r="T555" s="60"/>
      <c r="U555" s="33"/>
      <c r="V555" s="33"/>
      <c r="W555" s="33"/>
      <c r="X555" s="33"/>
      <c r="Y555" s="33"/>
      <c r="Z555" s="33"/>
      <c r="AA555" s="33"/>
      <c r="AB555" s="33"/>
      <c r="AC555" s="33"/>
      <c r="AD555" s="33"/>
      <c r="AE555" s="33"/>
      <c r="AT555" s="18" t="s">
        <v>164</v>
      </c>
      <c r="AU555" s="18" t="s">
        <v>87</v>
      </c>
    </row>
    <row r="556" spans="1:65" s="13" customFormat="1" ht="11.25">
      <c r="B556" s="170"/>
      <c r="D556" s="164" t="s">
        <v>166</v>
      </c>
      <c r="E556" s="171" t="s">
        <v>1</v>
      </c>
      <c r="F556" s="172" t="s">
        <v>569</v>
      </c>
      <c r="H556" s="171" t="s">
        <v>1</v>
      </c>
      <c r="I556" s="173"/>
      <c r="L556" s="170"/>
      <c r="M556" s="174"/>
      <c r="N556" s="175"/>
      <c r="O556" s="175"/>
      <c r="P556" s="175"/>
      <c r="Q556" s="175"/>
      <c r="R556" s="175"/>
      <c r="S556" s="175"/>
      <c r="T556" s="176"/>
      <c r="AT556" s="171" t="s">
        <v>166</v>
      </c>
      <c r="AU556" s="171" t="s">
        <v>87</v>
      </c>
      <c r="AV556" s="13" t="s">
        <v>85</v>
      </c>
      <c r="AW556" s="13" t="s">
        <v>34</v>
      </c>
      <c r="AX556" s="13" t="s">
        <v>78</v>
      </c>
      <c r="AY556" s="171" t="s">
        <v>153</v>
      </c>
    </row>
    <row r="557" spans="1:65" s="14" customFormat="1" ht="11.25">
      <c r="B557" s="177"/>
      <c r="D557" s="164" t="s">
        <v>166</v>
      </c>
      <c r="E557" s="178" t="s">
        <v>1</v>
      </c>
      <c r="F557" s="179" t="s">
        <v>1087</v>
      </c>
      <c r="H557" s="180">
        <v>1</v>
      </c>
      <c r="I557" s="181"/>
      <c r="L557" s="177"/>
      <c r="M557" s="182"/>
      <c r="N557" s="183"/>
      <c r="O557" s="183"/>
      <c r="P557" s="183"/>
      <c r="Q557" s="183"/>
      <c r="R557" s="183"/>
      <c r="S557" s="183"/>
      <c r="T557" s="184"/>
      <c r="AT557" s="178" t="s">
        <v>166</v>
      </c>
      <c r="AU557" s="178" t="s">
        <v>87</v>
      </c>
      <c r="AV557" s="14" t="s">
        <v>87</v>
      </c>
      <c r="AW557" s="14" t="s">
        <v>34</v>
      </c>
      <c r="AX557" s="14" t="s">
        <v>78</v>
      </c>
      <c r="AY557" s="178" t="s">
        <v>153</v>
      </c>
    </row>
    <row r="558" spans="1:65" s="14" customFormat="1" ht="11.25">
      <c r="B558" s="177"/>
      <c r="D558" s="164" t="s">
        <v>166</v>
      </c>
      <c r="E558" s="178" t="s">
        <v>1</v>
      </c>
      <c r="F558" s="179" t="s">
        <v>1088</v>
      </c>
      <c r="H558" s="180">
        <v>1</v>
      </c>
      <c r="I558" s="181"/>
      <c r="L558" s="177"/>
      <c r="M558" s="182"/>
      <c r="N558" s="183"/>
      <c r="O558" s="183"/>
      <c r="P558" s="183"/>
      <c r="Q558" s="183"/>
      <c r="R558" s="183"/>
      <c r="S558" s="183"/>
      <c r="T558" s="184"/>
      <c r="AT558" s="178" t="s">
        <v>166</v>
      </c>
      <c r="AU558" s="178" t="s">
        <v>87</v>
      </c>
      <c r="AV558" s="14" t="s">
        <v>87</v>
      </c>
      <c r="AW558" s="14" t="s">
        <v>34</v>
      </c>
      <c r="AX558" s="14" t="s">
        <v>78</v>
      </c>
      <c r="AY558" s="178" t="s">
        <v>153</v>
      </c>
    </row>
    <row r="559" spans="1:65" s="14" customFormat="1" ht="11.25">
      <c r="B559" s="177"/>
      <c r="D559" s="164" t="s">
        <v>166</v>
      </c>
      <c r="E559" s="178" t="s">
        <v>1</v>
      </c>
      <c r="F559" s="179" t="s">
        <v>1089</v>
      </c>
      <c r="H559" s="180">
        <v>1</v>
      </c>
      <c r="I559" s="181"/>
      <c r="L559" s="177"/>
      <c r="M559" s="182"/>
      <c r="N559" s="183"/>
      <c r="O559" s="183"/>
      <c r="P559" s="183"/>
      <c r="Q559" s="183"/>
      <c r="R559" s="183"/>
      <c r="S559" s="183"/>
      <c r="T559" s="184"/>
      <c r="AT559" s="178" t="s">
        <v>166</v>
      </c>
      <c r="AU559" s="178" t="s">
        <v>87</v>
      </c>
      <c r="AV559" s="14" t="s">
        <v>87</v>
      </c>
      <c r="AW559" s="14" t="s">
        <v>34</v>
      </c>
      <c r="AX559" s="14" t="s">
        <v>78</v>
      </c>
      <c r="AY559" s="178" t="s">
        <v>153</v>
      </c>
    </row>
    <row r="560" spans="1:65" s="14" customFormat="1" ht="11.25">
      <c r="B560" s="177"/>
      <c r="D560" s="164" t="s">
        <v>166</v>
      </c>
      <c r="E560" s="178" t="s">
        <v>1</v>
      </c>
      <c r="F560" s="179" t="s">
        <v>1090</v>
      </c>
      <c r="H560" s="180">
        <v>1</v>
      </c>
      <c r="I560" s="181"/>
      <c r="L560" s="177"/>
      <c r="M560" s="182"/>
      <c r="N560" s="183"/>
      <c r="O560" s="183"/>
      <c r="P560" s="183"/>
      <c r="Q560" s="183"/>
      <c r="R560" s="183"/>
      <c r="S560" s="183"/>
      <c r="T560" s="184"/>
      <c r="AT560" s="178" t="s">
        <v>166</v>
      </c>
      <c r="AU560" s="178" t="s">
        <v>87</v>
      </c>
      <c r="AV560" s="14" t="s">
        <v>87</v>
      </c>
      <c r="AW560" s="14" t="s">
        <v>34</v>
      </c>
      <c r="AX560" s="14" t="s">
        <v>78</v>
      </c>
      <c r="AY560" s="178" t="s">
        <v>153</v>
      </c>
    </row>
    <row r="561" spans="1:65" s="14" customFormat="1" ht="11.25">
      <c r="B561" s="177"/>
      <c r="D561" s="164" t="s">
        <v>166</v>
      </c>
      <c r="E561" s="178" t="s">
        <v>1</v>
      </c>
      <c r="F561" s="179" t="s">
        <v>1092</v>
      </c>
      <c r="H561" s="180">
        <v>2</v>
      </c>
      <c r="I561" s="181"/>
      <c r="L561" s="177"/>
      <c r="M561" s="182"/>
      <c r="N561" s="183"/>
      <c r="O561" s="183"/>
      <c r="P561" s="183"/>
      <c r="Q561" s="183"/>
      <c r="R561" s="183"/>
      <c r="S561" s="183"/>
      <c r="T561" s="184"/>
      <c r="AT561" s="178" t="s">
        <v>166</v>
      </c>
      <c r="AU561" s="178" t="s">
        <v>87</v>
      </c>
      <c r="AV561" s="14" t="s">
        <v>87</v>
      </c>
      <c r="AW561" s="14" t="s">
        <v>34</v>
      </c>
      <c r="AX561" s="14" t="s">
        <v>78</v>
      </c>
      <c r="AY561" s="178" t="s">
        <v>153</v>
      </c>
    </row>
    <row r="562" spans="1:65" s="16" customFormat="1" ht="11.25">
      <c r="B562" s="203"/>
      <c r="D562" s="164" t="s">
        <v>166</v>
      </c>
      <c r="E562" s="204" t="s">
        <v>1</v>
      </c>
      <c r="F562" s="205" t="s">
        <v>269</v>
      </c>
      <c r="H562" s="206">
        <v>6</v>
      </c>
      <c r="I562" s="207"/>
      <c r="L562" s="203"/>
      <c r="M562" s="208"/>
      <c r="N562" s="209"/>
      <c r="O562" s="209"/>
      <c r="P562" s="209"/>
      <c r="Q562" s="209"/>
      <c r="R562" s="209"/>
      <c r="S562" s="209"/>
      <c r="T562" s="210"/>
      <c r="AT562" s="204" t="s">
        <v>166</v>
      </c>
      <c r="AU562" s="204" t="s">
        <v>87</v>
      </c>
      <c r="AV562" s="16" t="s">
        <v>176</v>
      </c>
      <c r="AW562" s="16" t="s">
        <v>34</v>
      </c>
      <c r="AX562" s="16" t="s">
        <v>78</v>
      </c>
      <c r="AY562" s="204" t="s">
        <v>153</v>
      </c>
    </row>
    <row r="563" spans="1:65" s="14" customFormat="1" ht="11.25">
      <c r="B563" s="177"/>
      <c r="D563" s="164" t="s">
        <v>166</v>
      </c>
      <c r="E563" s="178" t="s">
        <v>1</v>
      </c>
      <c r="F563" s="179" t="s">
        <v>1094</v>
      </c>
      <c r="H563" s="180">
        <v>2</v>
      </c>
      <c r="I563" s="181"/>
      <c r="L563" s="177"/>
      <c r="M563" s="182"/>
      <c r="N563" s="183"/>
      <c r="O563" s="183"/>
      <c r="P563" s="183"/>
      <c r="Q563" s="183"/>
      <c r="R563" s="183"/>
      <c r="S563" s="183"/>
      <c r="T563" s="184"/>
      <c r="AT563" s="178" t="s">
        <v>166</v>
      </c>
      <c r="AU563" s="178" t="s">
        <v>87</v>
      </c>
      <c r="AV563" s="14" t="s">
        <v>87</v>
      </c>
      <c r="AW563" s="14" t="s">
        <v>34</v>
      </c>
      <c r="AX563" s="14" t="s">
        <v>78</v>
      </c>
      <c r="AY563" s="178" t="s">
        <v>153</v>
      </c>
    </row>
    <row r="564" spans="1:65" s="15" customFormat="1" ht="11.25">
      <c r="B564" s="185"/>
      <c r="D564" s="164" t="s">
        <v>166</v>
      </c>
      <c r="E564" s="186" t="s">
        <v>1</v>
      </c>
      <c r="F564" s="187" t="s">
        <v>184</v>
      </c>
      <c r="H564" s="188">
        <v>8</v>
      </c>
      <c r="I564" s="189"/>
      <c r="L564" s="185"/>
      <c r="M564" s="190"/>
      <c r="N564" s="191"/>
      <c r="O564" s="191"/>
      <c r="P564" s="191"/>
      <c r="Q564" s="191"/>
      <c r="R564" s="191"/>
      <c r="S564" s="191"/>
      <c r="T564" s="192"/>
      <c r="AT564" s="186" t="s">
        <v>166</v>
      </c>
      <c r="AU564" s="186" t="s">
        <v>87</v>
      </c>
      <c r="AV564" s="15" t="s">
        <v>160</v>
      </c>
      <c r="AW564" s="15" t="s">
        <v>34</v>
      </c>
      <c r="AX564" s="15" t="s">
        <v>85</v>
      </c>
      <c r="AY564" s="186" t="s">
        <v>153</v>
      </c>
    </row>
    <row r="565" spans="1:65" s="2" customFormat="1" ht="21.75" customHeight="1">
      <c r="A565" s="33"/>
      <c r="B565" s="150"/>
      <c r="C565" s="193" t="s">
        <v>735</v>
      </c>
      <c r="D565" s="193" t="s">
        <v>227</v>
      </c>
      <c r="E565" s="194" t="s">
        <v>594</v>
      </c>
      <c r="F565" s="195" t="s">
        <v>595</v>
      </c>
      <c r="G565" s="196" t="s">
        <v>171</v>
      </c>
      <c r="H565" s="197">
        <v>6</v>
      </c>
      <c r="I565" s="198"/>
      <c r="J565" s="199">
        <f>ROUND(I565*H565,2)</f>
        <v>0</v>
      </c>
      <c r="K565" s="195" t="s">
        <v>159</v>
      </c>
      <c r="L565" s="200"/>
      <c r="M565" s="201" t="s">
        <v>1</v>
      </c>
      <c r="N565" s="202" t="s">
        <v>43</v>
      </c>
      <c r="O565" s="59"/>
      <c r="P565" s="160">
        <f>O565*H565</f>
        <v>0</v>
      </c>
      <c r="Q565" s="160">
        <v>6.1000000000000004E-3</v>
      </c>
      <c r="R565" s="160">
        <f>Q565*H565</f>
        <v>3.6600000000000001E-2</v>
      </c>
      <c r="S565" s="160">
        <v>0</v>
      </c>
      <c r="T565" s="161">
        <f>S565*H565</f>
        <v>0</v>
      </c>
      <c r="U565" s="33"/>
      <c r="V565" s="33"/>
      <c r="W565" s="33"/>
      <c r="X565" s="33"/>
      <c r="Y565" s="33"/>
      <c r="Z565" s="33"/>
      <c r="AA565" s="33"/>
      <c r="AB565" s="33"/>
      <c r="AC565" s="33"/>
      <c r="AD565" s="33"/>
      <c r="AE565" s="33"/>
      <c r="AR565" s="162" t="s">
        <v>216</v>
      </c>
      <c r="AT565" s="162" t="s">
        <v>227</v>
      </c>
      <c r="AU565" s="162" t="s">
        <v>87</v>
      </c>
      <c r="AY565" s="18" t="s">
        <v>153</v>
      </c>
      <c r="BE565" s="163">
        <f>IF(N565="základní",J565,0)</f>
        <v>0</v>
      </c>
      <c r="BF565" s="163">
        <f>IF(N565="snížená",J565,0)</f>
        <v>0</v>
      </c>
      <c r="BG565" s="163">
        <f>IF(N565="zákl. přenesená",J565,0)</f>
        <v>0</v>
      </c>
      <c r="BH565" s="163">
        <f>IF(N565="sníž. přenesená",J565,0)</f>
        <v>0</v>
      </c>
      <c r="BI565" s="163">
        <f>IF(N565="nulová",J565,0)</f>
        <v>0</v>
      </c>
      <c r="BJ565" s="18" t="s">
        <v>85</v>
      </c>
      <c r="BK565" s="163">
        <f>ROUND(I565*H565,2)</f>
        <v>0</v>
      </c>
      <c r="BL565" s="18" t="s">
        <v>160</v>
      </c>
      <c r="BM565" s="162" t="s">
        <v>596</v>
      </c>
    </row>
    <row r="566" spans="1:65" s="2" customFormat="1" ht="11.25">
      <c r="A566" s="33"/>
      <c r="B566" s="34"/>
      <c r="C566" s="33"/>
      <c r="D566" s="164" t="s">
        <v>162</v>
      </c>
      <c r="E566" s="33"/>
      <c r="F566" s="165" t="s">
        <v>595</v>
      </c>
      <c r="G566" s="33"/>
      <c r="H566" s="33"/>
      <c r="I566" s="166"/>
      <c r="J566" s="33"/>
      <c r="K566" s="33"/>
      <c r="L566" s="34"/>
      <c r="M566" s="167"/>
      <c r="N566" s="168"/>
      <c r="O566" s="59"/>
      <c r="P566" s="59"/>
      <c r="Q566" s="59"/>
      <c r="R566" s="59"/>
      <c r="S566" s="59"/>
      <c r="T566" s="60"/>
      <c r="U566" s="33"/>
      <c r="V566" s="33"/>
      <c r="W566" s="33"/>
      <c r="X566" s="33"/>
      <c r="Y566" s="33"/>
      <c r="Z566" s="33"/>
      <c r="AA566" s="33"/>
      <c r="AB566" s="33"/>
      <c r="AC566" s="33"/>
      <c r="AD566" s="33"/>
      <c r="AE566" s="33"/>
      <c r="AT566" s="18" t="s">
        <v>162</v>
      </c>
      <c r="AU566" s="18" t="s">
        <v>87</v>
      </c>
    </row>
    <row r="567" spans="1:65" s="14" customFormat="1" ht="11.25">
      <c r="B567" s="177"/>
      <c r="D567" s="164" t="s">
        <v>166</v>
      </c>
      <c r="E567" s="178" t="s">
        <v>1</v>
      </c>
      <c r="F567" s="179" t="s">
        <v>1113</v>
      </c>
      <c r="H567" s="180">
        <v>6</v>
      </c>
      <c r="I567" s="181"/>
      <c r="L567" s="177"/>
      <c r="M567" s="182"/>
      <c r="N567" s="183"/>
      <c r="O567" s="183"/>
      <c r="P567" s="183"/>
      <c r="Q567" s="183"/>
      <c r="R567" s="183"/>
      <c r="S567" s="183"/>
      <c r="T567" s="184"/>
      <c r="AT567" s="178" t="s">
        <v>166</v>
      </c>
      <c r="AU567" s="178" t="s">
        <v>87</v>
      </c>
      <c r="AV567" s="14" t="s">
        <v>87</v>
      </c>
      <c r="AW567" s="14" t="s">
        <v>34</v>
      </c>
      <c r="AX567" s="14" t="s">
        <v>85</v>
      </c>
      <c r="AY567" s="178" t="s">
        <v>153</v>
      </c>
    </row>
    <row r="568" spans="1:65" s="2" customFormat="1" ht="24.2" customHeight="1">
      <c r="A568" s="33"/>
      <c r="B568" s="150"/>
      <c r="C568" s="151" t="s">
        <v>742</v>
      </c>
      <c r="D568" s="151" t="s">
        <v>155</v>
      </c>
      <c r="E568" s="152" t="s">
        <v>1114</v>
      </c>
      <c r="F568" s="153" t="s">
        <v>1115</v>
      </c>
      <c r="G568" s="154" t="s">
        <v>209</v>
      </c>
      <c r="H568" s="155">
        <v>11</v>
      </c>
      <c r="I568" s="156"/>
      <c r="J568" s="157">
        <f>ROUND(I568*H568,2)</f>
        <v>0</v>
      </c>
      <c r="K568" s="153" t="s">
        <v>159</v>
      </c>
      <c r="L568" s="34"/>
      <c r="M568" s="158" t="s">
        <v>1</v>
      </c>
      <c r="N568" s="159" t="s">
        <v>43</v>
      </c>
      <c r="O568" s="59"/>
      <c r="P568" s="160">
        <f>O568*H568</f>
        <v>0</v>
      </c>
      <c r="Q568" s="160">
        <v>7.1903999999999996E-2</v>
      </c>
      <c r="R568" s="160">
        <f>Q568*H568</f>
        <v>0.79094399999999998</v>
      </c>
      <c r="S568" s="160">
        <v>0</v>
      </c>
      <c r="T568" s="161">
        <f>S568*H568</f>
        <v>0</v>
      </c>
      <c r="U568" s="33"/>
      <c r="V568" s="33"/>
      <c r="W568" s="33"/>
      <c r="X568" s="33"/>
      <c r="Y568" s="33"/>
      <c r="Z568" s="33"/>
      <c r="AA568" s="33"/>
      <c r="AB568" s="33"/>
      <c r="AC568" s="33"/>
      <c r="AD568" s="33"/>
      <c r="AE568" s="33"/>
      <c r="AR568" s="162" t="s">
        <v>160</v>
      </c>
      <c r="AT568" s="162" t="s">
        <v>155</v>
      </c>
      <c r="AU568" s="162" t="s">
        <v>87</v>
      </c>
      <c r="AY568" s="18" t="s">
        <v>153</v>
      </c>
      <c r="BE568" s="163">
        <f>IF(N568="základní",J568,0)</f>
        <v>0</v>
      </c>
      <c r="BF568" s="163">
        <f>IF(N568="snížená",J568,0)</f>
        <v>0</v>
      </c>
      <c r="BG568" s="163">
        <f>IF(N568="zákl. přenesená",J568,0)</f>
        <v>0</v>
      </c>
      <c r="BH568" s="163">
        <f>IF(N568="sníž. přenesená",J568,0)</f>
        <v>0</v>
      </c>
      <c r="BI568" s="163">
        <f>IF(N568="nulová",J568,0)</f>
        <v>0</v>
      </c>
      <c r="BJ568" s="18" t="s">
        <v>85</v>
      </c>
      <c r="BK568" s="163">
        <f>ROUND(I568*H568,2)</f>
        <v>0</v>
      </c>
      <c r="BL568" s="18" t="s">
        <v>160</v>
      </c>
      <c r="BM568" s="162" t="s">
        <v>1116</v>
      </c>
    </row>
    <row r="569" spans="1:65" s="2" customFormat="1" ht="39">
      <c r="A569" s="33"/>
      <c r="B569" s="34"/>
      <c r="C569" s="33"/>
      <c r="D569" s="164" t="s">
        <v>162</v>
      </c>
      <c r="E569" s="33"/>
      <c r="F569" s="165" t="s">
        <v>1117</v>
      </c>
      <c r="G569" s="33"/>
      <c r="H569" s="33"/>
      <c r="I569" s="166"/>
      <c r="J569" s="33"/>
      <c r="K569" s="33"/>
      <c r="L569" s="34"/>
      <c r="M569" s="167"/>
      <c r="N569" s="168"/>
      <c r="O569" s="59"/>
      <c r="P569" s="59"/>
      <c r="Q569" s="59"/>
      <c r="R569" s="59"/>
      <c r="S569" s="59"/>
      <c r="T569" s="60"/>
      <c r="U569" s="33"/>
      <c r="V569" s="33"/>
      <c r="W569" s="33"/>
      <c r="X569" s="33"/>
      <c r="Y569" s="33"/>
      <c r="Z569" s="33"/>
      <c r="AA569" s="33"/>
      <c r="AB569" s="33"/>
      <c r="AC569" s="33"/>
      <c r="AD569" s="33"/>
      <c r="AE569" s="33"/>
      <c r="AT569" s="18" t="s">
        <v>162</v>
      </c>
      <c r="AU569" s="18" t="s">
        <v>87</v>
      </c>
    </row>
    <row r="570" spans="1:65" s="2" customFormat="1" ht="126.75">
      <c r="A570" s="33"/>
      <c r="B570" s="34"/>
      <c r="C570" s="33"/>
      <c r="D570" s="164" t="s">
        <v>164</v>
      </c>
      <c r="E570" s="33"/>
      <c r="F570" s="169" t="s">
        <v>621</v>
      </c>
      <c r="G570" s="33"/>
      <c r="H570" s="33"/>
      <c r="I570" s="166"/>
      <c r="J570" s="33"/>
      <c r="K570" s="33"/>
      <c r="L570" s="34"/>
      <c r="M570" s="167"/>
      <c r="N570" s="168"/>
      <c r="O570" s="59"/>
      <c r="P570" s="59"/>
      <c r="Q570" s="59"/>
      <c r="R570" s="59"/>
      <c r="S570" s="59"/>
      <c r="T570" s="60"/>
      <c r="U570" s="33"/>
      <c r="V570" s="33"/>
      <c r="W570" s="33"/>
      <c r="X570" s="33"/>
      <c r="Y570" s="33"/>
      <c r="Z570" s="33"/>
      <c r="AA570" s="33"/>
      <c r="AB570" s="33"/>
      <c r="AC570" s="33"/>
      <c r="AD570" s="33"/>
      <c r="AE570" s="33"/>
      <c r="AT570" s="18" t="s">
        <v>164</v>
      </c>
      <c r="AU570" s="18" t="s">
        <v>87</v>
      </c>
    </row>
    <row r="571" spans="1:65" s="13" customFormat="1" ht="11.25">
      <c r="B571" s="170"/>
      <c r="D571" s="164" t="s">
        <v>166</v>
      </c>
      <c r="E571" s="171" t="s">
        <v>1</v>
      </c>
      <c r="F571" s="172" t="s">
        <v>622</v>
      </c>
      <c r="H571" s="171" t="s">
        <v>1</v>
      </c>
      <c r="I571" s="173"/>
      <c r="L571" s="170"/>
      <c r="M571" s="174"/>
      <c r="N571" s="175"/>
      <c r="O571" s="175"/>
      <c r="P571" s="175"/>
      <c r="Q571" s="175"/>
      <c r="R571" s="175"/>
      <c r="S571" s="175"/>
      <c r="T571" s="176"/>
      <c r="AT571" s="171" t="s">
        <v>166</v>
      </c>
      <c r="AU571" s="171" t="s">
        <v>87</v>
      </c>
      <c r="AV571" s="13" t="s">
        <v>85</v>
      </c>
      <c r="AW571" s="13" t="s">
        <v>34</v>
      </c>
      <c r="AX571" s="13" t="s">
        <v>78</v>
      </c>
      <c r="AY571" s="171" t="s">
        <v>153</v>
      </c>
    </row>
    <row r="572" spans="1:65" s="14" customFormat="1" ht="22.5">
      <c r="B572" s="177"/>
      <c r="D572" s="164" t="s">
        <v>166</v>
      </c>
      <c r="E572" s="178" t="s">
        <v>1</v>
      </c>
      <c r="F572" s="179" t="s">
        <v>1118</v>
      </c>
      <c r="H572" s="180">
        <v>11</v>
      </c>
      <c r="I572" s="181"/>
      <c r="L572" s="177"/>
      <c r="M572" s="182"/>
      <c r="N572" s="183"/>
      <c r="O572" s="183"/>
      <c r="P572" s="183"/>
      <c r="Q572" s="183"/>
      <c r="R572" s="183"/>
      <c r="S572" s="183"/>
      <c r="T572" s="184"/>
      <c r="AT572" s="178" t="s">
        <v>166</v>
      </c>
      <c r="AU572" s="178" t="s">
        <v>87</v>
      </c>
      <c r="AV572" s="14" t="s">
        <v>87</v>
      </c>
      <c r="AW572" s="14" t="s">
        <v>34</v>
      </c>
      <c r="AX572" s="14" t="s">
        <v>85</v>
      </c>
      <c r="AY572" s="178" t="s">
        <v>153</v>
      </c>
    </row>
    <row r="573" spans="1:65" s="2" customFormat="1" ht="24.2" customHeight="1">
      <c r="A573" s="33"/>
      <c r="B573" s="150"/>
      <c r="C573" s="151" t="s">
        <v>747</v>
      </c>
      <c r="D573" s="151" t="s">
        <v>155</v>
      </c>
      <c r="E573" s="152" t="s">
        <v>617</v>
      </c>
      <c r="F573" s="153" t="s">
        <v>618</v>
      </c>
      <c r="G573" s="154" t="s">
        <v>209</v>
      </c>
      <c r="H573" s="155">
        <v>220</v>
      </c>
      <c r="I573" s="156"/>
      <c r="J573" s="157">
        <f>ROUND(I573*H573,2)</f>
        <v>0</v>
      </c>
      <c r="K573" s="153" t="s">
        <v>159</v>
      </c>
      <c r="L573" s="34"/>
      <c r="M573" s="158" t="s">
        <v>1</v>
      </c>
      <c r="N573" s="159" t="s">
        <v>43</v>
      </c>
      <c r="O573" s="59"/>
      <c r="P573" s="160">
        <f>O573*H573</f>
        <v>0</v>
      </c>
      <c r="Q573" s="160">
        <v>8.9775999999999995E-2</v>
      </c>
      <c r="R573" s="160">
        <f>Q573*H573</f>
        <v>19.750719999999998</v>
      </c>
      <c r="S573" s="160">
        <v>0</v>
      </c>
      <c r="T573" s="161">
        <f>S573*H573</f>
        <v>0</v>
      </c>
      <c r="U573" s="33"/>
      <c r="V573" s="33"/>
      <c r="W573" s="33"/>
      <c r="X573" s="33"/>
      <c r="Y573" s="33"/>
      <c r="Z573" s="33"/>
      <c r="AA573" s="33"/>
      <c r="AB573" s="33"/>
      <c r="AC573" s="33"/>
      <c r="AD573" s="33"/>
      <c r="AE573" s="33"/>
      <c r="AR573" s="162" t="s">
        <v>160</v>
      </c>
      <c r="AT573" s="162" t="s">
        <v>155</v>
      </c>
      <c r="AU573" s="162" t="s">
        <v>87</v>
      </c>
      <c r="AY573" s="18" t="s">
        <v>153</v>
      </c>
      <c r="BE573" s="163">
        <f>IF(N573="základní",J573,0)</f>
        <v>0</v>
      </c>
      <c r="BF573" s="163">
        <f>IF(N573="snížená",J573,0)</f>
        <v>0</v>
      </c>
      <c r="BG573" s="163">
        <f>IF(N573="zákl. přenesená",J573,0)</f>
        <v>0</v>
      </c>
      <c r="BH573" s="163">
        <f>IF(N573="sníž. přenesená",J573,0)</f>
        <v>0</v>
      </c>
      <c r="BI573" s="163">
        <f>IF(N573="nulová",J573,0)</f>
        <v>0</v>
      </c>
      <c r="BJ573" s="18" t="s">
        <v>85</v>
      </c>
      <c r="BK573" s="163">
        <f>ROUND(I573*H573,2)</f>
        <v>0</v>
      </c>
      <c r="BL573" s="18" t="s">
        <v>160</v>
      </c>
      <c r="BM573" s="162" t="s">
        <v>619</v>
      </c>
    </row>
    <row r="574" spans="1:65" s="2" customFormat="1" ht="39">
      <c r="A574" s="33"/>
      <c r="B574" s="34"/>
      <c r="C574" s="33"/>
      <c r="D574" s="164" t="s">
        <v>162</v>
      </c>
      <c r="E574" s="33"/>
      <c r="F574" s="165" t="s">
        <v>620</v>
      </c>
      <c r="G574" s="33"/>
      <c r="H574" s="33"/>
      <c r="I574" s="166"/>
      <c r="J574" s="33"/>
      <c r="K574" s="33"/>
      <c r="L574" s="34"/>
      <c r="M574" s="167"/>
      <c r="N574" s="168"/>
      <c r="O574" s="59"/>
      <c r="P574" s="59"/>
      <c r="Q574" s="59"/>
      <c r="R574" s="59"/>
      <c r="S574" s="59"/>
      <c r="T574" s="60"/>
      <c r="U574" s="33"/>
      <c r="V574" s="33"/>
      <c r="W574" s="33"/>
      <c r="X574" s="33"/>
      <c r="Y574" s="33"/>
      <c r="Z574" s="33"/>
      <c r="AA574" s="33"/>
      <c r="AB574" s="33"/>
      <c r="AC574" s="33"/>
      <c r="AD574" s="33"/>
      <c r="AE574" s="33"/>
      <c r="AT574" s="18" t="s">
        <v>162</v>
      </c>
      <c r="AU574" s="18" t="s">
        <v>87</v>
      </c>
    </row>
    <row r="575" spans="1:65" s="2" customFormat="1" ht="126.75">
      <c r="A575" s="33"/>
      <c r="B575" s="34"/>
      <c r="C575" s="33"/>
      <c r="D575" s="164" t="s">
        <v>164</v>
      </c>
      <c r="E575" s="33"/>
      <c r="F575" s="169" t="s">
        <v>621</v>
      </c>
      <c r="G575" s="33"/>
      <c r="H575" s="33"/>
      <c r="I575" s="166"/>
      <c r="J575" s="33"/>
      <c r="K575" s="33"/>
      <c r="L575" s="34"/>
      <c r="M575" s="167"/>
      <c r="N575" s="168"/>
      <c r="O575" s="59"/>
      <c r="P575" s="59"/>
      <c r="Q575" s="59"/>
      <c r="R575" s="59"/>
      <c r="S575" s="59"/>
      <c r="T575" s="60"/>
      <c r="U575" s="33"/>
      <c r="V575" s="33"/>
      <c r="W575" s="33"/>
      <c r="X575" s="33"/>
      <c r="Y575" s="33"/>
      <c r="Z575" s="33"/>
      <c r="AA575" s="33"/>
      <c r="AB575" s="33"/>
      <c r="AC575" s="33"/>
      <c r="AD575" s="33"/>
      <c r="AE575" s="33"/>
      <c r="AT575" s="18" t="s">
        <v>164</v>
      </c>
      <c r="AU575" s="18" t="s">
        <v>87</v>
      </c>
    </row>
    <row r="576" spans="1:65" s="13" customFormat="1" ht="11.25">
      <c r="B576" s="170"/>
      <c r="D576" s="164" t="s">
        <v>166</v>
      </c>
      <c r="E576" s="171" t="s">
        <v>1</v>
      </c>
      <c r="F576" s="172" t="s">
        <v>622</v>
      </c>
      <c r="H576" s="171" t="s">
        <v>1</v>
      </c>
      <c r="I576" s="173"/>
      <c r="L576" s="170"/>
      <c r="M576" s="174"/>
      <c r="N576" s="175"/>
      <c r="O576" s="175"/>
      <c r="P576" s="175"/>
      <c r="Q576" s="175"/>
      <c r="R576" s="175"/>
      <c r="S576" s="175"/>
      <c r="T576" s="176"/>
      <c r="AT576" s="171" t="s">
        <v>166</v>
      </c>
      <c r="AU576" s="171" t="s">
        <v>87</v>
      </c>
      <c r="AV576" s="13" t="s">
        <v>85</v>
      </c>
      <c r="AW576" s="13" t="s">
        <v>34</v>
      </c>
      <c r="AX576" s="13" t="s">
        <v>78</v>
      </c>
      <c r="AY576" s="171" t="s">
        <v>153</v>
      </c>
    </row>
    <row r="577" spans="1:65" s="14" customFormat="1" ht="22.5">
      <c r="B577" s="177"/>
      <c r="D577" s="164" t="s">
        <v>166</v>
      </c>
      <c r="E577" s="178" t="s">
        <v>1</v>
      </c>
      <c r="F577" s="179" t="s">
        <v>1119</v>
      </c>
      <c r="H577" s="180">
        <v>209</v>
      </c>
      <c r="I577" s="181"/>
      <c r="L577" s="177"/>
      <c r="M577" s="182"/>
      <c r="N577" s="183"/>
      <c r="O577" s="183"/>
      <c r="P577" s="183"/>
      <c r="Q577" s="183"/>
      <c r="R577" s="183"/>
      <c r="S577" s="183"/>
      <c r="T577" s="184"/>
      <c r="AT577" s="178" t="s">
        <v>166</v>
      </c>
      <c r="AU577" s="178" t="s">
        <v>87</v>
      </c>
      <c r="AV577" s="14" t="s">
        <v>87</v>
      </c>
      <c r="AW577" s="14" t="s">
        <v>34</v>
      </c>
      <c r="AX577" s="14" t="s">
        <v>78</v>
      </c>
      <c r="AY577" s="178" t="s">
        <v>153</v>
      </c>
    </row>
    <row r="578" spans="1:65" s="14" customFormat="1" ht="22.5">
      <c r="B578" s="177"/>
      <c r="D578" s="164" t="s">
        <v>166</v>
      </c>
      <c r="E578" s="178" t="s">
        <v>1</v>
      </c>
      <c r="F578" s="179" t="s">
        <v>1118</v>
      </c>
      <c r="H578" s="180">
        <v>11</v>
      </c>
      <c r="I578" s="181"/>
      <c r="L578" s="177"/>
      <c r="M578" s="182"/>
      <c r="N578" s="183"/>
      <c r="O578" s="183"/>
      <c r="P578" s="183"/>
      <c r="Q578" s="183"/>
      <c r="R578" s="183"/>
      <c r="S578" s="183"/>
      <c r="T578" s="184"/>
      <c r="AT578" s="178" t="s">
        <v>166</v>
      </c>
      <c r="AU578" s="178" t="s">
        <v>87</v>
      </c>
      <c r="AV578" s="14" t="s">
        <v>87</v>
      </c>
      <c r="AW578" s="14" t="s">
        <v>34</v>
      </c>
      <c r="AX578" s="14" t="s">
        <v>78</v>
      </c>
      <c r="AY578" s="178" t="s">
        <v>153</v>
      </c>
    </row>
    <row r="579" spans="1:65" s="15" customFormat="1" ht="11.25">
      <c r="B579" s="185"/>
      <c r="D579" s="164" t="s">
        <v>166</v>
      </c>
      <c r="E579" s="186" t="s">
        <v>1</v>
      </c>
      <c r="F579" s="187" t="s">
        <v>184</v>
      </c>
      <c r="H579" s="188">
        <v>220</v>
      </c>
      <c r="I579" s="189"/>
      <c r="L579" s="185"/>
      <c r="M579" s="190"/>
      <c r="N579" s="191"/>
      <c r="O579" s="191"/>
      <c r="P579" s="191"/>
      <c r="Q579" s="191"/>
      <c r="R579" s="191"/>
      <c r="S579" s="191"/>
      <c r="T579" s="192"/>
      <c r="AT579" s="186" t="s">
        <v>166</v>
      </c>
      <c r="AU579" s="186" t="s">
        <v>87</v>
      </c>
      <c r="AV579" s="15" t="s">
        <v>160</v>
      </c>
      <c r="AW579" s="15" t="s">
        <v>34</v>
      </c>
      <c r="AX579" s="15" t="s">
        <v>85</v>
      </c>
      <c r="AY579" s="186" t="s">
        <v>153</v>
      </c>
    </row>
    <row r="580" spans="1:65" s="2" customFormat="1" ht="16.5" customHeight="1">
      <c r="A580" s="33"/>
      <c r="B580" s="150"/>
      <c r="C580" s="193" t="s">
        <v>750</v>
      </c>
      <c r="D580" s="193" t="s">
        <v>227</v>
      </c>
      <c r="E580" s="194" t="s">
        <v>625</v>
      </c>
      <c r="F580" s="195" t="s">
        <v>626</v>
      </c>
      <c r="G580" s="196" t="s">
        <v>158</v>
      </c>
      <c r="H580" s="197">
        <v>23.331</v>
      </c>
      <c r="I580" s="198"/>
      <c r="J580" s="199">
        <f>ROUND(I580*H580,2)</f>
        <v>0</v>
      </c>
      <c r="K580" s="195" t="s">
        <v>159</v>
      </c>
      <c r="L580" s="200"/>
      <c r="M580" s="201" t="s">
        <v>1</v>
      </c>
      <c r="N580" s="202" t="s">
        <v>43</v>
      </c>
      <c r="O580" s="59"/>
      <c r="P580" s="160">
        <f>O580*H580</f>
        <v>0</v>
      </c>
      <c r="Q580" s="160">
        <v>0.222</v>
      </c>
      <c r="R580" s="160">
        <f>Q580*H580</f>
        <v>5.1794820000000001</v>
      </c>
      <c r="S580" s="160">
        <v>0</v>
      </c>
      <c r="T580" s="161">
        <f>S580*H580</f>
        <v>0</v>
      </c>
      <c r="U580" s="33"/>
      <c r="V580" s="33"/>
      <c r="W580" s="33"/>
      <c r="X580" s="33"/>
      <c r="Y580" s="33"/>
      <c r="Z580" s="33"/>
      <c r="AA580" s="33"/>
      <c r="AB580" s="33"/>
      <c r="AC580" s="33"/>
      <c r="AD580" s="33"/>
      <c r="AE580" s="33"/>
      <c r="AR580" s="162" t="s">
        <v>216</v>
      </c>
      <c r="AT580" s="162" t="s">
        <v>227</v>
      </c>
      <c r="AU580" s="162" t="s">
        <v>87</v>
      </c>
      <c r="AY580" s="18" t="s">
        <v>153</v>
      </c>
      <c r="BE580" s="163">
        <f>IF(N580="základní",J580,0)</f>
        <v>0</v>
      </c>
      <c r="BF580" s="163">
        <f>IF(N580="snížená",J580,0)</f>
        <v>0</v>
      </c>
      <c r="BG580" s="163">
        <f>IF(N580="zákl. přenesená",J580,0)</f>
        <v>0</v>
      </c>
      <c r="BH580" s="163">
        <f>IF(N580="sníž. přenesená",J580,0)</f>
        <v>0</v>
      </c>
      <c r="BI580" s="163">
        <f>IF(N580="nulová",J580,0)</f>
        <v>0</v>
      </c>
      <c r="BJ580" s="18" t="s">
        <v>85</v>
      </c>
      <c r="BK580" s="163">
        <f>ROUND(I580*H580,2)</f>
        <v>0</v>
      </c>
      <c r="BL580" s="18" t="s">
        <v>160</v>
      </c>
      <c r="BM580" s="162" t="s">
        <v>627</v>
      </c>
    </row>
    <row r="581" spans="1:65" s="2" customFormat="1" ht="11.25">
      <c r="A581" s="33"/>
      <c r="B581" s="34"/>
      <c r="C581" s="33"/>
      <c r="D581" s="164" t="s">
        <v>162</v>
      </c>
      <c r="E581" s="33"/>
      <c r="F581" s="165" t="s">
        <v>626</v>
      </c>
      <c r="G581" s="33"/>
      <c r="H581" s="33"/>
      <c r="I581" s="166"/>
      <c r="J581" s="33"/>
      <c r="K581" s="33"/>
      <c r="L581" s="34"/>
      <c r="M581" s="167"/>
      <c r="N581" s="168"/>
      <c r="O581" s="59"/>
      <c r="P581" s="59"/>
      <c r="Q581" s="59"/>
      <c r="R581" s="59"/>
      <c r="S581" s="59"/>
      <c r="T581" s="60"/>
      <c r="U581" s="33"/>
      <c r="V581" s="33"/>
      <c r="W581" s="33"/>
      <c r="X581" s="33"/>
      <c r="Y581" s="33"/>
      <c r="Z581" s="33"/>
      <c r="AA581" s="33"/>
      <c r="AB581" s="33"/>
      <c r="AC581" s="33"/>
      <c r="AD581" s="33"/>
      <c r="AE581" s="33"/>
      <c r="AT581" s="18" t="s">
        <v>162</v>
      </c>
      <c r="AU581" s="18" t="s">
        <v>87</v>
      </c>
    </row>
    <row r="582" spans="1:65" s="13" customFormat="1" ht="11.25">
      <c r="B582" s="170"/>
      <c r="D582" s="164" t="s">
        <v>166</v>
      </c>
      <c r="E582" s="171" t="s">
        <v>1</v>
      </c>
      <c r="F582" s="172" t="s">
        <v>1120</v>
      </c>
      <c r="H582" s="171" t="s">
        <v>1</v>
      </c>
      <c r="I582" s="173"/>
      <c r="L582" s="170"/>
      <c r="M582" s="174"/>
      <c r="N582" s="175"/>
      <c r="O582" s="175"/>
      <c r="P582" s="175"/>
      <c r="Q582" s="175"/>
      <c r="R582" s="175"/>
      <c r="S582" s="175"/>
      <c r="T582" s="176"/>
      <c r="AT582" s="171" t="s">
        <v>166</v>
      </c>
      <c r="AU582" s="171" t="s">
        <v>87</v>
      </c>
      <c r="AV582" s="13" t="s">
        <v>85</v>
      </c>
      <c r="AW582" s="13" t="s">
        <v>34</v>
      </c>
      <c r="AX582" s="13" t="s">
        <v>78</v>
      </c>
      <c r="AY582" s="171" t="s">
        <v>153</v>
      </c>
    </row>
    <row r="583" spans="1:65" s="14" customFormat="1" ht="11.25">
      <c r="B583" s="177"/>
      <c r="D583" s="164" t="s">
        <v>166</v>
      </c>
      <c r="E583" s="178" t="s">
        <v>1</v>
      </c>
      <c r="F583" s="179" t="s">
        <v>1121</v>
      </c>
      <c r="H583" s="180">
        <v>21.109000000000002</v>
      </c>
      <c r="I583" s="181"/>
      <c r="L583" s="177"/>
      <c r="M583" s="182"/>
      <c r="N583" s="183"/>
      <c r="O583" s="183"/>
      <c r="P583" s="183"/>
      <c r="Q583" s="183"/>
      <c r="R583" s="183"/>
      <c r="S583" s="183"/>
      <c r="T583" s="184"/>
      <c r="AT583" s="178" t="s">
        <v>166</v>
      </c>
      <c r="AU583" s="178" t="s">
        <v>87</v>
      </c>
      <c r="AV583" s="14" t="s">
        <v>87</v>
      </c>
      <c r="AW583" s="14" t="s">
        <v>34</v>
      </c>
      <c r="AX583" s="14" t="s">
        <v>78</v>
      </c>
      <c r="AY583" s="178" t="s">
        <v>153</v>
      </c>
    </row>
    <row r="584" spans="1:65" s="14" customFormat="1" ht="11.25">
      <c r="B584" s="177"/>
      <c r="D584" s="164" t="s">
        <v>166</v>
      </c>
      <c r="E584" s="178" t="s">
        <v>1</v>
      </c>
      <c r="F584" s="179" t="s">
        <v>1122</v>
      </c>
      <c r="H584" s="180">
        <v>2.222</v>
      </c>
      <c r="I584" s="181"/>
      <c r="L584" s="177"/>
      <c r="M584" s="182"/>
      <c r="N584" s="183"/>
      <c r="O584" s="183"/>
      <c r="P584" s="183"/>
      <c r="Q584" s="183"/>
      <c r="R584" s="183"/>
      <c r="S584" s="183"/>
      <c r="T584" s="184"/>
      <c r="AT584" s="178" t="s">
        <v>166</v>
      </c>
      <c r="AU584" s="178" t="s">
        <v>87</v>
      </c>
      <c r="AV584" s="14" t="s">
        <v>87</v>
      </c>
      <c r="AW584" s="14" t="s">
        <v>34</v>
      </c>
      <c r="AX584" s="14" t="s">
        <v>78</v>
      </c>
      <c r="AY584" s="178" t="s">
        <v>153</v>
      </c>
    </row>
    <row r="585" spans="1:65" s="15" customFormat="1" ht="11.25">
      <c r="B585" s="185"/>
      <c r="D585" s="164" t="s">
        <v>166</v>
      </c>
      <c r="E585" s="186" t="s">
        <v>1</v>
      </c>
      <c r="F585" s="187" t="s">
        <v>184</v>
      </c>
      <c r="H585" s="188">
        <v>23.331</v>
      </c>
      <c r="I585" s="189"/>
      <c r="L585" s="185"/>
      <c r="M585" s="190"/>
      <c r="N585" s="191"/>
      <c r="O585" s="191"/>
      <c r="P585" s="191"/>
      <c r="Q585" s="191"/>
      <c r="R585" s="191"/>
      <c r="S585" s="191"/>
      <c r="T585" s="192"/>
      <c r="AT585" s="186" t="s">
        <v>166</v>
      </c>
      <c r="AU585" s="186" t="s">
        <v>87</v>
      </c>
      <c r="AV585" s="15" t="s">
        <v>160</v>
      </c>
      <c r="AW585" s="15" t="s">
        <v>34</v>
      </c>
      <c r="AX585" s="15" t="s">
        <v>85</v>
      </c>
      <c r="AY585" s="186" t="s">
        <v>153</v>
      </c>
    </row>
    <row r="586" spans="1:65" s="2" customFormat="1" ht="33" customHeight="1">
      <c r="A586" s="33"/>
      <c r="B586" s="150"/>
      <c r="C586" s="151" t="s">
        <v>756</v>
      </c>
      <c r="D586" s="151" t="s">
        <v>155</v>
      </c>
      <c r="E586" s="152" t="s">
        <v>631</v>
      </c>
      <c r="F586" s="153" t="s">
        <v>632</v>
      </c>
      <c r="G586" s="154" t="s">
        <v>209</v>
      </c>
      <c r="H586" s="155">
        <v>193.5</v>
      </c>
      <c r="I586" s="156"/>
      <c r="J586" s="157">
        <f>ROUND(I586*H586,2)</f>
        <v>0</v>
      </c>
      <c r="K586" s="153" t="s">
        <v>159</v>
      </c>
      <c r="L586" s="34"/>
      <c r="M586" s="158" t="s">
        <v>1</v>
      </c>
      <c r="N586" s="159" t="s">
        <v>43</v>
      </c>
      <c r="O586" s="59"/>
      <c r="P586" s="160">
        <f>O586*H586</f>
        <v>0</v>
      </c>
      <c r="Q586" s="160">
        <v>0.15539952000000001</v>
      </c>
      <c r="R586" s="160">
        <f>Q586*H586</f>
        <v>30.069807120000004</v>
      </c>
      <c r="S586" s="160">
        <v>0</v>
      </c>
      <c r="T586" s="161">
        <f>S586*H586</f>
        <v>0</v>
      </c>
      <c r="U586" s="33"/>
      <c r="V586" s="33"/>
      <c r="W586" s="33"/>
      <c r="X586" s="33"/>
      <c r="Y586" s="33"/>
      <c r="Z586" s="33"/>
      <c r="AA586" s="33"/>
      <c r="AB586" s="33"/>
      <c r="AC586" s="33"/>
      <c r="AD586" s="33"/>
      <c r="AE586" s="33"/>
      <c r="AR586" s="162" t="s">
        <v>160</v>
      </c>
      <c r="AT586" s="162" t="s">
        <v>155</v>
      </c>
      <c r="AU586" s="162" t="s">
        <v>87</v>
      </c>
      <c r="AY586" s="18" t="s">
        <v>153</v>
      </c>
      <c r="BE586" s="163">
        <f>IF(N586="základní",J586,0)</f>
        <v>0</v>
      </c>
      <c r="BF586" s="163">
        <f>IF(N586="snížená",J586,0)</f>
        <v>0</v>
      </c>
      <c r="BG586" s="163">
        <f>IF(N586="zákl. přenesená",J586,0)</f>
        <v>0</v>
      </c>
      <c r="BH586" s="163">
        <f>IF(N586="sníž. přenesená",J586,0)</f>
        <v>0</v>
      </c>
      <c r="BI586" s="163">
        <f>IF(N586="nulová",J586,0)</f>
        <v>0</v>
      </c>
      <c r="BJ586" s="18" t="s">
        <v>85</v>
      </c>
      <c r="BK586" s="163">
        <f>ROUND(I586*H586,2)</f>
        <v>0</v>
      </c>
      <c r="BL586" s="18" t="s">
        <v>160</v>
      </c>
      <c r="BM586" s="162" t="s">
        <v>633</v>
      </c>
    </row>
    <row r="587" spans="1:65" s="2" customFormat="1" ht="29.25">
      <c r="A587" s="33"/>
      <c r="B587" s="34"/>
      <c r="C587" s="33"/>
      <c r="D587" s="164" t="s">
        <v>162</v>
      </c>
      <c r="E587" s="33"/>
      <c r="F587" s="165" t="s">
        <v>634</v>
      </c>
      <c r="G587" s="33"/>
      <c r="H587" s="33"/>
      <c r="I587" s="166"/>
      <c r="J587" s="33"/>
      <c r="K587" s="33"/>
      <c r="L587" s="34"/>
      <c r="M587" s="167"/>
      <c r="N587" s="168"/>
      <c r="O587" s="59"/>
      <c r="P587" s="59"/>
      <c r="Q587" s="59"/>
      <c r="R587" s="59"/>
      <c r="S587" s="59"/>
      <c r="T587" s="60"/>
      <c r="U587" s="33"/>
      <c r="V587" s="33"/>
      <c r="W587" s="33"/>
      <c r="X587" s="33"/>
      <c r="Y587" s="33"/>
      <c r="Z587" s="33"/>
      <c r="AA587" s="33"/>
      <c r="AB587" s="33"/>
      <c r="AC587" s="33"/>
      <c r="AD587" s="33"/>
      <c r="AE587" s="33"/>
      <c r="AT587" s="18" t="s">
        <v>162</v>
      </c>
      <c r="AU587" s="18" t="s">
        <v>87</v>
      </c>
    </row>
    <row r="588" spans="1:65" s="2" customFormat="1" ht="97.5">
      <c r="A588" s="33"/>
      <c r="B588" s="34"/>
      <c r="C588" s="33"/>
      <c r="D588" s="164" t="s">
        <v>164</v>
      </c>
      <c r="E588" s="33"/>
      <c r="F588" s="169" t="s">
        <v>635</v>
      </c>
      <c r="G588" s="33"/>
      <c r="H588" s="33"/>
      <c r="I588" s="166"/>
      <c r="J588" s="33"/>
      <c r="K588" s="33"/>
      <c r="L588" s="34"/>
      <c r="M588" s="167"/>
      <c r="N588" s="168"/>
      <c r="O588" s="59"/>
      <c r="P588" s="59"/>
      <c r="Q588" s="59"/>
      <c r="R588" s="59"/>
      <c r="S588" s="59"/>
      <c r="T588" s="60"/>
      <c r="U588" s="33"/>
      <c r="V588" s="33"/>
      <c r="W588" s="33"/>
      <c r="X588" s="33"/>
      <c r="Y588" s="33"/>
      <c r="Z588" s="33"/>
      <c r="AA588" s="33"/>
      <c r="AB588" s="33"/>
      <c r="AC588" s="33"/>
      <c r="AD588" s="33"/>
      <c r="AE588" s="33"/>
      <c r="AT588" s="18" t="s">
        <v>164</v>
      </c>
      <c r="AU588" s="18" t="s">
        <v>87</v>
      </c>
    </row>
    <row r="589" spans="1:65" s="13" customFormat="1" ht="11.25">
      <c r="B589" s="170"/>
      <c r="D589" s="164" t="s">
        <v>166</v>
      </c>
      <c r="E589" s="171" t="s">
        <v>1</v>
      </c>
      <c r="F589" s="172" t="s">
        <v>622</v>
      </c>
      <c r="H589" s="171" t="s">
        <v>1</v>
      </c>
      <c r="I589" s="173"/>
      <c r="L589" s="170"/>
      <c r="M589" s="174"/>
      <c r="N589" s="175"/>
      <c r="O589" s="175"/>
      <c r="P589" s="175"/>
      <c r="Q589" s="175"/>
      <c r="R589" s="175"/>
      <c r="S589" s="175"/>
      <c r="T589" s="176"/>
      <c r="AT589" s="171" t="s">
        <v>166</v>
      </c>
      <c r="AU589" s="171" t="s">
        <v>87</v>
      </c>
      <c r="AV589" s="13" t="s">
        <v>85</v>
      </c>
      <c r="AW589" s="13" t="s">
        <v>34</v>
      </c>
      <c r="AX589" s="13" t="s">
        <v>78</v>
      </c>
      <c r="AY589" s="171" t="s">
        <v>153</v>
      </c>
    </row>
    <row r="590" spans="1:65" s="13" customFormat="1" ht="22.5">
      <c r="B590" s="170"/>
      <c r="D590" s="164" t="s">
        <v>166</v>
      </c>
      <c r="E590" s="171" t="s">
        <v>1</v>
      </c>
      <c r="F590" s="172" t="s">
        <v>1123</v>
      </c>
      <c r="H590" s="171" t="s">
        <v>1</v>
      </c>
      <c r="I590" s="173"/>
      <c r="L590" s="170"/>
      <c r="M590" s="174"/>
      <c r="N590" s="175"/>
      <c r="O590" s="175"/>
      <c r="P590" s="175"/>
      <c r="Q590" s="175"/>
      <c r="R590" s="175"/>
      <c r="S590" s="175"/>
      <c r="T590" s="176"/>
      <c r="AT590" s="171" t="s">
        <v>166</v>
      </c>
      <c r="AU590" s="171" t="s">
        <v>87</v>
      </c>
      <c r="AV590" s="13" t="s">
        <v>85</v>
      </c>
      <c r="AW590" s="13" t="s">
        <v>34</v>
      </c>
      <c r="AX590" s="13" t="s">
        <v>78</v>
      </c>
      <c r="AY590" s="171" t="s">
        <v>153</v>
      </c>
    </row>
    <row r="591" spans="1:65" s="14" customFormat="1" ht="11.25">
      <c r="B591" s="177"/>
      <c r="D591" s="164" t="s">
        <v>166</v>
      </c>
      <c r="E591" s="178" t="s">
        <v>1</v>
      </c>
      <c r="F591" s="179" t="s">
        <v>1124</v>
      </c>
      <c r="H591" s="180">
        <v>181.5</v>
      </c>
      <c r="I591" s="181"/>
      <c r="L591" s="177"/>
      <c r="M591" s="182"/>
      <c r="N591" s="183"/>
      <c r="O591" s="183"/>
      <c r="P591" s="183"/>
      <c r="Q591" s="183"/>
      <c r="R591" s="183"/>
      <c r="S591" s="183"/>
      <c r="T591" s="184"/>
      <c r="AT591" s="178" t="s">
        <v>166</v>
      </c>
      <c r="AU591" s="178" t="s">
        <v>87</v>
      </c>
      <c r="AV591" s="14" t="s">
        <v>87</v>
      </c>
      <c r="AW591" s="14" t="s">
        <v>34</v>
      </c>
      <c r="AX591" s="14" t="s">
        <v>78</v>
      </c>
      <c r="AY591" s="178" t="s">
        <v>153</v>
      </c>
    </row>
    <row r="592" spans="1:65" s="13" customFormat="1" ht="22.5">
      <c r="B592" s="170"/>
      <c r="D592" s="164" t="s">
        <v>166</v>
      </c>
      <c r="E592" s="171" t="s">
        <v>1</v>
      </c>
      <c r="F592" s="172" t="s">
        <v>1125</v>
      </c>
      <c r="H592" s="171" t="s">
        <v>1</v>
      </c>
      <c r="I592" s="173"/>
      <c r="L592" s="170"/>
      <c r="M592" s="174"/>
      <c r="N592" s="175"/>
      <c r="O592" s="175"/>
      <c r="P592" s="175"/>
      <c r="Q592" s="175"/>
      <c r="R592" s="175"/>
      <c r="S592" s="175"/>
      <c r="T592" s="176"/>
      <c r="AT592" s="171" t="s">
        <v>166</v>
      </c>
      <c r="AU592" s="171" t="s">
        <v>87</v>
      </c>
      <c r="AV592" s="13" t="s">
        <v>85</v>
      </c>
      <c r="AW592" s="13" t="s">
        <v>34</v>
      </c>
      <c r="AX592" s="13" t="s">
        <v>78</v>
      </c>
      <c r="AY592" s="171" t="s">
        <v>153</v>
      </c>
    </row>
    <row r="593" spans="1:65" s="14" customFormat="1" ht="11.25">
      <c r="B593" s="177"/>
      <c r="D593" s="164" t="s">
        <v>166</v>
      </c>
      <c r="E593" s="178" t="s">
        <v>1</v>
      </c>
      <c r="F593" s="179" t="s">
        <v>1126</v>
      </c>
      <c r="H593" s="180">
        <v>5</v>
      </c>
      <c r="I593" s="181"/>
      <c r="L593" s="177"/>
      <c r="M593" s="182"/>
      <c r="N593" s="183"/>
      <c r="O593" s="183"/>
      <c r="P593" s="183"/>
      <c r="Q593" s="183"/>
      <c r="R593" s="183"/>
      <c r="S593" s="183"/>
      <c r="T593" s="184"/>
      <c r="AT593" s="178" t="s">
        <v>166</v>
      </c>
      <c r="AU593" s="178" t="s">
        <v>87</v>
      </c>
      <c r="AV593" s="14" t="s">
        <v>87</v>
      </c>
      <c r="AW593" s="14" t="s">
        <v>34</v>
      </c>
      <c r="AX593" s="14" t="s">
        <v>78</v>
      </c>
      <c r="AY593" s="178" t="s">
        <v>153</v>
      </c>
    </row>
    <row r="594" spans="1:65" s="13" customFormat="1" ht="22.5">
      <c r="B594" s="170"/>
      <c r="D594" s="164" t="s">
        <v>166</v>
      </c>
      <c r="E594" s="171" t="s">
        <v>1</v>
      </c>
      <c r="F594" s="172" t="s">
        <v>636</v>
      </c>
      <c r="H594" s="171" t="s">
        <v>1</v>
      </c>
      <c r="I594" s="173"/>
      <c r="L594" s="170"/>
      <c r="M594" s="174"/>
      <c r="N594" s="175"/>
      <c r="O594" s="175"/>
      <c r="P594" s="175"/>
      <c r="Q594" s="175"/>
      <c r="R594" s="175"/>
      <c r="S594" s="175"/>
      <c r="T594" s="176"/>
      <c r="AT594" s="171" t="s">
        <v>166</v>
      </c>
      <c r="AU594" s="171" t="s">
        <v>87</v>
      </c>
      <c r="AV594" s="13" t="s">
        <v>85</v>
      </c>
      <c r="AW594" s="13" t="s">
        <v>34</v>
      </c>
      <c r="AX594" s="13" t="s">
        <v>78</v>
      </c>
      <c r="AY594" s="171" t="s">
        <v>153</v>
      </c>
    </row>
    <row r="595" spans="1:65" s="14" customFormat="1" ht="11.25">
      <c r="B595" s="177"/>
      <c r="D595" s="164" t="s">
        <v>166</v>
      </c>
      <c r="E595" s="178" t="s">
        <v>1</v>
      </c>
      <c r="F595" s="179" t="s">
        <v>639</v>
      </c>
      <c r="H595" s="180">
        <v>3</v>
      </c>
      <c r="I595" s="181"/>
      <c r="L595" s="177"/>
      <c r="M595" s="182"/>
      <c r="N595" s="183"/>
      <c r="O595" s="183"/>
      <c r="P595" s="183"/>
      <c r="Q595" s="183"/>
      <c r="R595" s="183"/>
      <c r="S595" s="183"/>
      <c r="T595" s="184"/>
      <c r="AT595" s="178" t="s">
        <v>166</v>
      </c>
      <c r="AU595" s="178" t="s">
        <v>87</v>
      </c>
      <c r="AV595" s="14" t="s">
        <v>87</v>
      </c>
      <c r="AW595" s="14" t="s">
        <v>34</v>
      </c>
      <c r="AX595" s="14" t="s">
        <v>78</v>
      </c>
      <c r="AY595" s="178" t="s">
        <v>153</v>
      </c>
    </row>
    <row r="596" spans="1:65" s="13" customFormat="1" ht="22.5">
      <c r="B596" s="170"/>
      <c r="D596" s="164" t="s">
        <v>166</v>
      </c>
      <c r="E596" s="171" t="s">
        <v>1</v>
      </c>
      <c r="F596" s="172" t="s">
        <v>638</v>
      </c>
      <c r="H596" s="171" t="s">
        <v>1</v>
      </c>
      <c r="I596" s="173"/>
      <c r="L596" s="170"/>
      <c r="M596" s="174"/>
      <c r="N596" s="175"/>
      <c r="O596" s="175"/>
      <c r="P596" s="175"/>
      <c r="Q596" s="175"/>
      <c r="R596" s="175"/>
      <c r="S596" s="175"/>
      <c r="T596" s="176"/>
      <c r="AT596" s="171" t="s">
        <v>166</v>
      </c>
      <c r="AU596" s="171" t="s">
        <v>87</v>
      </c>
      <c r="AV596" s="13" t="s">
        <v>85</v>
      </c>
      <c r="AW596" s="13" t="s">
        <v>34</v>
      </c>
      <c r="AX596" s="13" t="s">
        <v>78</v>
      </c>
      <c r="AY596" s="171" t="s">
        <v>153</v>
      </c>
    </row>
    <row r="597" spans="1:65" s="14" customFormat="1" ht="11.25">
      <c r="B597" s="177"/>
      <c r="D597" s="164" t="s">
        <v>166</v>
      </c>
      <c r="E597" s="178" t="s">
        <v>1</v>
      </c>
      <c r="F597" s="179" t="s">
        <v>561</v>
      </c>
      <c r="H597" s="180">
        <v>2</v>
      </c>
      <c r="I597" s="181"/>
      <c r="L597" s="177"/>
      <c r="M597" s="182"/>
      <c r="N597" s="183"/>
      <c r="O597" s="183"/>
      <c r="P597" s="183"/>
      <c r="Q597" s="183"/>
      <c r="R597" s="183"/>
      <c r="S597" s="183"/>
      <c r="T597" s="184"/>
      <c r="AT597" s="178" t="s">
        <v>166</v>
      </c>
      <c r="AU597" s="178" t="s">
        <v>87</v>
      </c>
      <c r="AV597" s="14" t="s">
        <v>87</v>
      </c>
      <c r="AW597" s="14" t="s">
        <v>34</v>
      </c>
      <c r="AX597" s="14" t="s">
        <v>78</v>
      </c>
      <c r="AY597" s="178" t="s">
        <v>153</v>
      </c>
    </row>
    <row r="598" spans="1:65" s="13" customFormat="1" ht="22.5">
      <c r="B598" s="170"/>
      <c r="D598" s="164" t="s">
        <v>166</v>
      </c>
      <c r="E598" s="171" t="s">
        <v>1</v>
      </c>
      <c r="F598" s="172" t="s">
        <v>640</v>
      </c>
      <c r="H598" s="171" t="s">
        <v>1</v>
      </c>
      <c r="I598" s="173"/>
      <c r="L598" s="170"/>
      <c r="M598" s="174"/>
      <c r="N598" s="175"/>
      <c r="O598" s="175"/>
      <c r="P598" s="175"/>
      <c r="Q598" s="175"/>
      <c r="R598" s="175"/>
      <c r="S598" s="175"/>
      <c r="T598" s="176"/>
      <c r="AT598" s="171" t="s">
        <v>166</v>
      </c>
      <c r="AU598" s="171" t="s">
        <v>87</v>
      </c>
      <c r="AV598" s="13" t="s">
        <v>85</v>
      </c>
      <c r="AW598" s="13" t="s">
        <v>34</v>
      </c>
      <c r="AX598" s="13" t="s">
        <v>78</v>
      </c>
      <c r="AY598" s="171" t="s">
        <v>153</v>
      </c>
    </row>
    <row r="599" spans="1:65" s="14" customFormat="1" ht="11.25">
      <c r="B599" s="177"/>
      <c r="D599" s="164" t="s">
        <v>166</v>
      </c>
      <c r="E599" s="178" t="s">
        <v>1</v>
      </c>
      <c r="F599" s="179" t="s">
        <v>561</v>
      </c>
      <c r="H599" s="180">
        <v>2</v>
      </c>
      <c r="I599" s="181"/>
      <c r="L599" s="177"/>
      <c r="M599" s="182"/>
      <c r="N599" s="183"/>
      <c r="O599" s="183"/>
      <c r="P599" s="183"/>
      <c r="Q599" s="183"/>
      <c r="R599" s="183"/>
      <c r="S599" s="183"/>
      <c r="T599" s="184"/>
      <c r="AT599" s="178" t="s">
        <v>166</v>
      </c>
      <c r="AU599" s="178" t="s">
        <v>87</v>
      </c>
      <c r="AV599" s="14" t="s">
        <v>87</v>
      </c>
      <c r="AW599" s="14" t="s">
        <v>34</v>
      </c>
      <c r="AX599" s="14" t="s">
        <v>78</v>
      </c>
      <c r="AY599" s="178" t="s">
        <v>153</v>
      </c>
    </row>
    <row r="600" spans="1:65" s="15" customFormat="1" ht="11.25">
      <c r="B600" s="185"/>
      <c r="D600" s="164" t="s">
        <v>166</v>
      </c>
      <c r="E600" s="186" t="s">
        <v>1</v>
      </c>
      <c r="F600" s="187" t="s">
        <v>184</v>
      </c>
      <c r="H600" s="188">
        <v>193.5</v>
      </c>
      <c r="I600" s="189"/>
      <c r="L600" s="185"/>
      <c r="M600" s="190"/>
      <c r="N600" s="191"/>
      <c r="O600" s="191"/>
      <c r="P600" s="191"/>
      <c r="Q600" s="191"/>
      <c r="R600" s="191"/>
      <c r="S600" s="191"/>
      <c r="T600" s="192"/>
      <c r="AT600" s="186" t="s">
        <v>166</v>
      </c>
      <c r="AU600" s="186" t="s">
        <v>87</v>
      </c>
      <c r="AV600" s="15" t="s">
        <v>160</v>
      </c>
      <c r="AW600" s="15" t="s">
        <v>34</v>
      </c>
      <c r="AX600" s="15" t="s">
        <v>85</v>
      </c>
      <c r="AY600" s="186" t="s">
        <v>153</v>
      </c>
    </row>
    <row r="601" spans="1:65" s="2" customFormat="1" ht="16.5" customHeight="1">
      <c r="A601" s="33"/>
      <c r="B601" s="150"/>
      <c r="C601" s="193" t="s">
        <v>765</v>
      </c>
      <c r="D601" s="193" t="s">
        <v>227</v>
      </c>
      <c r="E601" s="194" t="s">
        <v>1127</v>
      </c>
      <c r="F601" s="195" t="s">
        <v>1128</v>
      </c>
      <c r="G601" s="196" t="s">
        <v>209</v>
      </c>
      <c r="H601" s="197">
        <v>183.315</v>
      </c>
      <c r="I601" s="198"/>
      <c r="J601" s="199">
        <f>ROUND(I601*H601,2)</f>
        <v>0</v>
      </c>
      <c r="K601" s="195" t="s">
        <v>159</v>
      </c>
      <c r="L601" s="200"/>
      <c r="M601" s="201" t="s">
        <v>1</v>
      </c>
      <c r="N601" s="202" t="s">
        <v>43</v>
      </c>
      <c r="O601" s="59"/>
      <c r="P601" s="160">
        <f>O601*H601</f>
        <v>0</v>
      </c>
      <c r="Q601" s="160">
        <v>0.08</v>
      </c>
      <c r="R601" s="160">
        <f>Q601*H601</f>
        <v>14.6652</v>
      </c>
      <c r="S601" s="160">
        <v>0</v>
      </c>
      <c r="T601" s="161">
        <f>S601*H601</f>
        <v>0</v>
      </c>
      <c r="U601" s="33"/>
      <c r="V601" s="33"/>
      <c r="W601" s="33"/>
      <c r="X601" s="33"/>
      <c r="Y601" s="33"/>
      <c r="Z601" s="33"/>
      <c r="AA601" s="33"/>
      <c r="AB601" s="33"/>
      <c r="AC601" s="33"/>
      <c r="AD601" s="33"/>
      <c r="AE601" s="33"/>
      <c r="AR601" s="162" t="s">
        <v>216</v>
      </c>
      <c r="AT601" s="162" t="s">
        <v>227</v>
      </c>
      <c r="AU601" s="162" t="s">
        <v>87</v>
      </c>
      <c r="AY601" s="18" t="s">
        <v>153</v>
      </c>
      <c r="BE601" s="163">
        <f>IF(N601="základní",J601,0)</f>
        <v>0</v>
      </c>
      <c r="BF601" s="163">
        <f>IF(N601="snížená",J601,0)</f>
        <v>0</v>
      </c>
      <c r="BG601" s="163">
        <f>IF(N601="zákl. přenesená",J601,0)</f>
        <v>0</v>
      </c>
      <c r="BH601" s="163">
        <f>IF(N601="sníž. přenesená",J601,0)</f>
        <v>0</v>
      </c>
      <c r="BI601" s="163">
        <f>IF(N601="nulová",J601,0)</f>
        <v>0</v>
      </c>
      <c r="BJ601" s="18" t="s">
        <v>85</v>
      </c>
      <c r="BK601" s="163">
        <f>ROUND(I601*H601,2)</f>
        <v>0</v>
      </c>
      <c r="BL601" s="18" t="s">
        <v>160</v>
      </c>
      <c r="BM601" s="162" t="s">
        <v>1129</v>
      </c>
    </row>
    <row r="602" spans="1:65" s="2" customFormat="1" ht="11.25">
      <c r="A602" s="33"/>
      <c r="B602" s="34"/>
      <c r="C602" s="33"/>
      <c r="D602" s="164" t="s">
        <v>162</v>
      </c>
      <c r="E602" s="33"/>
      <c r="F602" s="165" t="s">
        <v>1128</v>
      </c>
      <c r="G602" s="33"/>
      <c r="H602" s="33"/>
      <c r="I602" s="166"/>
      <c r="J602" s="33"/>
      <c r="K602" s="33"/>
      <c r="L602" s="34"/>
      <c r="M602" s="167"/>
      <c r="N602" s="168"/>
      <c r="O602" s="59"/>
      <c r="P602" s="59"/>
      <c r="Q602" s="59"/>
      <c r="R602" s="59"/>
      <c r="S602" s="59"/>
      <c r="T602" s="60"/>
      <c r="U602" s="33"/>
      <c r="V602" s="33"/>
      <c r="W602" s="33"/>
      <c r="X602" s="33"/>
      <c r="Y602" s="33"/>
      <c r="Z602" s="33"/>
      <c r="AA602" s="33"/>
      <c r="AB602" s="33"/>
      <c r="AC602" s="33"/>
      <c r="AD602" s="33"/>
      <c r="AE602" s="33"/>
      <c r="AT602" s="18" t="s">
        <v>162</v>
      </c>
      <c r="AU602" s="18" t="s">
        <v>87</v>
      </c>
    </row>
    <row r="603" spans="1:65" s="14" customFormat="1" ht="11.25">
      <c r="B603" s="177"/>
      <c r="D603" s="164" t="s">
        <v>166</v>
      </c>
      <c r="E603" s="178" t="s">
        <v>1</v>
      </c>
      <c r="F603" s="179" t="s">
        <v>1130</v>
      </c>
      <c r="H603" s="180">
        <v>183.315</v>
      </c>
      <c r="I603" s="181"/>
      <c r="L603" s="177"/>
      <c r="M603" s="182"/>
      <c r="N603" s="183"/>
      <c r="O603" s="183"/>
      <c r="P603" s="183"/>
      <c r="Q603" s="183"/>
      <c r="R603" s="183"/>
      <c r="S603" s="183"/>
      <c r="T603" s="184"/>
      <c r="AT603" s="178" t="s">
        <v>166</v>
      </c>
      <c r="AU603" s="178" t="s">
        <v>87</v>
      </c>
      <c r="AV603" s="14" t="s">
        <v>87</v>
      </c>
      <c r="AW603" s="14" t="s">
        <v>34</v>
      </c>
      <c r="AX603" s="14" t="s">
        <v>85</v>
      </c>
      <c r="AY603" s="178" t="s">
        <v>153</v>
      </c>
    </row>
    <row r="604" spans="1:65" s="2" customFormat="1" ht="16.5" customHeight="1">
      <c r="A604" s="33"/>
      <c r="B604" s="150"/>
      <c r="C604" s="193" t="s">
        <v>772</v>
      </c>
      <c r="D604" s="193" t="s">
        <v>227</v>
      </c>
      <c r="E604" s="194" t="s">
        <v>1131</v>
      </c>
      <c r="F604" s="195" t="s">
        <v>1132</v>
      </c>
      <c r="G604" s="196" t="s">
        <v>209</v>
      </c>
      <c r="H604" s="197">
        <v>5.05</v>
      </c>
      <c r="I604" s="198"/>
      <c r="J604" s="199">
        <f>ROUND(I604*H604,2)</f>
        <v>0</v>
      </c>
      <c r="K604" s="195" t="s">
        <v>159</v>
      </c>
      <c r="L604" s="200"/>
      <c r="M604" s="201" t="s">
        <v>1</v>
      </c>
      <c r="N604" s="202" t="s">
        <v>43</v>
      </c>
      <c r="O604" s="59"/>
      <c r="P604" s="160">
        <f>O604*H604</f>
        <v>0</v>
      </c>
      <c r="Q604" s="160">
        <v>0.10199999999999999</v>
      </c>
      <c r="R604" s="160">
        <f>Q604*H604</f>
        <v>0.5151</v>
      </c>
      <c r="S604" s="160">
        <v>0</v>
      </c>
      <c r="T604" s="161">
        <f>S604*H604</f>
        <v>0</v>
      </c>
      <c r="U604" s="33"/>
      <c r="V604" s="33"/>
      <c r="W604" s="33"/>
      <c r="X604" s="33"/>
      <c r="Y604" s="33"/>
      <c r="Z604" s="33"/>
      <c r="AA604" s="33"/>
      <c r="AB604" s="33"/>
      <c r="AC604" s="33"/>
      <c r="AD604" s="33"/>
      <c r="AE604" s="33"/>
      <c r="AR604" s="162" t="s">
        <v>216</v>
      </c>
      <c r="AT604" s="162" t="s">
        <v>227</v>
      </c>
      <c r="AU604" s="162" t="s">
        <v>87</v>
      </c>
      <c r="AY604" s="18" t="s">
        <v>153</v>
      </c>
      <c r="BE604" s="163">
        <f>IF(N604="základní",J604,0)</f>
        <v>0</v>
      </c>
      <c r="BF604" s="163">
        <f>IF(N604="snížená",J604,0)</f>
        <v>0</v>
      </c>
      <c r="BG604" s="163">
        <f>IF(N604="zákl. přenesená",J604,0)</f>
        <v>0</v>
      </c>
      <c r="BH604" s="163">
        <f>IF(N604="sníž. přenesená",J604,0)</f>
        <v>0</v>
      </c>
      <c r="BI604" s="163">
        <f>IF(N604="nulová",J604,0)</f>
        <v>0</v>
      </c>
      <c r="BJ604" s="18" t="s">
        <v>85</v>
      </c>
      <c r="BK604" s="163">
        <f>ROUND(I604*H604,2)</f>
        <v>0</v>
      </c>
      <c r="BL604" s="18" t="s">
        <v>160</v>
      </c>
      <c r="BM604" s="162" t="s">
        <v>1133</v>
      </c>
    </row>
    <row r="605" spans="1:65" s="2" customFormat="1" ht="11.25">
      <c r="A605" s="33"/>
      <c r="B605" s="34"/>
      <c r="C605" s="33"/>
      <c r="D605" s="164" t="s">
        <v>162</v>
      </c>
      <c r="E605" s="33"/>
      <c r="F605" s="165" t="s">
        <v>1132</v>
      </c>
      <c r="G605" s="33"/>
      <c r="H605" s="33"/>
      <c r="I605" s="166"/>
      <c r="J605" s="33"/>
      <c r="K605" s="33"/>
      <c r="L605" s="34"/>
      <c r="M605" s="167"/>
      <c r="N605" s="168"/>
      <c r="O605" s="59"/>
      <c r="P605" s="59"/>
      <c r="Q605" s="59"/>
      <c r="R605" s="59"/>
      <c r="S605" s="59"/>
      <c r="T605" s="60"/>
      <c r="U605" s="33"/>
      <c r="V605" s="33"/>
      <c r="W605" s="33"/>
      <c r="X605" s="33"/>
      <c r="Y605" s="33"/>
      <c r="Z605" s="33"/>
      <c r="AA605" s="33"/>
      <c r="AB605" s="33"/>
      <c r="AC605" s="33"/>
      <c r="AD605" s="33"/>
      <c r="AE605" s="33"/>
      <c r="AT605" s="18" t="s">
        <v>162</v>
      </c>
      <c r="AU605" s="18" t="s">
        <v>87</v>
      </c>
    </row>
    <row r="606" spans="1:65" s="14" customFormat="1" ht="11.25">
      <c r="B606" s="177"/>
      <c r="D606" s="164" t="s">
        <v>166</v>
      </c>
      <c r="E606" s="178" t="s">
        <v>1</v>
      </c>
      <c r="F606" s="179" t="s">
        <v>1134</v>
      </c>
      <c r="H606" s="180">
        <v>5.05</v>
      </c>
      <c r="I606" s="181"/>
      <c r="L606" s="177"/>
      <c r="M606" s="182"/>
      <c r="N606" s="183"/>
      <c r="O606" s="183"/>
      <c r="P606" s="183"/>
      <c r="Q606" s="183"/>
      <c r="R606" s="183"/>
      <c r="S606" s="183"/>
      <c r="T606" s="184"/>
      <c r="AT606" s="178" t="s">
        <v>166</v>
      </c>
      <c r="AU606" s="178" t="s">
        <v>87</v>
      </c>
      <c r="AV606" s="14" t="s">
        <v>87</v>
      </c>
      <c r="AW606" s="14" t="s">
        <v>34</v>
      </c>
      <c r="AX606" s="14" t="s">
        <v>85</v>
      </c>
      <c r="AY606" s="178" t="s">
        <v>153</v>
      </c>
    </row>
    <row r="607" spans="1:65" s="2" customFormat="1" ht="24.2" customHeight="1">
      <c r="A607" s="33"/>
      <c r="B607" s="150"/>
      <c r="C607" s="193" t="s">
        <v>779</v>
      </c>
      <c r="D607" s="193" t="s">
        <v>227</v>
      </c>
      <c r="E607" s="194" t="s">
        <v>643</v>
      </c>
      <c r="F607" s="195" t="s">
        <v>644</v>
      </c>
      <c r="G607" s="196" t="s">
        <v>209</v>
      </c>
      <c r="H607" s="197">
        <v>3.03</v>
      </c>
      <c r="I607" s="198"/>
      <c r="J607" s="199">
        <f>ROUND(I607*H607,2)</f>
        <v>0</v>
      </c>
      <c r="K607" s="195" t="s">
        <v>159</v>
      </c>
      <c r="L607" s="200"/>
      <c r="M607" s="201" t="s">
        <v>1</v>
      </c>
      <c r="N607" s="202" t="s">
        <v>43</v>
      </c>
      <c r="O607" s="59"/>
      <c r="P607" s="160">
        <f>O607*H607</f>
        <v>0</v>
      </c>
      <c r="Q607" s="160">
        <v>4.8300000000000003E-2</v>
      </c>
      <c r="R607" s="160">
        <f>Q607*H607</f>
        <v>0.14634900000000001</v>
      </c>
      <c r="S607" s="160">
        <v>0</v>
      </c>
      <c r="T607" s="161">
        <f>S607*H607</f>
        <v>0</v>
      </c>
      <c r="U607" s="33"/>
      <c r="V607" s="33"/>
      <c r="W607" s="33"/>
      <c r="X607" s="33"/>
      <c r="Y607" s="33"/>
      <c r="Z607" s="33"/>
      <c r="AA607" s="33"/>
      <c r="AB607" s="33"/>
      <c r="AC607" s="33"/>
      <c r="AD607" s="33"/>
      <c r="AE607" s="33"/>
      <c r="AR607" s="162" t="s">
        <v>216</v>
      </c>
      <c r="AT607" s="162" t="s">
        <v>227</v>
      </c>
      <c r="AU607" s="162" t="s">
        <v>87</v>
      </c>
      <c r="AY607" s="18" t="s">
        <v>153</v>
      </c>
      <c r="BE607" s="163">
        <f>IF(N607="základní",J607,0)</f>
        <v>0</v>
      </c>
      <c r="BF607" s="163">
        <f>IF(N607="snížená",J607,0)</f>
        <v>0</v>
      </c>
      <c r="BG607" s="163">
        <f>IF(N607="zákl. přenesená",J607,0)</f>
        <v>0</v>
      </c>
      <c r="BH607" s="163">
        <f>IF(N607="sníž. přenesená",J607,0)</f>
        <v>0</v>
      </c>
      <c r="BI607" s="163">
        <f>IF(N607="nulová",J607,0)</f>
        <v>0</v>
      </c>
      <c r="BJ607" s="18" t="s">
        <v>85</v>
      </c>
      <c r="BK607" s="163">
        <f>ROUND(I607*H607,2)</f>
        <v>0</v>
      </c>
      <c r="BL607" s="18" t="s">
        <v>160</v>
      </c>
      <c r="BM607" s="162" t="s">
        <v>645</v>
      </c>
    </row>
    <row r="608" spans="1:65" s="2" customFormat="1" ht="11.25">
      <c r="A608" s="33"/>
      <c r="B608" s="34"/>
      <c r="C608" s="33"/>
      <c r="D608" s="164" t="s">
        <v>162</v>
      </c>
      <c r="E608" s="33"/>
      <c r="F608" s="165" t="s">
        <v>644</v>
      </c>
      <c r="G608" s="33"/>
      <c r="H608" s="33"/>
      <c r="I608" s="166"/>
      <c r="J608" s="33"/>
      <c r="K608" s="33"/>
      <c r="L608" s="34"/>
      <c r="M608" s="167"/>
      <c r="N608" s="168"/>
      <c r="O608" s="59"/>
      <c r="P608" s="59"/>
      <c r="Q608" s="59"/>
      <c r="R608" s="59"/>
      <c r="S608" s="59"/>
      <c r="T608" s="60"/>
      <c r="U608" s="33"/>
      <c r="V608" s="33"/>
      <c r="W608" s="33"/>
      <c r="X608" s="33"/>
      <c r="Y608" s="33"/>
      <c r="Z608" s="33"/>
      <c r="AA608" s="33"/>
      <c r="AB608" s="33"/>
      <c r="AC608" s="33"/>
      <c r="AD608" s="33"/>
      <c r="AE608" s="33"/>
      <c r="AT608" s="18" t="s">
        <v>162</v>
      </c>
      <c r="AU608" s="18" t="s">
        <v>87</v>
      </c>
    </row>
    <row r="609" spans="1:65" s="14" customFormat="1" ht="11.25">
      <c r="B609" s="177"/>
      <c r="D609" s="164" t="s">
        <v>166</v>
      </c>
      <c r="E609" s="178" t="s">
        <v>1</v>
      </c>
      <c r="F609" s="179" t="s">
        <v>1135</v>
      </c>
      <c r="H609" s="180">
        <v>3.03</v>
      </c>
      <c r="I609" s="181"/>
      <c r="L609" s="177"/>
      <c r="M609" s="182"/>
      <c r="N609" s="183"/>
      <c r="O609" s="183"/>
      <c r="P609" s="183"/>
      <c r="Q609" s="183"/>
      <c r="R609" s="183"/>
      <c r="S609" s="183"/>
      <c r="T609" s="184"/>
      <c r="AT609" s="178" t="s">
        <v>166</v>
      </c>
      <c r="AU609" s="178" t="s">
        <v>87</v>
      </c>
      <c r="AV609" s="14" t="s">
        <v>87</v>
      </c>
      <c r="AW609" s="14" t="s">
        <v>34</v>
      </c>
      <c r="AX609" s="14" t="s">
        <v>85</v>
      </c>
      <c r="AY609" s="178" t="s">
        <v>153</v>
      </c>
    </row>
    <row r="610" spans="1:65" s="2" customFormat="1" ht="24.2" customHeight="1">
      <c r="A610" s="33"/>
      <c r="B610" s="150"/>
      <c r="C610" s="193" t="s">
        <v>786</v>
      </c>
      <c r="D610" s="193" t="s">
        <v>227</v>
      </c>
      <c r="E610" s="194" t="s">
        <v>648</v>
      </c>
      <c r="F610" s="195" t="s">
        <v>649</v>
      </c>
      <c r="G610" s="196" t="s">
        <v>209</v>
      </c>
      <c r="H610" s="197">
        <v>4.04</v>
      </c>
      <c r="I610" s="198"/>
      <c r="J610" s="199">
        <f>ROUND(I610*H610,2)</f>
        <v>0</v>
      </c>
      <c r="K610" s="195" t="s">
        <v>159</v>
      </c>
      <c r="L610" s="200"/>
      <c r="M610" s="201" t="s">
        <v>1</v>
      </c>
      <c r="N610" s="202" t="s">
        <v>43</v>
      </c>
      <c r="O610" s="59"/>
      <c r="P610" s="160">
        <f>O610*H610</f>
        <v>0</v>
      </c>
      <c r="Q610" s="160">
        <v>6.5670000000000006E-2</v>
      </c>
      <c r="R610" s="160">
        <f>Q610*H610</f>
        <v>0.26530680000000001</v>
      </c>
      <c r="S610" s="160">
        <v>0</v>
      </c>
      <c r="T610" s="161">
        <f>S610*H610</f>
        <v>0</v>
      </c>
      <c r="U610" s="33"/>
      <c r="V610" s="33"/>
      <c r="W610" s="33"/>
      <c r="X610" s="33"/>
      <c r="Y610" s="33"/>
      <c r="Z610" s="33"/>
      <c r="AA610" s="33"/>
      <c r="AB610" s="33"/>
      <c r="AC610" s="33"/>
      <c r="AD610" s="33"/>
      <c r="AE610" s="33"/>
      <c r="AR610" s="162" t="s">
        <v>216</v>
      </c>
      <c r="AT610" s="162" t="s">
        <v>227</v>
      </c>
      <c r="AU610" s="162" t="s">
        <v>87</v>
      </c>
      <c r="AY610" s="18" t="s">
        <v>153</v>
      </c>
      <c r="BE610" s="163">
        <f>IF(N610="základní",J610,0)</f>
        <v>0</v>
      </c>
      <c r="BF610" s="163">
        <f>IF(N610="snížená",J610,0)</f>
        <v>0</v>
      </c>
      <c r="BG610" s="163">
        <f>IF(N610="zákl. přenesená",J610,0)</f>
        <v>0</v>
      </c>
      <c r="BH610" s="163">
        <f>IF(N610="sníž. přenesená",J610,0)</f>
        <v>0</v>
      </c>
      <c r="BI610" s="163">
        <f>IF(N610="nulová",J610,0)</f>
        <v>0</v>
      </c>
      <c r="BJ610" s="18" t="s">
        <v>85</v>
      </c>
      <c r="BK610" s="163">
        <f>ROUND(I610*H610,2)</f>
        <v>0</v>
      </c>
      <c r="BL610" s="18" t="s">
        <v>160</v>
      </c>
      <c r="BM610" s="162" t="s">
        <v>650</v>
      </c>
    </row>
    <row r="611" spans="1:65" s="2" customFormat="1" ht="11.25">
      <c r="A611" s="33"/>
      <c r="B611" s="34"/>
      <c r="C611" s="33"/>
      <c r="D611" s="164" t="s">
        <v>162</v>
      </c>
      <c r="E611" s="33"/>
      <c r="F611" s="165" t="s">
        <v>649</v>
      </c>
      <c r="G611" s="33"/>
      <c r="H611" s="33"/>
      <c r="I611" s="166"/>
      <c r="J611" s="33"/>
      <c r="K611" s="33"/>
      <c r="L611" s="34"/>
      <c r="M611" s="167"/>
      <c r="N611" s="168"/>
      <c r="O611" s="59"/>
      <c r="P611" s="59"/>
      <c r="Q611" s="59"/>
      <c r="R611" s="59"/>
      <c r="S611" s="59"/>
      <c r="T611" s="60"/>
      <c r="U611" s="33"/>
      <c r="V611" s="33"/>
      <c r="W611" s="33"/>
      <c r="X611" s="33"/>
      <c r="Y611" s="33"/>
      <c r="Z611" s="33"/>
      <c r="AA611" s="33"/>
      <c r="AB611" s="33"/>
      <c r="AC611" s="33"/>
      <c r="AD611" s="33"/>
      <c r="AE611" s="33"/>
      <c r="AT611" s="18" t="s">
        <v>162</v>
      </c>
      <c r="AU611" s="18" t="s">
        <v>87</v>
      </c>
    </row>
    <row r="612" spans="1:65" s="14" customFormat="1" ht="11.25">
      <c r="B612" s="177"/>
      <c r="D612" s="164" t="s">
        <v>166</v>
      </c>
      <c r="E612" s="178" t="s">
        <v>1</v>
      </c>
      <c r="F612" s="179" t="s">
        <v>1136</v>
      </c>
      <c r="H612" s="180">
        <v>4.04</v>
      </c>
      <c r="I612" s="181"/>
      <c r="L612" s="177"/>
      <c r="M612" s="182"/>
      <c r="N612" s="183"/>
      <c r="O612" s="183"/>
      <c r="P612" s="183"/>
      <c r="Q612" s="183"/>
      <c r="R612" s="183"/>
      <c r="S612" s="183"/>
      <c r="T612" s="184"/>
      <c r="AT612" s="178" t="s">
        <v>166</v>
      </c>
      <c r="AU612" s="178" t="s">
        <v>87</v>
      </c>
      <c r="AV612" s="14" t="s">
        <v>87</v>
      </c>
      <c r="AW612" s="14" t="s">
        <v>34</v>
      </c>
      <c r="AX612" s="14" t="s">
        <v>85</v>
      </c>
      <c r="AY612" s="178" t="s">
        <v>153</v>
      </c>
    </row>
    <row r="613" spans="1:65" s="2" customFormat="1" ht="33" customHeight="1">
      <c r="A613" s="33"/>
      <c r="B613" s="150"/>
      <c r="C613" s="151" t="s">
        <v>792</v>
      </c>
      <c r="D613" s="151" t="s">
        <v>155</v>
      </c>
      <c r="E613" s="152" t="s">
        <v>653</v>
      </c>
      <c r="F613" s="153" t="s">
        <v>654</v>
      </c>
      <c r="G613" s="154" t="s">
        <v>209</v>
      </c>
      <c r="H613" s="155">
        <v>75.900000000000006</v>
      </c>
      <c r="I613" s="156"/>
      <c r="J613" s="157">
        <f>ROUND(I613*H613,2)</f>
        <v>0</v>
      </c>
      <c r="K613" s="153" t="s">
        <v>159</v>
      </c>
      <c r="L613" s="34"/>
      <c r="M613" s="158" t="s">
        <v>1</v>
      </c>
      <c r="N613" s="159" t="s">
        <v>43</v>
      </c>
      <c r="O613" s="59"/>
      <c r="P613" s="160">
        <f>O613*H613</f>
        <v>0</v>
      </c>
      <c r="Q613" s="160">
        <v>0.12949959999999999</v>
      </c>
      <c r="R613" s="160">
        <f>Q613*H613</f>
        <v>9.8290196400000003</v>
      </c>
      <c r="S613" s="160">
        <v>0</v>
      </c>
      <c r="T613" s="161">
        <f>S613*H613</f>
        <v>0</v>
      </c>
      <c r="U613" s="33"/>
      <c r="V613" s="33"/>
      <c r="W613" s="33"/>
      <c r="X613" s="33"/>
      <c r="Y613" s="33"/>
      <c r="Z613" s="33"/>
      <c r="AA613" s="33"/>
      <c r="AB613" s="33"/>
      <c r="AC613" s="33"/>
      <c r="AD613" s="33"/>
      <c r="AE613" s="33"/>
      <c r="AR613" s="162" t="s">
        <v>160</v>
      </c>
      <c r="AT613" s="162" t="s">
        <v>155</v>
      </c>
      <c r="AU613" s="162" t="s">
        <v>87</v>
      </c>
      <c r="AY613" s="18" t="s">
        <v>153</v>
      </c>
      <c r="BE613" s="163">
        <f>IF(N613="základní",J613,0)</f>
        <v>0</v>
      </c>
      <c r="BF613" s="163">
        <f>IF(N613="snížená",J613,0)</f>
        <v>0</v>
      </c>
      <c r="BG613" s="163">
        <f>IF(N613="zákl. přenesená",J613,0)</f>
        <v>0</v>
      </c>
      <c r="BH613" s="163">
        <f>IF(N613="sníž. přenesená",J613,0)</f>
        <v>0</v>
      </c>
      <c r="BI613" s="163">
        <f>IF(N613="nulová",J613,0)</f>
        <v>0</v>
      </c>
      <c r="BJ613" s="18" t="s">
        <v>85</v>
      </c>
      <c r="BK613" s="163">
        <f>ROUND(I613*H613,2)</f>
        <v>0</v>
      </c>
      <c r="BL613" s="18" t="s">
        <v>160</v>
      </c>
      <c r="BM613" s="162" t="s">
        <v>655</v>
      </c>
    </row>
    <row r="614" spans="1:65" s="2" customFormat="1" ht="29.25">
      <c r="A614" s="33"/>
      <c r="B614" s="34"/>
      <c r="C614" s="33"/>
      <c r="D614" s="164" t="s">
        <v>162</v>
      </c>
      <c r="E614" s="33"/>
      <c r="F614" s="165" t="s">
        <v>656</v>
      </c>
      <c r="G614" s="33"/>
      <c r="H614" s="33"/>
      <c r="I614" s="166"/>
      <c r="J614" s="33"/>
      <c r="K614" s="33"/>
      <c r="L614" s="34"/>
      <c r="M614" s="167"/>
      <c r="N614" s="168"/>
      <c r="O614" s="59"/>
      <c r="P614" s="59"/>
      <c r="Q614" s="59"/>
      <c r="R614" s="59"/>
      <c r="S614" s="59"/>
      <c r="T614" s="60"/>
      <c r="U614" s="33"/>
      <c r="V614" s="33"/>
      <c r="W614" s="33"/>
      <c r="X614" s="33"/>
      <c r="Y614" s="33"/>
      <c r="Z614" s="33"/>
      <c r="AA614" s="33"/>
      <c r="AB614" s="33"/>
      <c r="AC614" s="33"/>
      <c r="AD614" s="33"/>
      <c r="AE614" s="33"/>
      <c r="AT614" s="18" t="s">
        <v>162</v>
      </c>
      <c r="AU614" s="18" t="s">
        <v>87</v>
      </c>
    </row>
    <row r="615" spans="1:65" s="2" customFormat="1" ht="97.5">
      <c r="A615" s="33"/>
      <c r="B615" s="34"/>
      <c r="C615" s="33"/>
      <c r="D615" s="164" t="s">
        <v>164</v>
      </c>
      <c r="E615" s="33"/>
      <c r="F615" s="169" t="s">
        <v>657</v>
      </c>
      <c r="G615" s="33"/>
      <c r="H615" s="33"/>
      <c r="I615" s="166"/>
      <c r="J615" s="33"/>
      <c r="K615" s="33"/>
      <c r="L615" s="34"/>
      <c r="M615" s="167"/>
      <c r="N615" s="168"/>
      <c r="O615" s="59"/>
      <c r="P615" s="59"/>
      <c r="Q615" s="59"/>
      <c r="R615" s="59"/>
      <c r="S615" s="59"/>
      <c r="T615" s="60"/>
      <c r="U615" s="33"/>
      <c r="V615" s="33"/>
      <c r="W615" s="33"/>
      <c r="X615" s="33"/>
      <c r="Y615" s="33"/>
      <c r="Z615" s="33"/>
      <c r="AA615" s="33"/>
      <c r="AB615" s="33"/>
      <c r="AC615" s="33"/>
      <c r="AD615" s="33"/>
      <c r="AE615" s="33"/>
      <c r="AT615" s="18" t="s">
        <v>164</v>
      </c>
      <c r="AU615" s="18" t="s">
        <v>87</v>
      </c>
    </row>
    <row r="616" spans="1:65" s="13" customFormat="1" ht="11.25">
      <c r="B616" s="170"/>
      <c r="D616" s="164" t="s">
        <v>166</v>
      </c>
      <c r="E616" s="171" t="s">
        <v>1</v>
      </c>
      <c r="F616" s="172" t="s">
        <v>622</v>
      </c>
      <c r="H616" s="171" t="s">
        <v>1</v>
      </c>
      <c r="I616" s="173"/>
      <c r="L616" s="170"/>
      <c r="M616" s="174"/>
      <c r="N616" s="175"/>
      <c r="O616" s="175"/>
      <c r="P616" s="175"/>
      <c r="Q616" s="175"/>
      <c r="R616" s="175"/>
      <c r="S616" s="175"/>
      <c r="T616" s="176"/>
      <c r="AT616" s="171" t="s">
        <v>166</v>
      </c>
      <c r="AU616" s="171" t="s">
        <v>87</v>
      </c>
      <c r="AV616" s="13" t="s">
        <v>85</v>
      </c>
      <c r="AW616" s="13" t="s">
        <v>34</v>
      </c>
      <c r="AX616" s="13" t="s">
        <v>78</v>
      </c>
      <c r="AY616" s="171" t="s">
        <v>153</v>
      </c>
    </row>
    <row r="617" spans="1:65" s="13" customFormat="1" ht="11.25">
      <c r="B617" s="170"/>
      <c r="D617" s="164" t="s">
        <v>166</v>
      </c>
      <c r="E617" s="171" t="s">
        <v>1</v>
      </c>
      <c r="F617" s="172" t="s">
        <v>658</v>
      </c>
      <c r="H617" s="171" t="s">
        <v>1</v>
      </c>
      <c r="I617" s="173"/>
      <c r="L617" s="170"/>
      <c r="M617" s="174"/>
      <c r="N617" s="175"/>
      <c r="O617" s="175"/>
      <c r="P617" s="175"/>
      <c r="Q617" s="175"/>
      <c r="R617" s="175"/>
      <c r="S617" s="175"/>
      <c r="T617" s="176"/>
      <c r="AT617" s="171" t="s">
        <v>166</v>
      </c>
      <c r="AU617" s="171" t="s">
        <v>87</v>
      </c>
      <c r="AV617" s="13" t="s">
        <v>85</v>
      </c>
      <c r="AW617" s="13" t="s">
        <v>34</v>
      </c>
      <c r="AX617" s="13" t="s">
        <v>78</v>
      </c>
      <c r="AY617" s="171" t="s">
        <v>153</v>
      </c>
    </row>
    <row r="618" spans="1:65" s="14" customFormat="1" ht="11.25">
      <c r="B618" s="177"/>
      <c r="D618" s="164" t="s">
        <v>166</v>
      </c>
      <c r="E618" s="178" t="s">
        <v>1</v>
      </c>
      <c r="F618" s="179" t="s">
        <v>1137</v>
      </c>
      <c r="H618" s="180">
        <v>75</v>
      </c>
      <c r="I618" s="181"/>
      <c r="L618" s="177"/>
      <c r="M618" s="182"/>
      <c r="N618" s="183"/>
      <c r="O618" s="183"/>
      <c r="P618" s="183"/>
      <c r="Q618" s="183"/>
      <c r="R618" s="183"/>
      <c r="S618" s="183"/>
      <c r="T618" s="184"/>
      <c r="AT618" s="178" t="s">
        <v>166</v>
      </c>
      <c r="AU618" s="178" t="s">
        <v>87</v>
      </c>
      <c r="AV618" s="14" t="s">
        <v>87</v>
      </c>
      <c r="AW618" s="14" t="s">
        <v>34</v>
      </c>
      <c r="AX618" s="14" t="s">
        <v>78</v>
      </c>
      <c r="AY618" s="178" t="s">
        <v>153</v>
      </c>
    </row>
    <row r="619" spans="1:65" s="13" customFormat="1" ht="11.25">
      <c r="B619" s="170"/>
      <c r="D619" s="164" t="s">
        <v>166</v>
      </c>
      <c r="E619" s="171" t="s">
        <v>1</v>
      </c>
      <c r="F619" s="172" t="s">
        <v>660</v>
      </c>
      <c r="H619" s="171" t="s">
        <v>1</v>
      </c>
      <c r="I619" s="173"/>
      <c r="L619" s="170"/>
      <c r="M619" s="174"/>
      <c r="N619" s="175"/>
      <c r="O619" s="175"/>
      <c r="P619" s="175"/>
      <c r="Q619" s="175"/>
      <c r="R619" s="175"/>
      <c r="S619" s="175"/>
      <c r="T619" s="176"/>
      <c r="AT619" s="171" t="s">
        <v>166</v>
      </c>
      <c r="AU619" s="171" t="s">
        <v>87</v>
      </c>
      <c r="AV619" s="13" t="s">
        <v>85</v>
      </c>
      <c r="AW619" s="13" t="s">
        <v>34</v>
      </c>
      <c r="AX619" s="13" t="s">
        <v>78</v>
      </c>
      <c r="AY619" s="171" t="s">
        <v>153</v>
      </c>
    </row>
    <row r="620" spans="1:65" s="13" customFormat="1" ht="22.5">
      <c r="B620" s="170"/>
      <c r="D620" s="164" t="s">
        <v>166</v>
      </c>
      <c r="E620" s="171" t="s">
        <v>1</v>
      </c>
      <c r="F620" s="172" t="s">
        <v>661</v>
      </c>
      <c r="H620" s="171" t="s">
        <v>1</v>
      </c>
      <c r="I620" s="173"/>
      <c r="L620" s="170"/>
      <c r="M620" s="174"/>
      <c r="N620" s="175"/>
      <c r="O620" s="175"/>
      <c r="P620" s="175"/>
      <c r="Q620" s="175"/>
      <c r="R620" s="175"/>
      <c r="S620" s="175"/>
      <c r="T620" s="176"/>
      <c r="AT620" s="171" t="s">
        <v>166</v>
      </c>
      <c r="AU620" s="171" t="s">
        <v>87</v>
      </c>
      <c r="AV620" s="13" t="s">
        <v>85</v>
      </c>
      <c r="AW620" s="13" t="s">
        <v>34</v>
      </c>
      <c r="AX620" s="13" t="s">
        <v>78</v>
      </c>
      <c r="AY620" s="171" t="s">
        <v>153</v>
      </c>
    </row>
    <row r="621" spans="1:65" s="14" customFormat="1" ht="11.25">
      <c r="B621" s="177"/>
      <c r="D621" s="164" t="s">
        <v>166</v>
      </c>
      <c r="E621" s="178" t="s">
        <v>1</v>
      </c>
      <c r="F621" s="179" t="s">
        <v>1138</v>
      </c>
      <c r="H621" s="180">
        <v>0.9</v>
      </c>
      <c r="I621" s="181"/>
      <c r="L621" s="177"/>
      <c r="M621" s="182"/>
      <c r="N621" s="183"/>
      <c r="O621" s="183"/>
      <c r="P621" s="183"/>
      <c r="Q621" s="183"/>
      <c r="R621" s="183"/>
      <c r="S621" s="183"/>
      <c r="T621" s="184"/>
      <c r="AT621" s="178" t="s">
        <v>166</v>
      </c>
      <c r="AU621" s="178" t="s">
        <v>87</v>
      </c>
      <c r="AV621" s="14" t="s">
        <v>87</v>
      </c>
      <c r="AW621" s="14" t="s">
        <v>34</v>
      </c>
      <c r="AX621" s="14" t="s">
        <v>78</v>
      </c>
      <c r="AY621" s="178" t="s">
        <v>153</v>
      </c>
    </row>
    <row r="622" spans="1:65" s="15" customFormat="1" ht="11.25">
      <c r="B622" s="185"/>
      <c r="D622" s="164" t="s">
        <v>166</v>
      </c>
      <c r="E622" s="186" t="s">
        <v>1</v>
      </c>
      <c r="F622" s="187" t="s">
        <v>184</v>
      </c>
      <c r="H622" s="188">
        <v>75.900000000000006</v>
      </c>
      <c r="I622" s="189"/>
      <c r="L622" s="185"/>
      <c r="M622" s="190"/>
      <c r="N622" s="191"/>
      <c r="O622" s="191"/>
      <c r="P622" s="191"/>
      <c r="Q622" s="191"/>
      <c r="R622" s="191"/>
      <c r="S622" s="191"/>
      <c r="T622" s="192"/>
      <c r="AT622" s="186" t="s">
        <v>166</v>
      </c>
      <c r="AU622" s="186" t="s">
        <v>87</v>
      </c>
      <c r="AV622" s="15" t="s">
        <v>160</v>
      </c>
      <c r="AW622" s="15" t="s">
        <v>34</v>
      </c>
      <c r="AX622" s="15" t="s">
        <v>85</v>
      </c>
      <c r="AY622" s="186" t="s">
        <v>153</v>
      </c>
    </row>
    <row r="623" spans="1:65" s="2" customFormat="1" ht="16.5" customHeight="1">
      <c r="A623" s="33"/>
      <c r="B623" s="150"/>
      <c r="C623" s="193" t="s">
        <v>1139</v>
      </c>
      <c r="D623" s="193" t="s">
        <v>227</v>
      </c>
      <c r="E623" s="194" t="s">
        <v>664</v>
      </c>
      <c r="F623" s="195" t="s">
        <v>665</v>
      </c>
      <c r="G623" s="196" t="s">
        <v>209</v>
      </c>
      <c r="H623" s="197">
        <v>75.75</v>
      </c>
      <c r="I623" s="198"/>
      <c r="J623" s="199">
        <f>ROUND(I623*H623,2)</f>
        <v>0</v>
      </c>
      <c r="K623" s="195" t="s">
        <v>159</v>
      </c>
      <c r="L623" s="200"/>
      <c r="M623" s="201" t="s">
        <v>1</v>
      </c>
      <c r="N623" s="202" t="s">
        <v>43</v>
      </c>
      <c r="O623" s="59"/>
      <c r="P623" s="160">
        <f>O623*H623</f>
        <v>0</v>
      </c>
      <c r="Q623" s="160">
        <v>4.5999999999999999E-2</v>
      </c>
      <c r="R623" s="160">
        <f>Q623*H623</f>
        <v>3.4845000000000002</v>
      </c>
      <c r="S623" s="160">
        <v>0</v>
      </c>
      <c r="T623" s="161">
        <f>S623*H623</f>
        <v>0</v>
      </c>
      <c r="U623" s="33"/>
      <c r="V623" s="33"/>
      <c r="W623" s="33"/>
      <c r="X623" s="33"/>
      <c r="Y623" s="33"/>
      <c r="Z623" s="33"/>
      <c r="AA623" s="33"/>
      <c r="AB623" s="33"/>
      <c r="AC623" s="33"/>
      <c r="AD623" s="33"/>
      <c r="AE623" s="33"/>
      <c r="AR623" s="162" t="s">
        <v>216</v>
      </c>
      <c r="AT623" s="162" t="s">
        <v>227</v>
      </c>
      <c r="AU623" s="162" t="s">
        <v>87</v>
      </c>
      <c r="AY623" s="18" t="s">
        <v>153</v>
      </c>
      <c r="BE623" s="163">
        <f>IF(N623="základní",J623,0)</f>
        <v>0</v>
      </c>
      <c r="BF623" s="163">
        <f>IF(N623="snížená",J623,0)</f>
        <v>0</v>
      </c>
      <c r="BG623" s="163">
        <f>IF(N623="zákl. přenesená",J623,0)</f>
        <v>0</v>
      </c>
      <c r="BH623" s="163">
        <f>IF(N623="sníž. přenesená",J623,0)</f>
        <v>0</v>
      </c>
      <c r="BI623" s="163">
        <f>IF(N623="nulová",J623,0)</f>
        <v>0</v>
      </c>
      <c r="BJ623" s="18" t="s">
        <v>85</v>
      </c>
      <c r="BK623" s="163">
        <f>ROUND(I623*H623,2)</f>
        <v>0</v>
      </c>
      <c r="BL623" s="18" t="s">
        <v>160</v>
      </c>
      <c r="BM623" s="162" t="s">
        <v>666</v>
      </c>
    </row>
    <row r="624" spans="1:65" s="2" customFormat="1" ht="11.25">
      <c r="A624" s="33"/>
      <c r="B624" s="34"/>
      <c r="C624" s="33"/>
      <c r="D624" s="164" t="s">
        <v>162</v>
      </c>
      <c r="E624" s="33"/>
      <c r="F624" s="165" t="s">
        <v>665</v>
      </c>
      <c r="G624" s="33"/>
      <c r="H624" s="33"/>
      <c r="I624" s="166"/>
      <c r="J624" s="33"/>
      <c r="K624" s="33"/>
      <c r="L624" s="34"/>
      <c r="M624" s="167"/>
      <c r="N624" s="168"/>
      <c r="O624" s="59"/>
      <c r="P624" s="59"/>
      <c r="Q624" s="59"/>
      <c r="R624" s="59"/>
      <c r="S624" s="59"/>
      <c r="T624" s="60"/>
      <c r="U624" s="33"/>
      <c r="V624" s="33"/>
      <c r="W624" s="33"/>
      <c r="X624" s="33"/>
      <c r="Y624" s="33"/>
      <c r="Z624" s="33"/>
      <c r="AA624" s="33"/>
      <c r="AB624" s="33"/>
      <c r="AC624" s="33"/>
      <c r="AD624" s="33"/>
      <c r="AE624" s="33"/>
      <c r="AT624" s="18" t="s">
        <v>162</v>
      </c>
      <c r="AU624" s="18" t="s">
        <v>87</v>
      </c>
    </row>
    <row r="625" spans="1:65" s="13" customFormat="1" ht="11.25">
      <c r="B625" s="170"/>
      <c r="D625" s="164" t="s">
        <v>166</v>
      </c>
      <c r="E625" s="171" t="s">
        <v>1</v>
      </c>
      <c r="F625" s="172" t="s">
        <v>667</v>
      </c>
      <c r="H625" s="171" t="s">
        <v>1</v>
      </c>
      <c r="I625" s="173"/>
      <c r="L625" s="170"/>
      <c r="M625" s="174"/>
      <c r="N625" s="175"/>
      <c r="O625" s="175"/>
      <c r="P625" s="175"/>
      <c r="Q625" s="175"/>
      <c r="R625" s="175"/>
      <c r="S625" s="175"/>
      <c r="T625" s="176"/>
      <c r="AT625" s="171" t="s">
        <v>166</v>
      </c>
      <c r="AU625" s="171" t="s">
        <v>87</v>
      </c>
      <c r="AV625" s="13" t="s">
        <v>85</v>
      </c>
      <c r="AW625" s="13" t="s">
        <v>34</v>
      </c>
      <c r="AX625" s="13" t="s">
        <v>78</v>
      </c>
      <c r="AY625" s="171" t="s">
        <v>153</v>
      </c>
    </row>
    <row r="626" spans="1:65" s="14" customFormat="1" ht="11.25">
      <c r="B626" s="177"/>
      <c r="D626" s="164" t="s">
        <v>166</v>
      </c>
      <c r="E626" s="178" t="s">
        <v>1</v>
      </c>
      <c r="F626" s="179" t="s">
        <v>1140</v>
      </c>
      <c r="H626" s="180">
        <v>75.75</v>
      </c>
      <c r="I626" s="181"/>
      <c r="L626" s="177"/>
      <c r="M626" s="182"/>
      <c r="N626" s="183"/>
      <c r="O626" s="183"/>
      <c r="P626" s="183"/>
      <c r="Q626" s="183"/>
      <c r="R626" s="183"/>
      <c r="S626" s="183"/>
      <c r="T626" s="184"/>
      <c r="AT626" s="178" t="s">
        <v>166</v>
      </c>
      <c r="AU626" s="178" t="s">
        <v>87</v>
      </c>
      <c r="AV626" s="14" t="s">
        <v>87</v>
      </c>
      <c r="AW626" s="14" t="s">
        <v>34</v>
      </c>
      <c r="AX626" s="14" t="s">
        <v>85</v>
      </c>
      <c r="AY626" s="178" t="s">
        <v>153</v>
      </c>
    </row>
    <row r="627" spans="1:65" s="2" customFormat="1" ht="21.75" customHeight="1">
      <c r="A627" s="33"/>
      <c r="B627" s="150"/>
      <c r="C627" s="193" t="s">
        <v>1141</v>
      </c>
      <c r="D627" s="193" t="s">
        <v>227</v>
      </c>
      <c r="E627" s="194" t="s">
        <v>670</v>
      </c>
      <c r="F627" s="195" t="s">
        <v>671</v>
      </c>
      <c r="G627" s="196" t="s">
        <v>158</v>
      </c>
      <c r="H627" s="197">
        <v>9.0999999999999998E-2</v>
      </c>
      <c r="I627" s="198"/>
      <c r="J627" s="199">
        <f>ROUND(I627*H627,2)</f>
        <v>0</v>
      </c>
      <c r="K627" s="195" t="s">
        <v>159</v>
      </c>
      <c r="L627" s="200"/>
      <c r="M627" s="201" t="s">
        <v>1</v>
      </c>
      <c r="N627" s="202" t="s">
        <v>43</v>
      </c>
      <c r="O627" s="59"/>
      <c r="P627" s="160">
        <f>O627*H627</f>
        <v>0</v>
      </c>
      <c r="Q627" s="160">
        <v>0.153</v>
      </c>
      <c r="R627" s="160">
        <f>Q627*H627</f>
        <v>1.3923E-2</v>
      </c>
      <c r="S627" s="160">
        <v>0</v>
      </c>
      <c r="T627" s="161">
        <f>S627*H627</f>
        <v>0</v>
      </c>
      <c r="U627" s="33"/>
      <c r="V627" s="33"/>
      <c r="W627" s="33"/>
      <c r="X627" s="33"/>
      <c r="Y627" s="33"/>
      <c r="Z627" s="33"/>
      <c r="AA627" s="33"/>
      <c r="AB627" s="33"/>
      <c r="AC627" s="33"/>
      <c r="AD627" s="33"/>
      <c r="AE627" s="33"/>
      <c r="AR627" s="162" t="s">
        <v>216</v>
      </c>
      <c r="AT627" s="162" t="s">
        <v>227</v>
      </c>
      <c r="AU627" s="162" t="s">
        <v>87</v>
      </c>
      <c r="AY627" s="18" t="s">
        <v>153</v>
      </c>
      <c r="BE627" s="163">
        <f>IF(N627="základní",J627,0)</f>
        <v>0</v>
      </c>
      <c r="BF627" s="163">
        <f>IF(N627="snížená",J627,0)</f>
        <v>0</v>
      </c>
      <c r="BG627" s="163">
        <f>IF(N627="zákl. přenesená",J627,0)</f>
        <v>0</v>
      </c>
      <c r="BH627" s="163">
        <f>IF(N627="sníž. přenesená",J627,0)</f>
        <v>0</v>
      </c>
      <c r="BI627" s="163">
        <f>IF(N627="nulová",J627,0)</f>
        <v>0</v>
      </c>
      <c r="BJ627" s="18" t="s">
        <v>85</v>
      </c>
      <c r="BK627" s="163">
        <f>ROUND(I627*H627,2)</f>
        <v>0</v>
      </c>
      <c r="BL627" s="18" t="s">
        <v>160</v>
      </c>
      <c r="BM627" s="162" t="s">
        <v>672</v>
      </c>
    </row>
    <row r="628" spans="1:65" s="2" customFormat="1" ht="11.25">
      <c r="A628" s="33"/>
      <c r="B628" s="34"/>
      <c r="C628" s="33"/>
      <c r="D628" s="164" t="s">
        <v>162</v>
      </c>
      <c r="E628" s="33"/>
      <c r="F628" s="165" t="s">
        <v>671</v>
      </c>
      <c r="G628" s="33"/>
      <c r="H628" s="33"/>
      <c r="I628" s="166"/>
      <c r="J628" s="33"/>
      <c r="K628" s="33"/>
      <c r="L628" s="34"/>
      <c r="M628" s="167"/>
      <c r="N628" s="168"/>
      <c r="O628" s="59"/>
      <c r="P628" s="59"/>
      <c r="Q628" s="59"/>
      <c r="R628" s="59"/>
      <c r="S628" s="59"/>
      <c r="T628" s="60"/>
      <c r="U628" s="33"/>
      <c r="V628" s="33"/>
      <c r="W628" s="33"/>
      <c r="X628" s="33"/>
      <c r="Y628" s="33"/>
      <c r="Z628" s="33"/>
      <c r="AA628" s="33"/>
      <c r="AB628" s="33"/>
      <c r="AC628" s="33"/>
      <c r="AD628" s="33"/>
      <c r="AE628" s="33"/>
      <c r="AT628" s="18" t="s">
        <v>162</v>
      </c>
      <c r="AU628" s="18" t="s">
        <v>87</v>
      </c>
    </row>
    <row r="629" spans="1:65" s="13" customFormat="1" ht="11.25">
      <c r="B629" s="170"/>
      <c r="D629" s="164" t="s">
        <v>166</v>
      </c>
      <c r="E629" s="171" t="s">
        <v>1</v>
      </c>
      <c r="F629" s="172" t="s">
        <v>667</v>
      </c>
      <c r="H629" s="171" t="s">
        <v>1</v>
      </c>
      <c r="I629" s="173"/>
      <c r="L629" s="170"/>
      <c r="M629" s="174"/>
      <c r="N629" s="175"/>
      <c r="O629" s="175"/>
      <c r="P629" s="175"/>
      <c r="Q629" s="175"/>
      <c r="R629" s="175"/>
      <c r="S629" s="175"/>
      <c r="T629" s="176"/>
      <c r="AT629" s="171" t="s">
        <v>166</v>
      </c>
      <c r="AU629" s="171" t="s">
        <v>87</v>
      </c>
      <c r="AV629" s="13" t="s">
        <v>85</v>
      </c>
      <c r="AW629" s="13" t="s">
        <v>34</v>
      </c>
      <c r="AX629" s="13" t="s">
        <v>78</v>
      </c>
      <c r="AY629" s="171" t="s">
        <v>153</v>
      </c>
    </row>
    <row r="630" spans="1:65" s="14" customFormat="1" ht="11.25">
      <c r="B630" s="177"/>
      <c r="D630" s="164" t="s">
        <v>166</v>
      </c>
      <c r="E630" s="178" t="s">
        <v>1</v>
      </c>
      <c r="F630" s="179" t="s">
        <v>1142</v>
      </c>
      <c r="H630" s="180">
        <v>9.0999999999999998E-2</v>
      </c>
      <c r="I630" s="181"/>
      <c r="L630" s="177"/>
      <c r="M630" s="182"/>
      <c r="N630" s="183"/>
      <c r="O630" s="183"/>
      <c r="P630" s="183"/>
      <c r="Q630" s="183"/>
      <c r="R630" s="183"/>
      <c r="S630" s="183"/>
      <c r="T630" s="184"/>
      <c r="AT630" s="178" t="s">
        <v>166</v>
      </c>
      <c r="AU630" s="178" t="s">
        <v>87</v>
      </c>
      <c r="AV630" s="14" t="s">
        <v>87</v>
      </c>
      <c r="AW630" s="14" t="s">
        <v>34</v>
      </c>
      <c r="AX630" s="14" t="s">
        <v>85</v>
      </c>
      <c r="AY630" s="178" t="s">
        <v>153</v>
      </c>
    </row>
    <row r="631" spans="1:65" s="2" customFormat="1" ht="24.2" customHeight="1">
      <c r="A631" s="33"/>
      <c r="B631" s="150"/>
      <c r="C631" s="151" t="s">
        <v>1143</v>
      </c>
      <c r="D631" s="151" t="s">
        <v>155</v>
      </c>
      <c r="E631" s="152" t="s">
        <v>675</v>
      </c>
      <c r="F631" s="153" t="s">
        <v>676</v>
      </c>
      <c r="G631" s="154" t="s">
        <v>219</v>
      </c>
      <c r="H631" s="155">
        <v>10.848000000000001</v>
      </c>
      <c r="I631" s="156"/>
      <c r="J631" s="157">
        <f>ROUND(I631*H631,2)</f>
        <v>0</v>
      </c>
      <c r="K631" s="153" t="s">
        <v>159</v>
      </c>
      <c r="L631" s="34"/>
      <c r="M631" s="158" t="s">
        <v>1</v>
      </c>
      <c r="N631" s="159" t="s">
        <v>43</v>
      </c>
      <c r="O631" s="59"/>
      <c r="P631" s="160">
        <f>O631*H631</f>
        <v>0</v>
      </c>
      <c r="Q631" s="160">
        <v>2.2563399999999998</v>
      </c>
      <c r="R631" s="160">
        <f>Q631*H631</f>
        <v>24.476776319999999</v>
      </c>
      <c r="S631" s="160">
        <v>0</v>
      </c>
      <c r="T631" s="161">
        <f>S631*H631</f>
        <v>0</v>
      </c>
      <c r="U631" s="33"/>
      <c r="V631" s="33"/>
      <c r="W631" s="33"/>
      <c r="X631" s="33"/>
      <c r="Y631" s="33"/>
      <c r="Z631" s="33"/>
      <c r="AA631" s="33"/>
      <c r="AB631" s="33"/>
      <c r="AC631" s="33"/>
      <c r="AD631" s="33"/>
      <c r="AE631" s="33"/>
      <c r="AR631" s="162" t="s">
        <v>160</v>
      </c>
      <c r="AT631" s="162" t="s">
        <v>155</v>
      </c>
      <c r="AU631" s="162" t="s">
        <v>87</v>
      </c>
      <c r="AY631" s="18" t="s">
        <v>153</v>
      </c>
      <c r="BE631" s="163">
        <f>IF(N631="základní",J631,0)</f>
        <v>0</v>
      </c>
      <c r="BF631" s="163">
        <f>IF(N631="snížená",J631,0)</f>
        <v>0</v>
      </c>
      <c r="BG631" s="163">
        <f>IF(N631="zákl. přenesená",J631,0)</f>
        <v>0</v>
      </c>
      <c r="BH631" s="163">
        <f>IF(N631="sníž. přenesená",J631,0)</f>
        <v>0</v>
      </c>
      <c r="BI631" s="163">
        <f>IF(N631="nulová",J631,0)</f>
        <v>0</v>
      </c>
      <c r="BJ631" s="18" t="s">
        <v>85</v>
      </c>
      <c r="BK631" s="163">
        <f>ROUND(I631*H631,2)</f>
        <v>0</v>
      </c>
      <c r="BL631" s="18" t="s">
        <v>160</v>
      </c>
      <c r="BM631" s="162" t="s">
        <v>677</v>
      </c>
    </row>
    <row r="632" spans="1:65" s="2" customFormat="1" ht="19.5">
      <c r="A632" s="33"/>
      <c r="B632" s="34"/>
      <c r="C632" s="33"/>
      <c r="D632" s="164" t="s">
        <v>162</v>
      </c>
      <c r="E632" s="33"/>
      <c r="F632" s="165" t="s">
        <v>678</v>
      </c>
      <c r="G632" s="33"/>
      <c r="H632" s="33"/>
      <c r="I632" s="166"/>
      <c r="J632" s="33"/>
      <c r="K632" s="33"/>
      <c r="L632" s="34"/>
      <c r="M632" s="167"/>
      <c r="N632" s="168"/>
      <c r="O632" s="59"/>
      <c r="P632" s="59"/>
      <c r="Q632" s="59"/>
      <c r="R632" s="59"/>
      <c r="S632" s="59"/>
      <c r="T632" s="60"/>
      <c r="U632" s="33"/>
      <c r="V632" s="33"/>
      <c r="W632" s="33"/>
      <c r="X632" s="33"/>
      <c r="Y632" s="33"/>
      <c r="Z632" s="33"/>
      <c r="AA632" s="33"/>
      <c r="AB632" s="33"/>
      <c r="AC632" s="33"/>
      <c r="AD632" s="33"/>
      <c r="AE632" s="33"/>
      <c r="AT632" s="18" t="s">
        <v>162</v>
      </c>
      <c r="AU632" s="18" t="s">
        <v>87</v>
      </c>
    </row>
    <row r="633" spans="1:65" s="13" customFormat="1" ht="11.25">
      <c r="B633" s="170"/>
      <c r="D633" s="164" t="s">
        <v>166</v>
      </c>
      <c r="E633" s="171" t="s">
        <v>1</v>
      </c>
      <c r="F633" s="172" t="s">
        <v>622</v>
      </c>
      <c r="H633" s="171" t="s">
        <v>1</v>
      </c>
      <c r="I633" s="173"/>
      <c r="L633" s="170"/>
      <c r="M633" s="174"/>
      <c r="N633" s="175"/>
      <c r="O633" s="175"/>
      <c r="P633" s="175"/>
      <c r="Q633" s="175"/>
      <c r="R633" s="175"/>
      <c r="S633" s="175"/>
      <c r="T633" s="176"/>
      <c r="AT633" s="171" t="s">
        <v>166</v>
      </c>
      <c r="AU633" s="171" t="s">
        <v>87</v>
      </c>
      <c r="AV633" s="13" t="s">
        <v>85</v>
      </c>
      <c r="AW633" s="13" t="s">
        <v>34</v>
      </c>
      <c r="AX633" s="13" t="s">
        <v>78</v>
      </c>
      <c r="AY633" s="171" t="s">
        <v>153</v>
      </c>
    </row>
    <row r="634" spans="1:65" s="14" customFormat="1" ht="22.5">
      <c r="B634" s="177"/>
      <c r="D634" s="164" t="s">
        <v>166</v>
      </c>
      <c r="E634" s="178" t="s">
        <v>1</v>
      </c>
      <c r="F634" s="179" t="s">
        <v>1144</v>
      </c>
      <c r="H634" s="180">
        <v>4.18</v>
      </c>
      <c r="I634" s="181"/>
      <c r="L634" s="177"/>
      <c r="M634" s="182"/>
      <c r="N634" s="183"/>
      <c r="O634" s="183"/>
      <c r="P634" s="183"/>
      <c r="Q634" s="183"/>
      <c r="R634" s="183"/>
      <c r="S634" s="183"/>
      <c r="T634" s="184"/>
      <c r="AT634" s="178" t="s">
        <v>166</v>
      </c>
      <c r="AU634" s="178" t="s">
        <v>87</v>
      </c>
      <c r="AV634" s="14" t="s">
        <v>87</v>
      </c>
      <c r="AW634" s="14" t="s">
        <v>34</v>
      </c>
      <c r="AX634" s="14" t="s">
        <v>78</v>
      </c>
      <c r="AY634" s="178" t="s">
        <v>153</v>
      </c>
    </row>
    <row r="635" spans="1:65" s="14" customFormat="1" ht="22.5">
      <c r="B635" s="177"/>
      <c r="D635" s="164" t="s">
        <v>166</v>
      </c>
      <c r="E635" s="178" t="s">
        <v>1</v>
      </c>
      <c r="F635" s="179" t="s">
        <v>1145</v>
      </c>
      <c r="H635" s="180">
        <v>0.33</v>
      </c>
      <c r="I635" s="181"/>
      <c r="L635" s="177"/>
      <c r="M635" s="182"/>
      <c r="N635" s="183"/>
      <c r="O635" s="183"/>
      <c r="P635" s="183"/>
      <c r="Q635" s="183"/>
      <c r="R635" s="183"/>
      <c r="S635" s="183"/>
      <c r="T635" s="184"/>
      <c r="AT635" s="178" t="s">
        <v>166</v>
      </c>
      <c r="AU635" s="178" t="s">
        <v>87</v>
      </c>
      <c r="AV635" s="14" t="s">
        <v>87</v>
      </c>
      <c r="AW635" s="14" t="s">
        <v>34</v>
      </c>
      <c r="AX635" s="14" t="s">
        <v>78</v>
      </c>
      <c r="AY635" s="178" t="s">
        <v>153</v>
      </c>
    </row>
    <row r="636" spans="1:65" s="13" customFormat="1" ht="22.5">
      <c r="B636" s="170"/>
      <c r="D636" s="164" t="s">
        <v>166</v>
      </c>
      <c r="E636" s="171" t="s">
        <v>1</v>
      </c>
      <c r="F636" s="172" t="s">
        <v>1123</v>
      </c>
      <c r="H636" s="171" t="s">
        <v>1</v>
      </c>
      <c r="I636" s="173"/>
      <c r="L636" s="170"/>
      <c r="M636" s="174"/>
      <c r="N636" s="175"/>
      <c r="O636" s="175"/>
      <c r="P636" s="175"/>
      <c r="Q636" s="175"/>
      <c r="R636" s="175"/>
      <c r="S636" s="175"/>
      <c r="T636" s="176"/>
      <c r="AT636" s="171" t="s">
        <v>166</v>
      </c>
      <c r="AU636" s="171" t="s">
        <v>87</v>
      </c>
      <c r="AV636" s="13" t="s">
        <v>85</v>
      </c>
      <c r="AW636" s="13" t="s">
        <v>34</v>
      </c>
      <c r="AX636" s="13" t="s">
        <v>78</v>
      </c>
      <c r="AY636" s="171" t="s">
        <v>153</v>
      </c>
    </row>
    <row r="637" spans="1:65" s="14" customFormat="1" ht="11.25">
      <c r="B637" s="177"/>
      <c r="D637" s="164" t="s">
        <v>166</v>
      </c>
      <c r="E637" s="178" t="s">
        <v>1</v>
      </c>
      <c r="F637" s="179" t="s">
        <v>1146</v>
      </c>
      <c r="H637" s="180">
        <v>4.5380000000000003</v>
      </c>
      <c r="I637" s="181"/>
      <c r="L637" s="177"/>
      <c r="M637" s="182"/>
      <c r="N637" s="183"/>
      <c r="O637" s="183"/>
      <c r="P637" s="183"/>
      <c r="Q637" s="183"/>
      <c r="R637" s="183"/>
      <c r="S637" s="183"/>
      <c r="T637" s="184"/>
      <c r="AT637" s="178" t="s">
        <v>166</v>
      </c>
      <c r="AU637" s="178" t="s">
        <v>87</v>
      </c>
      <c r="AV637" s="14" t="s">
        <v>87</v>
      </c>
      <c r="AW637" s="14" t="s">
        <v>34</v>
      </c>
      <c r="AX637" s="14" t="s">
        <v>78</v>
      </c>
      <c r="AY637" s="178" t="s">
        <v>153</v>
      </c>
    </row>
    <row r="638" spans="1:65" s="13" customFormat="1" ht="22.5">
      <c r="B638" s="170"/>
      <c r="D638" s="164" t="s">
        <v>166</v>
      </c>
      <c r="E638" s="171" t="s">
        <v>1</v>
      </c>
      <c r="F638" s="172" t="s">
        <v>1125</v>
      </c>
      <c r="H638" s="171" t="s">
        <v>1</v>
      </c>
      <c r="I638" s="173"/>
      <c r="L638" s="170"/>
      <c r="M638" s="174"/>
      <c r="N638" s="175"/>
      <c r="O638" s="175"/>
      <c r="P638" s="175"/>
      <c r="Q638" s="175"/>
      <c r="R638" s="175"/>
      <c r="S638" s="175"/>
      <c r="T638" s="176"/>
      <c r="AT638" s="171" t="s">
        <v>166</v>
      </c>
      <c r="AU638" s="171" t="s">
        <v>87</v>
      </c>
      <c r="AV638" s="13" t="s">
        <v>85</v>
      </c>
      <c r="AW638" s="13" t="s">
        <v>34</v>
      </c>
      <c r="AX638" s="13" t="s">
        <v>78</v>
      </c>
      <c r="AY638" s="171" t="s">
        <v>153</v>
      </c>
    </row>
    <row r="639" spans="1:65" s="14" customFormat="1" ht="11.25">
      <c r="B639" s="177"/>
      <c r="D639" s="164" t="s">
        <v>166</v>
      </c>
      <c r="E639" s="178" t="s">
        <v>1</v>
      </c>
      <c r="F639" s="179" t="s">
        <v>1147</v>
      </c>
      <c r="H639" s="180">
        <v>0.125</v>
      </c>
      <c r="I639" s="181"/>
      <c r="L639" s="177"/>
      <c r="M639" s="182"/>
      <c r="N639" s="183"/>
      <c r="O639" s="183"/>
      <c r="P639" s="183"/>
      <c r="Q639" s="183"/>
      <c r="R639" s="183"/>
      <c r="S639" s="183"/>
      <c r="T639" s="184"/>
      <c r="AT639" s="178" t="s">
        <v>166</v>
      </c>
      <c r="AU639" s="178" t="s">
        <v>87</v>
      </c>
      <c r="AV639" s="14" t="s">
        <v>87</v>
      </c>
      <c r="AW639" s="14" t="s">
        <v>34</v>
      </c>
      <c r="AX639" s="14" t="s">
        <v>78</v>
      </c>
      <c r="AY639" s="178" t="s">
        <v>153</v>
      </c>
    </row>
    <row r="640" spans="1:65" s="13" customFormat="1" ht="22.5">
      <c r="B640" s="170"/>
      <c r="D640" s="164" t="s">
        <v>166</v>
      </c>
      <c r="E640" s="171" t="s">
        <v>1</v>
      </c>
      <c r="F640" s="172" t="s">
        <v>636</v>
      </c>
      <c r="H640" s="171" t="s">
        <v>1</v>
      </c>
      <c r="I640" s="173"/>
      <c r="L640" s="170"/>
      <c r="M640" s="174"/>
      <c r="N640" s="175"/>
      <c r="O640" s="175"/>
      <c r="P640" s="175"/>
      <c r="Q640" s="175"/>
      <c r="R640" s="175"/>
      <c r="S640" s="175"/>
      <c r="T640" s="176"/>
      <c r="AT640" s="171" t="s">
        <v>166</v>
      </c>
      <c r="AU640" s="171" t="s">
        <v>87</v>
      </c>
      <c r="AV640" s="13" t="s">
        <v>85</v>
      </c>
      <c r="AW640" s="13" t="s">
        <v>34</v>
      </c>
      <c r="AX640" s="13" t="s">
        <v>78</v>
      </c>
      <c r="AY640" s="171" t="s">
        <v>153</v>
      </c>
    </row>
    <row r="641" spans="1:65" s="14" customFormat="1" ht="11.25">
      <c r="B641" s="177"/>
      <c r="D641" s="164" t="s">
        <v>166</v>
      </c>
      <c r="E641" s="178" t="s">
        <v>1</v>
      </c>
      <c r="F641" s="179" t="s">
        <v>681</v>
      </c>
      <c r="H641" s="180">
        <v>7.4999999999999997E-2</v>
      </c>
      <c r="I641" s="181"/>
      <c r="L641" s="177"/>
      <c r="M641" s="182"/>
      <c r="N641" s="183"/>
      <c r="O641" s="183"/>
      <c r="P641" s="183"/>
      <c r="Q641" s="183"/>
      <c r="R641" s="183"/>
      <c r="S641" s="183"/>
      <c r="T641" s="184"/>
      <c r="AT641" s="178" t="s">
        <v>166</v>
      </c>
      <c r="AU641" s="178" t="s">
        <v>87</v>
      </c>
      <c r="AV641" s="14" t="s">
        <v>87</v>
      </c>
      <c r="AW641" s="14" t="s">
        <v>34</v>
      </c>
      <c r="AX641" s="14" t="s">
        <v>78</v>
      </c>
      <c r="AY641" s="178" t="s">
        <v>153</v>
      </c>
    </row>
    <row r="642" spans="1:65" s="13" customFormat="1" ht="22.5">
      <c r="B642" s="170"/>
      <c r="D642" s="164" t="s">
        <v>166</v>
      </c>
      <c r="E642" s="171" t="s">
        <v>1</v>
      </c>
      <c r="F642" s="172" t="s">
        <v>638</v>
      </c>
      <c r="H642" s="171" t="s">
        <v>1</v>
      </c>
      <c r="I642" s="173"/>
      <c r="L642" s="170"/>
      <c r="M642" s="174"/>
      <c r="N642" s="175"/>
      <c r="O642" s="175"/>
      <c r="P642" s="175"/>
      <c r="Q642" s="175"/>
      <c r="R642" s="175"/>
      <c r="S642" s="175"/>
      <c r="T642" s="176"/>
      <c r="AT642" s="171" t="s">
        <v>166</v>
      </c>
      <c r="AU642" s="171" t="s">
        <v>87</v>
      </c>
      <c r="AV642" s="13" t="s">
        <v>85</v>
      </c>
      <c r="AW642" s="13" t="s">
        <v>34</v>
      </c>
      <c r="AX642" s="13" t="s">
        <v>78</v>
      </c>
      <c r="AY642" s="171" t="s">
        <v>153</v>
      </c>
    </row>
    <row r="643" spans="1:65" s="14" customFormat="1" ht="11.25">
      <c r="B643" s="177"/>
      <c r="D643" s="164" t="s">
        <v>166</v>
      </c>
      <c r="E643" s="178" t="s">
        <v>1</v>
      </c>
      <c r="F643" s="179" t="s">
        <v>1148</v>
      </c>
      <c r="H643" s="180">
        <v>0.05</v>
      </c>
      <c r="I643" s="181"/>
      <c r="L643" s="177"/>
      <c r="M643" s="182"/>
      <c r="N643" s="183"/>
      <c r="O643" s="183"/>
      <c r="P643" s="183"/>
      <c r="Q643" s="183"/>
      <c r="R643" s="183"/>
      <c r="S643" s="183"/>
      <c r="T643" s="184"/>
      <c r="AT643" s="178" t="s">
        <v>166</v>
      </c>
      <c r="AU643" s="178" t="s">
        <v>87</v>
      </c>
      <c r="AV643" s="14" t="s">
        <v>87</v>
      </c>
      <c r="AW643" s="14" t="s">
        <v>34</v>
      </c>
      <c r="AX643" s="14" t="s">
        <v>78</v>
      </c>
      <c r="AY643" s="178" t="s">
        <v>153</v>
      </c>
    </row>
    <row r="644" spans="1:65" s="13" customFormat="1" ht="22.5">
      <c r="B644" s="170"/>
      <c r="D644" s="164" t="s">
        <v>166</v>
      </c>
      <c r="E644" s="171" t="s">
        <v>1</v>
      </c>
      <c r="F644" s="172" t="s">
        <v>640</v>
      </c>
      <c r="H644" s="171" t="s">
        <v>1</v>
      </c>
      <c r="I644" s="173"/>
      <c r="L644" s="170"/>
      <c r="M644" s="174"/>
      <c r="N644" s="175"/>
      <c r="O644" s="175"/>
      <c r="P644" s="175"/>
      <c r="Q644" s="175"/>
      <c r="R644" s="175"/>
      <c r="S644" s="175"/>
      <c r="T644" s="176"/>
      <c r="AT644" s="171" t="s">
        <v>166</v>
      </c>
      <c r="AU644" s="171" t="s">
        <v>87</v>
      </c>
      <c r="AV644" s="13" t="s">
        <v>85</v>
      </c>
      <c r="AW644" s="13" t="s">
        <v>34</v>
      </c>
      <c r="AX644" s="13" t="s">
        <v>78</v>
      </c>
      <c r="AY644" s="171" t="s">
        <v>153</v>
      </c>
    </row>
    <row r="645" spans="1:65" s="14" customFormat="1" ht="11.25">
      <c r="B645" s="177"/>
      <c r="D645" s="164" t="s">
        <v>166</v>
      </c>
      <c r="E645" s="178" t="s">
        <v>1</v>
      </c>
      <c r="F645" s="179" t="s">
        <v>1148</v>
      </c>
      <c r="H645" s="180">
        <v>0.05</v>
      </c>
      <c r="I645" s="181"/>
      <c r="L645" s="177"/>
      <c r="M645" s="182"/>
      <c r="N645" s="183"/>
      <c r="O645" s="183"/>
      <c r="P645" s="183"/>
      <c r="Q645" s="183"/>
      <c r="R645" s="183"/>
      <c r="S645" s="183"/>
      <c r="T645" s="184"/>
      <c r="AT645" s="178" t="s">
        <v>166</v>
      </c>
      <c r="AU645" s="178" t="s">
        <v>87</v>
      </c>
      <c r="AV645" s="14" t="s">
        <v>87</v>
      </c>
      <c r="AW645" s="14" t="s">
        <v>34</v>
      </c>
      <c r="AX645" s="14" t="s">
        <v>78</v>
      </c>
      <c r="AY645" s="178" t="s">
        <v>153</v>
      </c>
    </row>
    <row r="646" spans="1:65" s="13" customFormat="1" ht="11.25">
      <c r="B646" s="170"/>
      <c r="D646" s="164" t="s">
        <v>166</v>
      </c>
      <c r="E646" s="171" t="s">
        <v>1</v>
      </c>
      <c r="F646" s="172" t="s">
        <v>658</v>
      </c>
      <c r="H646" s="171" t="s">
        <v>1</v>
      </c>
      <c r="I646" s="173"/>
      <c r="L646" s="170"/>
      <c r="M646" s="174"/>
      <c r="N646" s="175"/>
      <c r="O646" s="175"/>
      <c r="P646" s="175"/>
      <c r="Q646" s="175"/>
      <c r="R646" s="175"/>
      <c r="S646" s="175"/>
      <c r="T646" s="176"/>
      <c r="AT646" s="171" t="s">
        <v>166</v>
      </c>
      <c r="AU646" s="171" t="s">
        <v>87</v>
      </c>
      <c r="AV646" s="13" t="s">
        <v>85</v>
      </c>
      <c r="AW646" s="13" t="s">
        <v>34</v>
      </c>
      <c r="AX646" s="13" t="s">
        <v>78</v>
      </c>
      <c r="AY646" s="171" t="s">
        <v>153</v>
      </c>
    </row>
    <row r="647" spans="1:65" s="14" customFormat="1" ht="11.25">
      <c r="B647" s="177"/>
      <c r="D647" s="164" t="s">
        <v>166</v>
      </c>
      <c r="E647" s="178" t="s">
        <v>1</v>
      </c>
      <c r="F647" s="179" t="s">
        <v>1149</v>
      </c>
      <c r="H647" s="180">
        <v>1.5</v>
      </c>
      <c r="I647" s="181"/>
      <c r="L647" s="177"/>
      <c r="M647" s="182"/>
      <c r="N647" s="183"/>
      <c r="O647" s="183"/>
      <c r="P647" s="183"/>
      <c r="Q647" s="183"/>
      <c r="R647" s="183"/>
      <c r="S647" s="183"/>
      <c r="T647" s="184"/>
      <c r="AT647" s="178" t="s">
        <v>166</v>
      </c>
      <c r="AU647" s="178" t="s">
        <v>87</v>
      </c>
      <c r="AV647" s="14" t="s">
        <v>87</v>
      </c>
      <c r="AW647" s="14" t="s">
        <v>34</v>
      </c>
      <c r="AX647" s="14" t="s">
        <v>78</v>
      </c>
      <c r="AY647" s="178" t="s">
        <v>153</v>
      </c>
    </row>
    <row r="648" spans="1:65" s="15" customFormat="1" ht="11.25">
      <c r="B648" s="185"/>
      <c r="D648" s="164" t="s">
        <v>166</v>
      </c>
      <c r="E648" s="186" t="s">
        <v>1</v>
      </c>
      <c r="F648" s="187" t="s">
        <v>184</v>
      </c>
      <c r="H648" s="188">
        <v>10.848000000000001</v>
      </c>
      <c r="I648" s="189"/>
      <c r="L648" s="185"/>
      <c r="M648" s="190"/>
      <c r="N648" s="191"/>
      <c r="O648" s="191"/>
      <c r="P648" s="191"/>
      <c r="Q648" s="191"/>
      <c r="R648" s="191"/>
      <c r="S648" s="191"/>
      <c r="T648" s="192"/>
      <c r="AT648" s="186" t="s">
        <v>166</v>
      </c>
      <c r="AU648" s="186" t="s">
        <v>87</v>
      </c>
      <c r="AV648" s="15" t="s">
        <v>160</v>
      </c>
      <c r="AW648" s="15" t="s">
        <v>34</v>
      </c>
      <c r="AX648" s="15" t="s">
        <v>85</v>
      </c>
      <c r="AY648" s="186" t="s">
        <v>153</v>
      </c>
    </row>
    <row r="649" spans="1:65" s="2" customFormat="1" ht="24.2" customHeight="1">
      <c r="A649" s="33"/>
      <c r="B649" s="150"/>
      <c r="C649" s="151" t="s">
        <v>1150</v>
      </c>
      <c r="D649" s="151" t="s">
        <v>155</v>
      </c>
      <c r="E649" s="152" t="s">
        <v>685</v>
      </c>
      <c r="F649" s="153" t="s">
        <v>686</v>
      </c>
      <c r="G649" s="154" t="s">
        <v>158</v>
      </c>
      <c r="H649" s="155">
        <v>142.5</v>
      </c>
      <c r="I649" s="156"/>
      <c r="J649" s="157">
        <f>ROUND(I649*H649,2)</f>
        <v>0</v>
      </c>
      <c r="K649" s="153" t="s">
        <v>159</v>
      </c>
      <c r="L649" s="34"/>
      <c r="M649" s="158" t="s">
        <v>1</v>
      </c>
      <c r="N649" s="159" t="s">
        <v>43</v>
      </c>
      <c r="O649" s="59"/>
      <c r="P649" s="160">
        <f>O649*H649</f>
        <v>0</v>
      </c>
      <c r="Q649" s="160">
        <v>4.6749999999999998E-4</v>
      </c>
      <c r="R649" s="160">
        <f>Q649*H649</f>
        <v>6.661874999999999E-2</v>
      </c>
      <c r="S649" s="160">
        <v>0</v>
      </c>
      <c r="T649" s="161">
        <f>S649*H649</f>
        <v>0</v>
      </c>
      <c r="U649" s="33"/>
      <c r="V649" s="33"/>
      <c r="W649" s="33"/>
      <c r="X649" s="33"/>
      <c r="Y649" s="33"/>
      <c r="Z649" s="33"/>
      <c r="AA649" s="33"/>
      <c r="AB649" s="33"/>
      <c r="AC649" s="33"/>
      <c r="AD649" s="33"/>
      <c r="AE649" s="33"/>
      <c r="AR649" s="162" t="s">
        <v>160</v>
      </c>
      <c r="AT649" s="162" t="s">
        <v>155</v>
      </c>
      <c r="AU649" s="162" t="s">
        <v>87</v>
      </c>
      <c r="AY649" s="18" t="s">
        <v>153</v>
      </c>
      <c r="BE649" s="163">
        <f>IF(N649="základní",J649,0)</f>
        <v>0</v>
      </c>
      <c r="BF649" s="163">
        <f>IF(N649="snížená",J649,0)</f>
        <v>0</v>
      </c>
      <c r="BG649" s="163">
        <f>IF(N649="zákl. přenesená",J649,0)</f>
        <v>0</v>
      </c>
      <c r="BH649" s="163">
        <f>IF(N649="sníž. přenesená",J649,0)</f>
        <v>0</v>
      </c>
      <c r="BI649" s="163">
        <f>IF(N649="nulová",J649,0)</f>
        <v>0</v>
      </c>
      <c r="BJ649" s="18" t="s">
        <v>85</v>
      </c>
      <c r="BK649" s="163">
        <f>ROUND(I649*H649,2)</f>
        <v>0</v>
      </c>
      <c r="BL649" s="18" t="s">
        <v>160</v>
      </c>
      <c r="BM649" s="162" t="s">
        <v>687</v>
      </c>
    </row>
    <row r="650" spans="1:65" s="2" customFormat="1" ht="19.5">
      <c r="A650" s="33"/>
      <c r="B650" s="34"/>
      <c r="C650" s="33"/>
      <c r="D650" s="164" t="s">
        <v>162</v>
      </c>
      <c r="E650" s="33"/>
      <c r="F650" s="165" t="s">
        <v>688</v>
      </c>
      <c r="G650" s="33"/>
      <c r="H650" s="33"/>
      <c r="I650" s="166"/>
      <c r="J650" s="33"/>
      <c r="K650" s="33"/>
      <c r="L650" s="34"/>
      <c r="M650" s="167"/>
      <c r="N650" s="168"/>
      <c r="O650" s="59"/>
      <c r="P650" s="59"/>
      <c r="Q650" s="59"/>
      <c r="R650" s="59"/>
      <c r="S650" s="59"/>
      <c r="T650" s="60"/>
      <c r="U650" s="33"/>
      <c r="V650" s="33"/>
      <c r="W650" s="33"/>
      <c r="X650" s="33"/>
      <c r="Y650" s="33"/>
      <c r="Z650" s="33"/>
      <c r="AA650" s="33"/>
      <c r="AB650" s="33"/>
      <c r="AC650" s="33"/>
      <c r="AD650" s="33"/>
      <c r="AE650" s="33"/>
      <c r="AT650" s="18" t="s">
        <v>162</v>
      </c>
      <c r="AU650" s="18" t="s">
        <v>87</v>
      </c>
    </row>
    <row r="651" spans="1:65" s="2" customFormat="1" ht="29.25">
      <c r="A651" s="33"/>
      <c r="B651" s="34"/>
      <c r="C651" s="33"/>
      <c r="D651" s="164" t="s">
        <v>164</v>
      </c>
      <c r="E651" s="33"/>
      <c r="F651" s="169" t="s">
        <v>689</v>
      </c>
      <c r="G651" s="33"/>
      <c r="H651" s="33"/>
      <c r="I651" s="166"/>
      <c r="J651" s="33"/>
      <c r="K651" s="33"/>
      <c r="L651" s="34"/>
      <c r="M651" s="167"/>
      <c r="N651" s="168"/>
      <c r="O651" s="59"/>
      <c r="P651" s="59"/>
      <c r="Q651" s="59"/>
      <c r="R651" s="59"/>
      <c r="S651" s="59"/>
      <c r="T651" s="60"/>
      <c r="U651" s="33"/>
      <c r="V651" s="33"/>
      <c r="W651" s="33"/>
      <c r="X651" s="33"/>
      <c r="Y651" s="33"/>
      <c r="Z651" s="33"/>
      <c r="AA651" s="33"/>
      <c r="AB651" s="33"/>
      <c r="AC651" s="33"/>
      <c r="AD651" s="33"/>
      <c r="AE651" s="33"/>
      <c r="AT651" s="18" t="s">
        <v>164</v>
      </c>
      <c r="AU651" s="18" t="s">
        <v>87</v>
      </c>
    </row>
    <row r="652" spans="1:65" s="13" customFormat="1" ht="33.75">
      <c r="B652" s="170"/>
      <c r="D652" s="164" t="s">
        <v>166</v>
      </c>
      <c r="E652" s="171" t="s">
        <v>1</v>
      </c>
      <c r="F652" s="172" t="s">
        <v>223</v>
      </c>
      <c r="H652" s="171" t="s">
        <v>1</v>
      </c>
      <c r="I652" s="173"/>
      <c r="L652" s="170"/>
      <c r="M652" s="174"/>
      <c r="N652" s="175"/>
      <c r="O652" s="175"/>
      <c r="P652" s="175"/>
      <c r="Q652" s="175"/>
      <c r="R652" s="175"/>
      <c r="S652" s="175"/>
      <c r="T652" s="176"/>
      <c r="AT652" s="171" t="s">
        <v>166</v>
      </c>
      <c r="AU652" s="171" t="s">
        <v>87</v>
      </c>
      <c r="AV652" s="13" t="s">
        <v>85</v>
      </c>
      <c r="AW652" s="13" t="s">
        <v>34</v>
      </c>
      <c r="AX652" s="13" t="s">
        <v>78</v>
      </c>
      <c r="AY652" s="171" t="s">
        <v>153</v>
      </c>
    </row>
    <row r="653" spans="1:65" s="13" customFormat="1" ht="11.25">
      <c r="B653" s="170"/>
      <c r="D653" s="164" t="s">
        <v>166</v>
      </c>
      <c r="E653" s="171" t="s">
        <v>1</v>
      </c>
      <c r="F653" s="172" t="s">
        <v>690</v>
      </c>
      <c r="H653" s="171" t="s">
        <v>1</v>
      </c>
      <c r="I653" s="173"/>
      <c r="L653" s="170"/>
      <c r="M653" s="174"/>
      <c r="N653" s="175"/>
      <c r="O653" s="175"/>
      <c r="P653" s="175"/>
      <c r="Q653" s="175"/>
      <c r="R653" s="175"/>
      <c r="S653" s="175"/>
      <c r="T653" s="176"/>
      <c r="AT653" s="171" t="s">
        <v>166</v>
      </c>
      <c r="AU653" s="171" t="s">
        <v>87</v>
      </c>
      <c r="AV653" s="13" t="s">
        <v>85</v>
      </c>
      <c r="AW653" s="13" t="s">
        <v>34</v>
      </c>
      <c r="AX653" s="13" t="s">
        <v>78</v>
      </c>
      <c r="AY653" s="171" t="s">
        <v>153</v>
      </c>
    </row>
    <row r="654" spans="1:65" s="14" customFormat="1" ht="11.25">
      <c r="B654" s="177"/>
      <c r="D654" s="164" t="s">
        <v>166</v>
      </c>
      <c r="E654" s="178" t="s">
        <v>1</v>
      </c>
      <c r="F654" s="179" t="s">
        <v>957</v>
      </c>
      <c r="H654" s="180">
        <v>142.5</v>
      </c>
      <c r="I654" s="181"/>
      <c r="L654" s="177"/>
      <c r="M654" s="182"/>
      <c r="N654" s="183"/>
      <c r="O654" s="183"/>
      <c r="P654" s="183"/>
      <c r="Q654" s="183"/>
      <c r="R654" s="183"/>
      <c r="S654" s="183"/>
      <c r="T654" s="184"/>
      <c r="AT654" s="178" t="s">
        <v>166</v>
      </c>
      <c r="AU654" s="178" t="s">
        <v>87</v>
      </c>
      <c r="AV654" s="14" t="s">
        <v>87</v>
      </c>
      <c r="AW654" s="14" t="s">
        <v>34</v>
      </c>
      <c r="AX654" s="14" t="s">
        <v>85</v>
      </c>
      <c r="AY654" s="178" t="s">
        <v>153</v>
      </c>
    </row>
    <row r="655" spans="1:65" s="2" customFormat="1" ht="33" customHeight="1">
      <c r="A655" s="33"/>
      <c r="B655" s="150"/>
      <c r="C655" s="151" t="s">
        <v>1151</v>
      </c>
      <c r="D655" s="151" t="s">
        <v>155</v>
      </c>
      <c r="E655" s="152" t="s">
        <v>693</v>
      </c>
      <c r="F655" s="153" t="s">
        <v>694</v>
      </c>
      <c r="G655" s="154" t="s">
        <v>209</v>
      </c>
      <c r="H655" s="155">
        <v>48</v>
      </c>
      <c r="I655" s="156"/>
      <c r="J655" s="157">
        <f>ROUND(I655*H655,2)</f>
        <v>0</v>
      </c>
      <c r="K655" s="153" t="s">
        <v>159</v>
      </c>
      <c r="L655" s="34"/>
      <c r="M655" s="158" t="s">
        <v>1</v>
      </c>
      <c r="N655" s="159" t="s">
        <v>43</v>
      </c>
      <c r="O655" s="59"/>
      <c r="P655" s="160">
        <f>O655*H655</f>
        <v>0</v>
      </c>
      <c r="Q655" s="160">
        <v>6.0506299999999998E-4</v>
      </c>
      <c r="R655" s="160">
        <f>Q655*H655</f>
        <v>2.9043024000000001E-2</v>
      </c>
      <c r="S655" s="160">
        <v>0</v>
      </c>
      <c r="T655" s="161">
        <f>S655*H655</f>
        <v>0</v>
      </c>
      <c r="U655" s="33"/>
      <c r="V655" s="33"/>
      <c r="W655" s="33"/>
      <c r="X655" s="33"/>
      <c r="Y655" s="33"/>
      <c r="Z655" s="33"/>
      <c r="AA655" s="33"/>
      <c r="AB655" s="33"/>
      <c r="AC655" s="33"/>
      <c r="AD655" s="33"/>
      <c r="AE655" s="33"/>
      <c r="AR655" s="162" t="s">
        <v>160</v>
      </c>
      <c r="AT655" s="162" t="s">
        <v>155</v>
      </c>
      <c r="AU655" s="162" t="s">
        <v>87</v>
      </c>
      <c r="AY655" s="18" t="s">
        <v>153</v>
      </c>
      <c r="BE655" s="163">
        <f>IF(N655="základní",J655,0)</f>
        <v>0</v>
      </c>
      <c r="BF655" s="163">
        <f>IF(N655="snížená",J655,0)</f>
        <v>0</v>
      </c>
      <c r="BG655" s="163">
        <f>IF(N655="zákl. přenesená",J655,0)</f>
        <v>0</v>
      </c>
      <c r="BH655" s="163">
        <f>IF(N655="sníž. přenesená",J655,0)</f>
        <v>0</v>
      </c>
      <c r="BI655" s="163">
        <f>IF(N655="nulová",J655,0)</f>
        <v>0</v>
      </c>
      <c r="BJ655" s="18" t="s">
        <v>85</v>
      </c>
      <c r="BK655" s="163">
        <f>ROUND(I655*H655,2)</f>
        <v>0</v>
      </c>
      <c r="BL655" s="18" t="s">
        <v>160</v>
      </c>
      <c r="BM655" s="162" t="s">
        <v>695</v>
      </c>
    </row>
    <row r="656" spans="1:65" s="2" customFormat="1" ht="39">
      <c r="A656" s="33"/>
      <c r="B656" s="34"/>
      <c r="C656" s="33"/>
      <c r="D656" s="164" t="s">
        <v>162</v>
      </c>
      <c r="E656" s="33"/>
      <c r="F656" s="165" t="s">
        <v>696</v>
      </c>
      <c r="G656" s="33"/>
      <c r="H656" s="33"/>
      <c r="I656" s="166"/>
      <c r="J656" s="33"/>
      <c r="K656" s="33"/>
      <c r="L656" s="34"/>
      <c r="M656" s="167"/>
      <c r="N656" s="168"/>
      <c r="O656" s="59"/>
      <c r="P656" s="59"/>
      <c r="Q656" s="59"/>
      <c r="R656" s="59"/>
      <c r="S656" s="59"/>
      <c r="T656" s="60"/>
      <c r="U656" s="33"/>
      <c r="V656" s="33"/>
      <c r="W656" s="33"/>
      <c r="X656" s="33"/>
      <c r="Y656" s="33"/>
      <c r="Z656" s="33"/>
      <c r="AA656" s="33"/>
      <c r="AB656" s="33"/>
      <c r="AC656" s="33"/>
      <c r="AD656" s="33"/>
      <c r="AE656" s="33"/>
      <c r="AT656" s="18" t="s">
        <v>162</v>
      </c>
      <c r="AU656" s="18" t="s">
        <v>87</v>
      </c>
    </row>
    <row r="657" spans="1:65" s="2" customFormat="1" ht="29.25">
      <c r="A657" s="33"/>
      <c r="B657" s="34"/>
      <c r="C657" s="33"/>
      <c r="D657" s="164" t="s">
        <v>164</v>
      </c>
      <c r="E657" s="33"/>
      <c r="F657" s="169" t="s">
        <v>697</v>
      </c>
      <c r="G657" s="33"/>
      <c r="H657" s="33"/>
      <c r="I657" s="166"/>
      <c r="J657" s="33"/>
      <c r="K657" s="33"/>
      <c r="L657" s="34"/>
      <c r="M657" s="167"/>
      <c r="N657" s="168"/>
      <c r="O657" s="59"/>
      <c r="P657" s="59"/>
      <c r="Q657" s="59"/>
      <c r="R657" s="59"/>
      <c r="S657" s="59"/>
      <c r="T657" s="60"/>
      <c r="U657" s="33"/>
      <c r="V657" s="33"/>
      <c r="W657" s="33"/>
      <c r="X657" s="33"/>
      <c r="Y657" s="33"/>
      <c r="Z657" s="33"/>
      <c r="AA657" s="33"/>
      <c r="AB657" s="33"/>
      <c r="AC657" s="33"/>
      <c r="AD657" s="33"/>
      <c r="AE657" s="33"/>
      <c r="AT657" s="18" t="s">
        <v>164</v>
      </c>
      <c r="AU657" s="18" t="s">
        <v>87</v>
      </c>
    </row>
    <row r="658" spans="1:65" s="13" customFormat="1" ht="22.5">
      <c r="B658" s="170"/>
      <c r="D658" s="164" t="s">
        <v>166</v>
      </c>
      <c r="E658" s="171" t="s">
        <v>1</v>
      </c>
      <c r="F658" s="172" t="s">
        <v>558</v>
      </c>
      <c r="H658" s="171" t="s">
        <v>1</v>
      </c>
      <c r="I658" s="173"/>
      <c r="L658" s="170"/>
      <c r="M658" s="174"/>
      <c r="N658" s="175"/>
      <c r="O658" s="175"/>
      <c r="P658" s="175"/>
      <c r="Q658" s="175"/>
      <c r="R658" s="175"/>
      <c r="S658" s="175"/>
      <c r="T658" s="176"/>
      <c r="AT658" s="171" t="s">
        <v>166</v>
      </c>
      <c r="AU658" s="171" t="s">
        <v>87</v>
      </c>
      <c r="AV658" s="13" t="s">
        <v>85</v>
      </c>
      <c r="AW658" s="13" t="s">
        <v>34</v>
      </c>
      <c r="AX658" s="13" t="s">
        <v>78</v>
      </c>
      <c r="AY658" s="171" t="s">
        <v>153</v>
      </c>
    </row>
    <row r="659" spans="1:65" s="13" customFormat="1" ht="22.5">
      <c r="B659" s="170"/>
      <c r="D659" s="164" t="s">
        <v>166</v>
      </c>
      <c r="E659" s="171" t="s">
        <v>1</v>
      </c>
      <c r="F659" s="172" t="s">
        <v>698</v>
      </c>
      <c r="H659" s="171" t="s">
        <v>1</v>
      </c>
      <c r="I659" s="173"/>
      <c r="L659" s="170"/>
      <c r="M659" s="174"/>
      <c r="N659" s="175"/>
      <c r="O659" s="175"/>
      <c r="P659" s="175"/>
      <c r="Q659" s="175"/>
      <c r="R659" s="175"/>
      <c r="S659" s="175"/>
      <c r="T659" s="176"/>
      <c r="AT659" s="171" t="s">
        <v>166</v>
      </c>
      <c r="AU659" s="171" t="s">
        <v>87</v>
      </c>
      <c r="AV659" s="13" t="s">
        <v>85</v>
      </c>
      <c r="AW659" s="13" t="s">
        <v>34</v>
      </c>
      <c r="AX659" s="13" t="s">
        <v>78</v>
      </c>
      <c r="AY659" s="171" t="s">
        <v>153</v>
      </c>
    </row>
    <row r="660" spans="1:65" s="14" customFormat="1" ht="11.25">
      <c r="B660" s="177"/>
      <c r="D660" s="164" t="s">
        <v>166</v>
      </c>
      <c r="E660" s="178" t="s">
        <v>1</v>
      </c>
      <c r="F660" s="179" t="s">
        <v>1152</v>
      </c>
      <c r="H660" s="180">
        <v>48</v>
      </c>
      <c r="I660" s="181"/>
      <c r="L660" s="177"/>
      <c r="M660" s="182"/>
      <c r="N660" s="183"/>
      <c r="O660" s="183"/>
      <c r="P660" s="183"/>
      <c r="Q660" s="183"/>
      <c r="R660" s="183"/>
      <c r="S660" s="183"/>
      <c r="T660" s="184"/>
      <c r="AT660" s="178" t="s">
        <v>166</v>
      </c>
      <c r="AU660" s="178" t="s">
        <v>87</v>
      </c>
      <c r="AV660" s="14" t="s">
        <v>87</v>
      </c>
      <c r="AW660" s="14" t="s">
        <v>34</v>
      </c>
      <c r="AX660" s="14" t="s">
        <v>85</v>
      </c>
      <c r="AY660" s="178" t="s">
        <v>153</v>
      </c>
    </row>
    <row r="661" spans="1:65" s="2" customFormat="1" ht="21.75" customHeight="1">
      <c r="A661" s="33"/>
      <c r="B661" s="150"/>
      <c r="C661" s="151" t="s">
        <v>1153</v>
      </c>
      <c r="D661" s="151" t="s">
        <v>155</v>
      </c>
      <c r="E661" s="152" t="s">
        <v>1154</v>
      </c>
      <c r="F661" s="153" t="s">
        <v>1155</v>
      </c>
      <c r="G661" s="154" t="s">
        <v>209</v>
      </c>
      <c r="H661" s="155">
        <v>24</v>
      </c>
      <c r="I661" s="156"/>
      <c r="J661" s="157">
        <f>ROUND(I661*H661,2)</f>
        <v>0</v>
      </c>
      <c r="K661" s="153" t="s">
        <v>159</v>
      </c>
      <c r="L661" s="34"/>
      <c r="M661" s="158" t="s">
        <v>1</v>
      </c>
      <c r="N661" s="159" t="s">
        <v>43</v>
      </c>
      <c r="O661" s="59"/>
      <c r="P661" s="160">
        <f>O661*H661</f>
        <v>0</v>
      </c>
      <c r="Q661" s="160">
        <v>1.995E-6</v>
      </c>
      <c r="R661" s="160">
        <f>Q661*H661</f>
        <v>4.7879999999999996E-5</v>
      </c>
      <c r="S661" s="160">
        <v>0</v>
      </c>
      <c r="T661" s="161">
        <f>S661*H661</f>
        <v>0</v>
      </c>
      <c r="U661" s="33"/>
      <c r="V661" s="33"/>
      <c r="W661" s="33"/>
      <c r="X661" s="33"/>
      <c r="Y661" s="33"/>
      <c r="Z661" s="33"/>
      <c r="AA661" s="33"/>
      <c r="AB661" s="33"/>
      <c r="AC661" s="33"/>
      <c r="AD661" s="33"/>
      <c r="AE661" s="33"/>
      <c r="AR661" s="162" t="s">
        <v>160</v>
      </c>
      <c r="AT661" s="162" t="s">
        <v>155</v>
      </c>
      <c r="AU661" s="162" t="s">
        <v>87</v>
      </c>
      <c r="AY661" s="18" t="s">
        <v>153</v>
      </c>
      <c r="BE661" s="163">
        <f>IF(N661="základní",J661,0)</f>
        <v>0</v>
      </c>
      <c r="BF661" s="163">
        <f>IF(N661="snížená",J661,0)</f>
        <v>0</v>
      </c>
      <c r="BG661" s="163">
        <f>IF(N661="zákl. přenesená",J661,0)</f>
        <v>0</v>
      </c>
      <c r="BH661" s="163">
        <f>IF(N661="sníž. přenesená",J661,0)</f>
        <v>0</v>
      </c>
      <c r="BI661" s="163">
        <f>IF(N661="nulová",J661,0)</f>
        <v>0</v>
      </c>
      <c r="BJ661" s="18" t="s">
        <v>85</v>
      </c>
      <c r="BK661" s="163">
        <f>ROUND(I661*H661,2)</f>
        <v>0</v>
      </c>
      <c r="BL661" s="18" t="s">
        <v>160</v>
      </c>
      <c r="BM661" s="162" t="s">
        <v>1156</v>
      </c>
    </row>
    <row r="662" spans="1:65" s="2" customFormat="1" ht="19.5">
      <c r="A662" s="33"/>
      <c r="B662" s="34"/>
      <c r="C662" s="33"/>
      <c r="D662" s="164" t="s">
        <v>162</v>
      </c>
      <c r="E662" s="33"/>
      <c r="F662" s="165" t="s">
        <v>1157</v>
      </c>
      <c r="G662" s="33"/>
      <c r="H662" s="33"/>
      <c r="I662" s="166"/>
      <c r="J662" s="33"/>
      <c r="K662" s="33"/>
      <c r="L662" s="34"/>
      <c r="M662" s="167"/>
      <c r="N662" s="168"/>
      <c r="O662" s="59"/>
      <c r="P662" s="59"/>
      <c r="Q662" s="59"/>
      <c r="R662" s="59"/>
      <c r="S662" s="59"/>
      <c r="T662" s="60"/>
      <c r="U662" s="33"/>
      <c r="V662" s="33"/>
      <c r="W662" s="33"/>
      <c r="X662" s="33"/>
      <c r="Y662" s="33"/>
      <c r="Z662" s="33"/>
      <c r="AA662" s="33"/>
      <c r="AB662" s="33"/>
      <c r="AC662" s="33"/>
      <c r="AD662" s="33"/>
      <c r="AE662" s="33"/>
      <c r="AT662" s="18" t="s">
        <v>162</v>
      </c>
      <c r="AU662" s="18" t="s">
        <v>87</v>
      </c>
    </row>
    <row r="663" spans="1:65" s="2" customFormat="1" ht="19.5">
      <c r="A663" s="33"/>
      <c r="B663" s="34"/>
      <c r="C663" s="33"/>
      <c r="D663" s="164" t="s">
        <v>164</v>
      </c>
      <c r="E663" s="33"/>
      <c r="F663" s="169" t="s">
        <v>1158</v>
      </c>
      <c r="G663" s="33"/>
      <c r="H663" s="33"/>
      <c r="I663" s="166"/>
      <c r="J663" s="33"/>
      <c r="K663" s="33"/>
      <c r="L663" s="34"/>
      <c r="M663" s="167"/>
      <c r="N663" s="168"/>
      <c r="O663" s="59"/>
      <c r="P663" s="59"/>
      <c r="Q663" s="59"/>
      <c r="R663" s="59"/>
      <c r="S663" s="59"/>
      <c r="T663" s="60"/>
      <c r="U663" s="33"/>
      <c r="V663" s="33"/>
      <c r="W663" s="33"/>
      <c r="X663" s="33"/>
      <c r="Y663" s="33"/>
      <c r="Z663" s="33"/>
      <c r="AA663" s="33"/>
      <c r="AB663" s="33"/>
      <c r="AC663" s="33"/>
      <c r="AD663" s="33"/>
      <c r="AE663" s="33"/>
      <c r="AT663" s="18" t="s">
        <v>164</v>
      </c>
      <c r="AU663" s="18" t="s">
        <v>87</v>
      </c>
    </row>
    <row r="664" spans="1:65" s="13" customFormat="1" ht="22.5">
      <c r="B664" s="170"/>
      <c r="D664" s="164" t="s">
        <v>166</v>
      </c>
      <c r="E664" s="171" t="s">
        <v>1</v>
      </c>
      <c r="F664" s="172" t="s">
        <v>558</v>
      </c>
      <c r="H664" s="171" t="s">
        <v>1</v>
      </c>
      <c r="I664" s="173"/>
      <c r="L664" s="170"/>
      <c r="M664" s="174"/>
      <c r="N664" s="175"/>
      <c r="O664" s="175"/>
      <c r="P664" s="175"/>
      <c r="Q664" s="175"/>
      <c r="R664" s="175"/>
      <c r="S664" s="175"/>
      <c r="T664" s="176"/>
      <c r="AT664" s="171" t="s">
        <v>166</v>
      </c>
      <c r="AU664" s="171" t="s">
        <v>87</v>
      </c>
      <c r="AV664" s="13" t="s">
        <v>85</v>
      </c>
      <c r="AW664" s="13" t="s">
        <v>34</v>
      </c>
      <c r="AX664" s="13" t="s">
        <v>78</v>
      </c>
      <c r="AY664" s="171" t="s">
        <v>153</v>
      </c>
    </row>
    <row r="665" spans="1:65" s="14" customFormat="1" ht="11.25">
      <c r="B665" s="177"/>
      <c r="D665" s="164" t="s">
        <v>166</v>
      </c>
      <c r="E665" s="178" t="s">
        <v>1</v>
      </c>
      <c r="F665" s="179" t="s">
        <v>1159</v>
      </c>
      <c r="H665" s="180">
        <v>24</v>
      </c>
      <c r="I665" s="181"/>
      <c r="L665" s="177"/>
      <c r="M665" s="182"/>
      <c r="N665" s="183"/>
      <c r="O665" s="183"/>
      <c r="P665" s="183"/>
      <c r="Q665" s="183"/>
      <c r="R665" s="183"/>
      <c r="S665" s="183"/>
      <c r="T665" s="184"/>
      <c r="AT665" s="178" t="s">
        <v>166</v>
      </c>
      <c r="AU665" s="178" t="s">
        <v>87</v>
      </c>
      <c r="AV665" s="14" t="s">
        <v>87</v>
      </c>
      <c r="AW665" s="14" t="s">
        <v>34</v>
      </c>
      <c r="AX665" s="14" t="s">
        <v>85</v>
      </c>
      <c r="AY665" s="178" t="s">
        <v>153</v>
      </c>
    </row>
    <row r="666" spans="1:65" s="2" customFormat="1" ht="16.5" customHeight="1">
      <c r="A666" s="33"/>
      <c r="B666" s="150"/>
      <c r="C666" s="151" t="s">
        <v>1160</v>
      </c>
      <c r="D666" s="151" t="s">
        <v>155</v>
      </c>
      <c r="E666" s="152" t="s">
        <v>701</v>
      </c>
      <c r="F666" s="153" t="s">
        <v>702</v>
      </c>
      <c r="G666" s="154" t="s">
        <v>219</v>
      </c>
      <c r="H666" s="155">
        <v>1.1739999999999999</v>
      </c>
      <c r="I666" s="156"/>
      <c r="J666" s="157">
        <f>ROUND(I666*H666,2)</f>
        <v>0</v>
      </c>
      <c r="K666" s="153" t="s">
        <v>159</v>
      </c>
      <c r="L666" s="34"/>
      <c r="M666" s="158" t="s">
        <v>1</v>
      </c>
      <c r="N666" s="159" t="s">
        <v>43</v>
      </c>
      <c r="O666" s="59"/>
      <c r="P666" s="160">
        <f>O666*H666</f>
        <v>0</v>
      </c>
      <c r="Q666" s="160">
        <v>0</v>
      </c>
      <c r="R666" s="160">
        <f>Q666*H666</f>
        <v>0</v>
      </c>
      <c r="S666" s="160">
        <v>2</v>
      </c>
      <c r="T666" s="161">
        <f>S666*H666</f>
        <v>2.3479999999999999</v>
      </c>
      <c r="U666" s="33"/>
      <c r="V666" s="33"/>
      <c r="W666" s="33"/>
      <c r="X666" s="33"/>
      <c r="Y666" s="33"/>
      <c r="Z666" s="33"/>
      <c r="AA666" s="33"/>
      <c r="AB666" s="33"/>
      <c r="AC666" s="33"/>
      <c r="AD666" s="33"/>
      <c r="AE666" s="33"/>
      <c r="AR666" s="162" t="s">
        <v>160</v>
      </c>
      <c r="AT666" s="162" t="s">
        <v>155</v>
      </c>
      <c r="AU666" s="162" t="s">
        <v>87</v>
      </c>
      <c r="AY666" s="18" t="s">
        <v>153</v>
      </c>
      <c r="BE666" s="163">
        <f>IF(N666="základní",J666,0)</f>
        <v>0</v>
      </c>
      <c r="BF666" s="163">
        <f>IF(N666="snížená",J666,0)</f>
        <v>0</v>
      </c>
      <c r="BG666" s="163">
        <f>IF(N666="zákl. přenesená",J666,0)</f>
        <v>0</v>
      </c>
      <c r="BH666" s="163">
        <f>IF(N666="sníž. přenesená",J666,0)</f>
        <v>0</v>
      </c>
      <c r="BI666" s="163">
        <f>IF(N666="nulová",J666,0)</f>
        <v>0</v>
      </c>
      <c r="BJ666" s="18" t="s">
        <v>85</v>
      </c>
      <c r="BK666" s="163">
        <f>ROUND(I666*H666,2)</f>
        <v>0</v>
      </c>
      <c r="BL666" s="18" t="s">
        <v>160</v>
      </c>
      <c r="BM666" s="162" t="s">
        <v>1161</v>
      </c>
    </row>
    <row r="667" spans="1:65" s="2" customFormat="1" ht="11.25">
      <c r="A667" s="33"/>
      <c r="B667" s="34"/>
      <c r="C667" s="33"/>
      <c r="D667" s="164" t="s">
        <v>162</v>
      </c>
      <c r="E667" s="33"/>
      <c r="F667" s="165" t="s">
        <v>704</v>
      </c>
      <c r="G667" s="33"/>
      <c r="H667" s="33"/>
      <c r="I667" s="166"/>
      <c r="J667" s="33"/>
      <c r="K667" s="33"/>
      <c r="L667" s="34"/>
      <c r="M667" s="167"/>
      <c r="N667" s="168"/>
      <c r="O667" s="59"/>
      <c r="P667" s="59"/>
      <c r="Q667" s="59"/>
      <c r="R667" s="59"/>
      <c r="S667" s="59"/>
      <c r="T667" s="60"/>
      <c r="U667" s="33"/>
      <c r="V667" s="33"/>
      <c r="W667" s="33"/>
      <c r="X667" s="33"/>
      <c r="Y667" s="33"/>
      <c r="Z667" s="33"/>
      <c r="AA667" s="33"/>
      <c r="AB667" s="33"/>
      <c r="AC667" s="33"/>
      <c r="AD667" s="33"/>
      <c r="AE667" s="33"/>
      <c r="AT667" s="18" t="s">
        <v>162</v>
      </c>
      <c r="AU667" s="18" t="s">
        <v>87</v>
      </c>
    </row>
    <row r="668" spans="1:65" s="13" customFormat="1" ht="22.5">
      <c r="B668" s="170"/>
      <c r="D668" s="164" t="s">
        <v>166</v>
      </c>
      <c r="E668" s="171" t="s">
        <v>1</v>
      </c>
      <c r="F668" s="172" t="s">
        <v>558</v>
      </c>
      <c r="H668" s="171" t="s">
        <v>1</v>
      </c>
      <c r="I668" s="173"/>
      <c r="L668" s="170"/>
      <c r="M668" s="174"/>
      <c r="N668" s="175"/>
      <c r="O668" s="175"/>
      <c r="P668" s="175"/>
      <c r="Q668" s="175"/>
      <c r="R668" s="175"/>
      <c r="S668" s="175"/>
      <c r="T668" s="176"/>
      <c r="AT668" s="171" t="s">
        <v>166</v>
      </c>
      <c r="AU668" s="171" t="s">
        <v>87</v>
      </c>
      <c r="AV668" s="13" t="s">
        <v>85</v>
      </c>
      <c r="AW668" s="13" t="s">
        <v>34</v>
      </c>
      <c r="AX668" s="13" t="s">
        <v>78</v>
      </c>
      <c r="AY668" s="171" t="s">
        <v>153</v>
      </c>
    </row>
    <row r="669" spans="1:65" s="14" customFormat="1" ht="11.25">
      <c r="B669" s="177"/>
      <c r="D669" s="164" t="s">
        <v>166</v>
      </c>
      <c r="E669" s="178" t="s">
        <v>1</v>
      </c>
      <c r="F669" s="179" t="s">
        <v>1162</v>
      </c>
      <c r="H669" s="180">
        <v>5.3999999999999999E-2</v>
      </c>
      <c r="I669" s="181"/>
      <c r="L669" s="177"/>
      <c r="M669" s="182"/>
      <c r="N669" s="183"/>
      <c r="O669" s="183"/>
      <c r="P669" s="183"/>
      <c r="Q669" s="183"/>
      <c r="R669" s="183"/>
      <c r="S669" s="183"/>
      <c r="T669" s="184"/>
      <c r="AT669" s="178" t="s">
        <v>166</v>
      </c>
      <c r="AU669" s="178" t="s">
        <v>87</v>
      </c>
      <c r="AV669" s="14" t="s">
        <v>87</v>
      </c>
      <c r="AW669" s="14" t="s">
        <v>34</v>
      </c>
      <c r="AX669" s="14" t="s">
        <v>78</v>
      </c>
      <c r="AY669" s="178" t="s">
        <v>153</v>
      </c>
    </row>
    <row r="670" spans="1:65" s="14" customFormat="1" ht="11.25">
      <c r="B670" s="177"/>
      <c r="D670" s="164" t="s">
        <v>166</v>
      </c>
      <c r="E670" s="178" t="s">
        <v>1</v>
      </c>
      <c r="F670" s="179" t="s">
        <v>1163</v>
      </c>
      <c r="H670" s="180">
        <v>1.1200000000000001</v>
      </c>
      <c r="I670" s="181"/>
      <c r="L670" s="177"/>
      <c r="M670" s="182"/>
      <c r="N670" s="183"/>
      <c r="O670" s="183"/>
      <c r="P670" s="183"/>
      <c r="Q670" s="183"/>
      <c r="R670" s="183"/>
      <c r="S670" s="183"/>
      <c r="T670" s="184"/>
      <c r="AT670" s="178" t="s">
        <v>166</v>
      </c>
      <c r="AU670" s="178" t="s">
        <v>87</v>
      </c>
      <c r="AV670" s="14" t="s">
        <v>87</v>
      </c>
      <c r="AW670" s="14" t="s">
        <v>34</v>
      </c>
      <c r="AX670" s="14" t="s">
        <v>78</v>
      </c>
      <c r="AY670" s="178" t="s">
        <v>153</v>
      </c>
    </row>
    <row r="671" spans="1:65" s="15" customFormat="1" ht="11.25">
      <c r="B671" s="185"/>
      <c r="D671" s="164" t="s">
        <v>166</v>
      </c>
      <c r="E671" s="186" t="s">
        <v>1</v>
      </c>
      <c r="F671" s="187" t="s">
        <v>184</v>
      </c>
      <c r="H671" s="188">
        <v>1.1739999999999999</v>
      </c>
      <c r="I671" s="189"/>
      <c r="L671" s="185"/>
      <c r="M671" s="190"/>
      <c r="N671" s="191"/>
      <c r="O671" s="191"/>
      <c r="P671" s="191"/>
      <c r="Q671" s="191"/>
      <c r="R671" s="191"/>
      <c r="S671" s="191"/>
      <c r="T671" s="192"/>
      <c r="AT671" s="186" t="s">
        <v>166</v>
      </c>
      <c r="AU671" s="186" t="s">
        <v>87</v>
      </c>
      <c r="AV671" s="15" t="s">
        <v>160</v>
      </c>
      <c r="AW671" s="15" t="s">
        <v>34</v>
      </c>
      <c r="AX671" s="15" t="s">
        <v>85</v>
      </c>
      <c r="AY671" s="186" t="s">
        <v>153</v>
      </c>
    </row>
    <row r="672" spans="1:65" s="2" customFormat="1" ht="24.2" customHeight="1">
      <c r="A672" s="33"/>
      <c r="B672" s="150"/>
      <c r="C672" s="151" t="s">
        <v>1164</v>
      </c>
      <c r="D672" s="151" t="s">
        <v>155</v>
      </c>
      <c r="E672" s="152" t="s">
        <v>1165</v>
      </c>
      <c r="F672" s="153" t="s">
        <v>1166</v>
      </c>
      <c r="G672" s="154" t="s">
        <v>171</v>
      </c>
      <c r="H672" s="155">
        <v>4</v>
      </c>
      <c r="I672" s="156"/>
      <c r="J672" s="157">
        <f>ROUND(I672*H672,2)</f>
        <v>0</v>
      </c>
      <c r="K672" s="153" t="s">
        <v>1</v>
      </c>
      <c r="L672" s="34"/>
      <c r="M672" s="158" t="s">
        <v>1</v>
      </c>
      <c r="N672" s="159" t="s">
        <v>43</v>
      </c>
      <c r="O672" s="59"/>
      <c r="P672" s="160">
        <f>O672*H672</f>
        <v>0</v>
      </c>
      <c r="Q672" s="160">
        <v>0</v>
      </c>
      <c r="R672" s="160">
        <f>Q672*H672</f>
        <v>0</v>
      </c>
      <c r="S672" s="160">
        <v>0</v>
      </c>
      <c r="T672" s="161">
        <f>S672*H672</f>
        <v>0</v>
      </c>
      <c r="U672" s="33"/>
      <c r="V672" s="33"/>
      <c r="W672" s="33"/>
      <c r="X672" s="33"/>
      <c r="Y672" s="33"/>
      <c r="Z672" s="33"/>
      <c r="AA672" s="33"/>
      <c r="AB672" s="33"/>
      <c r="AC672" s="33"/>
      <c r="AD672" s="33"/>
      <c r="AE672" s="33"/>
      <c r="AR672" s="162" t="s">
        <v>160</v>
      </c>
      <c r="AT672" s="162" t="s">
        <v>155</v>
      </c>
      <c r="AU672" s="162" t="s">
        <v>87</v>
      </c>
      <c r="AY672" s="18" t="s">
        <v>153</v>
      </c>
      <c r="BE672" s="163">
        <f>IF(N672="základní",J672,0)</f>
        <v>0</v>
      </c>
      <c r="BF672" s="163">
        <f>IF(N672="snížená",J672,0)</f>
        <v>0</v>
      </c>
      <c r="BG672" s="163">
        <f>IF(N672="zákl. přenesená",J672,0)</f>
        <v>0</v>
      </c>
      <c r="BH672" s="163">
        <f>IF(N672="sníž. přenesená",J672,0)</f>
        <v>0</v>
      </c>
      <c r="BI672" s="163">
        <f>IF(N672="nulová",J672,0)</f>
        <v>0</v>
      </c>
      <c r="BJ672" s="18" t="s">
        <v>85</v>
      </c>
      <c r="BK672" s="163">
        <f>ROUND(I672*H672,2)</f>
        <v>0</v>
      </c>
      <c r="BL672" s="18" t="s">
        <v>160</v>
      </c>
      <c r="BM672" s="162" t="s">
        <v>1167</v>
      </c>
    </row>
    <row r="673" spans="1:65" s="2" customFormat="1" ht="19.5">
      <c r="A673" s="33"/>
      <c r="B673" s="34"/>
      <c r="C673" s="33"/>
      <c r="D673" s="164" t="s">
        <v>162</v>
      </c>
      <c r="E673" s="33"/>
      <c r="F673" s="165" t="s">
        <v>1166</v>
      </c>
      <c r="G673" s="33"/>
      <c r="H673" s="33"/>
      <c r="I673" s="166"/>
      <c r="J673" s="33"/>
      <c r="K673" s="33"/>
      <c r="L673" s="34"/>
      <c r="M673" s="167"/>
      <c r="N673" s="168"/>
      <c r="O673" s="59"/>
      <c r="P673" s="59"/>
      <c r="Q673" s="59"/>
      <c r="R673" s="59"/>
      <c r="S673" s="59"/>
      <c r="T673" s="60"/>
      <c r="U673" s="33"/>
      <c r="V673" s="33"/>
      <c r="W673" s="33"/>
      <c r="X673" s="33"/>
      <c r="Y673" s="33"/>
      <c r="Z673" s="33"/>
      <c r="AA673" s="33"/>
      <c r="AB673" s="33"/>
      <c r="AC673" s="33"/>
      <c r="AD673" s="33"/>
      <c r="AE673" s="33"/>
      <c r="AT673" s="18" t="s">
        <v>162</v>
      </c>
      <c r="AU673" s="18" t="s">
        <v>87</v>
      </c>
    </row>
    <row r="674" spans="1:65" s="2" customFormat="1" ht="24.2" customHeight="1">
      <c r="A674" s="33"/>
      <c r="B674" s="150"/>
      <c r="C674" s="151" t="s">
        <v>1168</v>
      </c>
      <c r="D674" s="151" t="s">
        <v>155</v>
      </c>
      <c r="E674" s="152" t="s">
        <v>707</v>
      </c>
      <c r="F674" s="153" t="s">
        <v>708</v>
      </c>
      <c r="G674" s="154" t="s">
        <v>171</v>
      </c>
      <c r="H674" s="155">
        <v>8</v>
      </c>
      <c r="I674" s="156"/>
      <c r="J674" s="157">
        <f>ROUND(I674*H674,2)</f>
        <v>0</v>
      </c>
      <c r="K674" s="153" t="s">
        <v>159</v>
      </c>
      <c r="L674" s="34"/>
      <c r="M674" s="158" t="s">
        <v>1</v>
      </c>
      <c r="N674" s="159" t="s">
        <v>43</v>
      </c>
      <c r="O674" s="59"/>
      <c r="P674" s="160">
        <f>O674*H674</f>
        <v>0</v>
      </c>
      <c r="Q674" s="160">
        <v>0</v>
      </c>
      <c r="R674" s="160">
        <f>Q674*H674</f>
        <v>0</v>
      </c>
      <c r="S674" s="160">
        <v>8.2000000000000003E-2</v>
      </c>
      <c r="T674" s="161">
        <f>S674*H674</f>
        <v>0.65600000000000003</v>
      </c>
      <c r="U674" s="33"/>
      <c r="V674" s="33"/>
      <c r="W674" s="33"/>
      <c r="X674" s="33"/>
      <c r="Y674" s="33"/>
      <c r="Z674" s="33"/>
      <c r="AA674" s="33"/>
      <c r="AB674" s="33"/>
      <c r="AC674" s="33"/>
      <c r="AD674" s="33"/>
      <c r="AE674" s="33"/>
      <c r="AR674" s="162" t="s">
        <v>160</v>
      </c>
      <c r="AT674" s="162" t="s">
        <v>155</v>
      </c>
      <c r="AU674" s="162" t="s">
        <v>87</v>
      </c>
      <c r="AY674" s="18" t="s">
        <v>153</v>
      </c>
      <c r="BE674" s="163">
        <f>IF(N674="základní",J674,0)</f>
        <v>0</v>
      </c>
      <c r="BF674" s="163">
        <f>IF(N674="snížená",J674,0)</f>
        <v>0</v>
      </c>
      <c r="BG674" s="163">
        <f>IF(N674="zákl. přenesená",J674,0)</f>
        <v>0</v>
      </c>
      <c r="BH674" s="163">
        <f>IF(N674="sníž. přenesená",J674,0)</f>
        <v>0</v>
      </c>
      <c r="BI674" s="163">
        <f>IF(N674="nulová",J674,0)</f>
        <v>0</v>
      </c>
      <c r="BJ674" s="18" t="s">
        <v>85</v>
      </c>
      <c r="BK674" s="163">
        <f>ROUND(I674*H674,2)</f>
        <v>0</v>
      </c>
      <c r="BL674" s="18" t="s">
        <v>160</v>
      </c>
      <c r="BM674" s="162" t="s">
        <v>709</v>
      </c>
    </row>
    <row r="675" spans="1:65" s="2" customFormat="1" ht="39">
      <c r="A675" s="33"/>
      <c r="B675" s="34"/>
      <c r="C675" s="33"/>
      <c r="D675" s="164" t="s">
        <v>162</v>
      </c>
      <c r="E675" s="33"/>
      <c r="F675" s="165" t="s">
        <v>710</v>
      </c>
      <c r="G675" s="33"/>
      <c r="H675" s="33"/>
      <c r="I675" s="166"/>
      <c r="J675" s="33"/>
      <c r="K675" s="33"/>
      <c r="L675" s="34"/>
      <c r="M675" s="167"/>
      <c r="N675" s="168"/>
      <c r="O675" s="59"/>
      <c r="P675" s="59"/>
      <c r="Q675" s="59"/>
      <c r="R675" s="59"/>
      <c r="S675" s="59"/>
      <c r="T675" s="60"/>
      <c r="U675" s="33"/>
      <c r="V675" s="33"/>
      <c r="W675" s="33"/>
      <c r="X675" s="33"/>
      <c r="Y675" s="33"/>
      <c r="Z675" s="33"/>
      <c r="AA675" s="33"/>
      <c r="AB675" s="33"/>
      <c r="AC675" s="33"/>
      <c r="AD675" s="33"/>
      <c r="AE675" s="33"/>
      <c r="AT675" s="18" t="s">
        <v>162</v>
      </c>
      <c r="AU675" s="18" t="s">
        <v>87</v>
      </c>
    </row>
    <row r="676" spans="1:65" s="2" customFormat="1" ht="68.25">
      <c r="A676" s="33"/>
      <c r="B676" s="34"/>
      <c r="C676" s="33"/>
      <c r="D676" s="164" t="s">
        <v>164</v>
      </c>
      <c r="E676" s="33"/>
      <c r="F676" s="169" t="s">
        <v>711</v>
      </c>
      <c r="G676" s="33"/>
      <c r="H676" s="33"/>
      <c r="I676" s="166"/>
      <c r="J676" s="33"/>
      <c r="K676" s="33"/>
      <c r="L676" s="34"/>
      <c r="M676" s="167"/>
      <c r="N676" s="168"/>
      <c r="O676" s="59"/>
      <c r="P676" s="59"/>
      <c r="Q676" s="59"/>
      <c r="R676" s="59"/>
      <c r="S676" s="59"/>
      <c r="T676" s="60"/>
      <c r="U676" s="33"/>
      <c r="V676" s="33"/>
      <c r="W676" s="33"/>
      <c r="X676" s="33"/>
      <c r="Y676" s="33"/>
      <c r="Z676" s="33"/>
      <c r="AA676" s="33"/>
      <c r="AB676" s="33"/>
      <c r="AC676" s="33"/>
      <c r="AD676" s="33"/>
      <c r="AE676" s="33"/>
      <c r="AT676" s="18" t="s">
        <v>164</v>
      </c>
      <c r="AU676" s="18" t="s">
        <v>87</v>
      </c>
    </row>
    <row r="677" spans="1:65" s="13" customFormat="1" ht="11.25">
      <c r="B677" s="170"/>
      <c r="D677" s="164" t="s">
        <v>166</v>
      </c>
      <c r="E677" s="171" t="s">
        <v>1</v>
      </c>
      <c r="F677" s="172" t="s">
        <v>569</v>
      </c>
      <c r="H677" s="171" t="s">
        <v>1</v>
      </c>
      <c r="I677" s="173"/>
      <c r="L677" s="170"/>
      <c r="M677" s="174"/>
      <c r="N677" s="175"/>
      <c r="O677" s="175"/>
      <c r="P677" s="175"/>
      <c r="Q677" s="175"/>
      <c r="R677" s="175"/>
      <c r="S677" s="175"/>
      <c r="T677" s="176"/>
      <c r="AT677" s="171" t="s">
        <v>166</v>
      </c>
      <c r="AU677" s="171" t="s">
        <v>87</v>
      </c>
      <c r="AV677" s="13" t="s">
        <v>85</v>
      </c>
      <c r="AW677" s="13" t="s">
        <v>34</v>
      </c>
      <c r="AX677" s="13" t="s">
        <v>78</v>
      </c>
      <c r="AY677" s="171" t="s">
        <v>153</v>
      </c>
    </row>
    <row r="678" spans="1:65" s="14" customFormat="1" ht="11.25">
      <c r="B678" s="177"/>
      <c r="D678" s="164" t="s">
        <v>166</v>
      </c>
      <c r="E678" s="178" t="s">
        <v>1</v>
      </c>
      <c r="F678" s="179" t="s">
        <v>1169</v>
      </c>
      <c r="H678" s="180">
        <v>6</v>
      </c>
      <c r="I678" s="181"/>
      <c r="L678" s="177"/>
      <c r="M678" s="182"/>
      <c r="N678" s="183"/>
      <c r="O678" s="183"/>
      <c r="P678" s="183"/>
      <c r="Q678" s="183"/>
      <c r="R678" s="183"/>
      <c r="S678" s="183"/>
      <c r="T678" s="184"/>
      <c r="AT678" s="178" t="s">
        <v>166</v>
      </c>
      <c r="AU678" s="178" t="s">
        <v>87</v>
      </c>
      <c r="AV678" s="14" t="s">
        <v>87</v>
      </c>
      <c r="AW678" s="14" t="s">
        <v>34</v>
      </c>
      <c r="AX678" s="14" t="s">
        <v>78</v>
      </c>
      <c r="AY678" s="178" t="s">
        <v>153</v>
      </c>
    </row>
    <row r="679" spans="1:65" s="14" customFormat="1" ht="11.25">
      <c r="B679" s="177"/>
      <c r="D679" s="164" t="s">
        <v>166</v>
      </c>
      <c r="E679" s="178" t="s">
        <v>1</v>
      </c>
      <c r="F679" s="179" t="s">
        <v>1094</v>
      </c>
      <c r="H679" s="180">
        <v>2</v>
      </c>
      <c r="I679" s="181"/>
      <c r="L679" s="177"/>
      <c r="M679" s="182"/>
      <c r="N679" s="183"/>
      <c r="O679" s="183"/>
      <c r="P679" s="183"/>
      <c r="Q679" s="183"/>
      <c r="R679" s="183"/>
      <c r="S679" s="183"/>
      <c r="T679" s="184"/>
      <c r="AT679" s="178" t="s">
        <v>166</v>
      </c>
      <c r="AU679" s="178" t="s">
        <v>87</v>
      </c>
      <c r="AV679" s="14" t="s">
        <v>87</v>
      </c>
      <c r="AW679" s="14" t="s">
        <v>34</v>
      </c>
      <c r="AX679" s="14" t="s">
        <v>78</v>
      </c>
      <c r="AY679" s="178" t="s">
        <v>153</v>
      </c>
    </row>
    <row r="680" spans="1:65" s="15" customFormat="1" ht="11.25">
      <c r="B680" s="185"/>
      <c r="D680" s="164" t="s">
        <v>166</v>
      </c>
      <c r="E680" s="186" t="s">
        <v>1</v>
      </c>
      <c r="F680" s="187" t="s">
        <v>184</v>
      </c>
      <c r="H680" s="188">
        <v>8</v>
      </c>
      <c r="I680" s="189"/>
      <c r="L680" s="185"/>
      <c r="M680" s="190"/>
      <c r="N680" s="191"/>
      <c r="O680" s="191"/>
      <c r="P680" s="191"/>
      <c r="Q680" s="191"/>
      <c r="R680" s="191"/>
      <c r="S680" s="191"/>
      <c r="T680" s="192"/>
      <c r="AT680" s="186" t="s">
        <v>166</v>
      </c>
      <c r="AU680" s="186" t="s">
        <v>87</v>
      </c>
      <c r="AV680" s="15" t="s">
        <v>160</v>
      </c>
      <c r="AW680" s="15" t="s">
        <v>34</v>
      </c>
      <c r="AX680" s="15" t="s">
        <v>85</v>
      </c>
      <c r="AY680" s="186" t="s">
        <v>153</v>
      </c>
    </row>
    <row r="681" spans="1:65" s="2" customFormat="1" ht="24.2" customHeight="1">
      <c r="A681" s="33"/>
      <c r="B681" s="150"/>
      <c r="C681" s="151" t="s">
        <v>1170</v>
      </c>
      <c r="D681" s="151" t="s">
        <v>155</v>
      </c>
      <c r="E681" s="152" t="s">
        <v>714</v>
      </c>
      <c r="F681" s="153" t="s">
        <v>715</v>
      </c>
      <c r="G681" s="154" t="s">
        <v>171</v>
      </c>
      <c r="H681" s="155">
        <v>9</v>
      </c>
      <c r="I681" s="156"/>
      <c r="J681" s="157">
        <f>ROUND(I681*H681,2)</f>
        <v>0</v>
      </c>
      <c r="K681" s="153" t="s">
        <v>159</v>
      </c>
      <c r="L681" s="34"/>
      <c r="M681" s="158" t="s">
        <v>1</v>
      </c>
      <c r="N681" s="159" t="s">
        <v>43</v>
      </c>
      <c r="O681" s="59"/>
      <c r="P681" s="160">
        <f>O681*H681</f>
        <v>0</v>
      </c>
      <c r="Q681" s="160">
        <v>0</v>
      </c>
      <c r="R681" s="160">
        <f>Q681*H681</f>
        <v>0</v>
      </c>
      <c r="S681" s="160">
        <v>4.0000000000000001E-3</v>
      </c>
      <c r="T681" s="161">
        <f>S681*H681</f>
        <v>3.6000000000000004E-2</v>
      </c>
      <c r="U681" s="33"/>
      <c r="V681" s="33"/>
      <c r="W681" s="33"/>
      <c r="X681" s="33"/>
      <c r="Y681" s="33"/>
      <c r="Z681" s="33"/>
      <c r="AA681" s="33"/>
      <c r="AB681" s="33"/>
      <c r="AC681" s="33"/>
      <c r="AD681" s="33"/>
      <c r="AE681" s="33"/>
      <c r="AR681" s="162" t="s">
        <v>160</v>
      </c>
      <c r="AT681" s="162" t="s">
        <v>155</v>
      </c>
      <c r="AU681" s="162" t="s">
        <v>87</v>
      </c>
      <c r="AY681" s="18" t="s">
        <v>153</v>
      </c>
      <c r="BE681" s="163">
        <f>IF(N681="základní",J681,0)</f>
        <v>0</v>
      </c>
      <c r="BF681" s="163">
        <f>IF(N681="snížená",J681,0)</f>
        <v>0</v>
      </c>
      <c r="BG681" s="163">
        <f>IF(N681="zákl. přenesená",J681,0)</f>
        <v>0</v>
      </c>
      <c r="BH681" s="163">
        <f>IF(N681="sníž. přenesená",J681,0)</f>
        <v>0</v>
      </c>
      <c r="BI681" s="163">
        <f>IF(N681="nulová",J681,0)</f>
        <v>0</v>
      </c>
      <c r="BJ681" s="18" t="s">
        <v>85</v>
      </c>
      <c r="BK681" s="163">
        <f>ROUND(I681*H681,2)</f>
        <v>0</v>
      </c>
      <c r="BL681" s="18" t="s">
        <v>160</v>
      </c>
      <c r="BM681" s="162" t="s">
        <v>716</v>
      </c>
    </row>
    <row r="682" spans="1:65" s="2" customFormat="1" ht="29.25">
      <c r="A682" s="33"/>
      <c r="B682" s="34"/>
      <c r="C682" s="33"/>
      <c r="D682" s="164" t="s">
        <v>162</v>
      </c>
      <c r="E682" s="33"/>
      <c r="F682" s="165" t="s">
        <v>717</v>
      </c>
      <c r="G682" s="33"/>
      <c r="H682" s="33"/>
      <c r="I682" s="166"/>
      <c r="J682" s="33"/>
      <c r="K682" s="33"/>
      <c r="L682" s="34"/>
      <c r="M682" s="167"/>
      <c r="N682" s="168"/>
      <c r="O682" s="59"/>
      <c r="P682" s="59"/>
      <c r="Q682" s="59"/>
      <c r="R682" s="59"/>
      <c r="S682" s="59"/>
      <c r="T682" s="60"/>
      <c r="U682" s="33"/>
      <c r="V682" s="33"/>
      <c r="W682" s="33"/>
      <c r="X682" s="33"/>
      <c r="Y682" s="33"/>
      <c r="Z682" s="33"/>
      <c r="AA682" s="33"/>
      <c r="AB682" s="33"/>
      <c r="AC682" s="33"/>
      <c r="AD682" s="33"/>
      <c r="AE682" s="33"/>
      <c r="AT682" s="18" t="s">
        <v>162</v>
      </c>
      <c r="AU682" s="18" t="s">
        <v>87</v>
      </c>
    </row>
    <row r="683" spans="1:65" s="2" customFormat="1" ht="39">
      <c r="A683" s="33"/>
      <c r="B683" s="34"/>
      <c r="C683" s="33"/>
      <c r="D683" s="164" t="s">
        <v>164</v>
      </c>
      <c r="E683" s="33"/>
      <c r="F683" s="169" t="s">
        <v>718</v>
      </c>
      <c r="G683" s="33"/>
      <c r="H683" s="33"/>
      <c r="I683" s="166"/>
      <c r="J683" s="33"/>
      <c r="K683" s="33"/>
      <c r="L683" s="34"/>
      <c r="M683" s="167"/>
      <c r="N683" s="168"/>
      <c r="O683" s="59"/>
      <c r="P683" s="59"/>
      <c r="Q683" s="59"/>
      <c r="R683" s="59"/>
      <c r="S683" s="59"/>
      <c r="T683" s="60"/>
      <c r="U683" s="33"/>
      <c r="V683" s="33"/>
      <c r="W683" s="33"/>
      <c r="X683" s="33"/>
      <c r="Y683" s="33"/>
      <c r="Z683" s="33"/>
      <c r="AA683" s="33"/>
      <c r="AB683" s="33"/>
      <c r="AC683" s="33"/>
      <c r="AD683" s="33"/>
      <c r="AE683" s="33"/>
      <c r="AT683" s="18" t="s">
        <v>164</v>
      </c>
      <c r="AU683" s="18" t="s">
        <v>87</v>
      </c>
    </row>
    <row r="684" spans="1:65" s="13" customFormat="1" ht="11.25">
      <c r="B684" s="170"/>
      <c r="D684" s="164" t="s">
        <v>166</v>
      </c>
      <c r="E684" s="171" t="s">
        <v>1</v>
      </c>
      <c r="F684" s="172" t="s">
        <v>569</v>
      </c>
      <c r="H684" s="171" t="s">
        <v>1</v>
      </c>
      <c r="I684" s="173"/>
      <c r="L684" s="170"/>
      <c r="M684" s="174"/>
      <c r="N684" s="175"/>
      <c r="O684" s="175"/>
      <c r="P684" s="175"/>
      <c r="Q684" s="175"/>
      <c r="R684" s="175"/>
      <c r="S684" s="175"/>
      <c r="T684" s="176"/>
      <c r="AT684" s="171" t="s">
        <v>166</v>
      </c>
      <c r="AU684" s="171" t="s">
        <v>87</v>
      </c>
      <c r="AV684" s="13" t="s">
        <v>85</v>
      </c>
      <c r="AW684" s="13" t="s">
        <v>34</v>
      </c>
      <c r="AX684" s="13" t="s">
        <v>78</v>
      </c>
      <c r="AY684" s="171" t="s">
        <v>153</v>
      </c>
    </row>
    <row r="685" spans="1:65" s="14" customFormat="1" ht="11.25">
      <c r="B685" s="177"/>
      <c r="D685" s="164" t="s">
        <v>166</v>
      </c>
      <c r="E685" s="178" t="s">
        <v>1</v>
      </c>
      <c r="F685" s="179" t="s">
        <v>1169</v>
      </c>
      <c r="H685" s="180">
        <v>6</v>
      </c>
      <c r="I685" s="181"/>
      <c r="L685" s="177"/>
      <c r="M685" s="182"/>
      <c r="N685" s="183"/>
      <c r="O685" s="183"/>
      <c r="P685" s="183"/>
      <c r="Q685" s="183"/>
      <c r="R685" s="183"/>
      <c r="S685" s="183"/>
      <c r="T685" s="184"/>
      <c r="AT685" s="178" t="s">
        <v>166</v>
      </c>
      <c r="AU685" s="178" t="s">
        <v>87</v>
      </c>
      <c r="AV685" s="14" t="s">
        <v>87</v>
      </c>
      <c r="AW685" s="14" t="s">
        <v>34</v>
      </c>
      <c r="AX685" s="14" t="s">
        <v>78</v>
      </c>
      <c r="AY685" s="178" t="s">
        <v>153</v>
      </c>
    </row>
    <row r="686" spans="1:65" s="14" customFormat="1" ht="11.25">
      <c r="B686" s="177"/>
      <c r="D686" s="164" t="s">
        <v>166</v>
      </c>
      <c r="E686" s="178" t="s">
        <v>1</v>
      </c>
      <c r="F686" s="179" t="s">
        <v>1094</v>
      </c>
      <c r="H686" s="180">
        <v>2</v>
      </c>
      <c r="I686" s="181"/>
      <c r="L686" s="177"/>
      <c r="M686" s="182"/>
      <c r="N686" s="183"/>
      <c r="O686" s="183"/>
      <c r="P686" s="183"/>
      <c r="Q686" s="183"/>
      <c r="R686" s="183"/>
      <c r="S686" s="183"/>
      <c r="T686" s="184"/>
      <c r="AT686" s="178" t="s">
        <v>166</v>
      </c>
      <c r="AU686" s="178" t="s">
        <v>87</v>
      </c>
      <c r="AV686" s="14" t="s">
        <v>87</v>
      </c>
      <c r="AW686" s="14" t="s">
        <v>34</v>
      </c>
      <c r="AX686" s="14" t="s">
        <v>78</v>
      </c>
      <c r="AY686" s="178" t="s">
        <v>153</v>
      </c>
    </row>
    <row r="687" spans="1:65" s="14" customFormat="1" ht="22.5">
      <c r="B687" s="177"/>
      <c r="D687" s="164" t="s">
        <v>166</v>
      </c>
      <c r="E687" s="178" t="s">
        <v>1</v>
      </c>
      <c r="F687" s="179" t="s">
        <v>1171</v>
      </c>
      <c r="H687" s="180">
        <v>1</v>
      </c>
      <c r="I687" s="181"/>
      <c r="L687" s="177"/>
      <c r="M687" s="182"/>
      <c r="N687" s="183"/>
      <c r="O687" s="183"/>
      <c r="P687" s="183"/>
      <c r="Q687" s="183"/>
      <c r="R687" s="183"/>
      <c r="S687" s="183"/>
      <c r="T687" s="184"/>
      <c r="AT687" s="178" t="s">
        <v>166</v>
      </c>
      <c r="AU687" s="178" t="s">
        <v>87</v>
      </c>
      <c r="AV687" s="14" t="s">
        <v>87</v>
      </c>
      <c r="AW687" s="14" t="s">
        <v>34</v>
      </c>
      <c r="AX687" s="14" t="s">
        <v>78</v>
      </c>
      <c r="AY687" s="178" t="s">
        <v>153</v>
      </c>
    </row>
    <row r="688" spans="1:65" s="15" customFormat="1" ht="11.25">
      <c r="B688" s="185"/>
      <c r="D688" s="164" t="s">
        <v>166</v>
      </c>
      <c r="E688" s="186" t="s">
        <v>1</v>
      </c>
      <c r="F688" s="187" t="s">
        <v>184</v>
      </c>
      <c r="H688" s="188">
        <v>9</v>
      </c>
      <c r="I688" s="189"/>
      <c r="L688" s="185"/>
      <c r="M688" s="190"/>
      <c r="N688" s="191"/>
      <c r="O688" s="191"/>
      <c r="P688" s="191"/>
      <c r="Q688" s="191"/>
      <c r="R688" s="191"/>
      <c r="S688" s="191"/>
      <c r="T688" s="192"/>
      <c r="AT688" s="186" t="s">
        <v>166</v>
      </c>
      <c r="AU688" s="186" t="s">
        <v>87</v>
      </c>
      <c r="AV688" s="15" t="s">
        <v>160</v>
      </c>
      <c r="AW688" s="15" t="s">
        <v>34</v>
      </c>
      <c r="AX688" s="15" t="s">
        <v>85</v>
      </c>
      <c r="AY688" s="186" t="s">
        <v>153</v>
      </c>
    </row>
    <row r="689" spans="1:65" s="2" customFormat="1" ht="24.2" customHeight="1">
      <c r="A689" s="33"/>
      <c r="B689" s="150"/>
      <c r="C689" s="151" t="s">
        <v>1172</v>
      </c>
      <c r="D689" s="151" t="s">
        <v>155</v>
      </c>
      <c r="E689" s="152" t="s">
        <v>1173</v>
      </c>
      <c r="F689" s="153" t="s">
        <v>1174</v>
      </c>
      <c r="G689" s="154" t="s">
        <v>209</v>
      </c>
      <c r="H689" s="155">
        <v>0.15</v>
      </c>
      <c r="I689" s="156"/>
      <c r="J689" s="157">
        <f>ROUND(I689*H689,2)</f>
        <v>0</v>
      </c>
      <c r="K689" s="153" t="s">
        <v>159</v>
      </c>
      <c r="L689" s="34"/>
      <c r="M689" s="158" t="s">
        <v>1</v>
      </c>
      <c r="N689" s="159" t="s">
        <v>43</v>
      </c>
      <c r="O689" s="59"/>
      <c r="P689" s="160">
        <f>O689*H689</f>
        <v>0</v>
      </c>
      <c r="Q689" s="160">
        <v>2.5931000000000001E-3</v>
      </c>
      <c r="R689" s="160">
        <f>Q689*H689</f>
        <v>3.8896500000000001E-4</v>
      </c>
      <c r="S689" s="160">
        <v>0.126</v>
      </c>
      <c r="T689" s="161">
        <f>S689*H689</f>
        <v>1.89E-2</v>
      </c>
      <c r="U689" s="33"/>
      <c r="V689" s="33"/>
      <c r="W689" s="33"/>
      <c r="X689" s="33"/>
      <c r="Y689" s="33"/>
      <c r="Z689" s="33"/>
      <c r="AA689" s="33"/>
      <c r="AB689" s="33"/>
      <c r="AC689" s="33"/>
      <c r="AD689" s="33"/>
      <c r="AE689" s="33"/>
      <c r="AR689" s="162" t="s">
        <v>160</v>
      </c>
      <c r="AT689" s="162" t="s">
        <v>155</v>
      </c>
      <c r="AU689" s="162" t="s">
        <v>87</v>
      </c>
      <c r="AY689" s="18" t="s">
        <v>153</v>
      </c>
      <c r="BE689" s="163">
        <f>IF(N689="základní",J689,0)</f>
        <v>0</v>
      </c>
      <c r="BF689" s="163">
        <f>IF(N689="snížená",J689,0)</f>
        <v>0</v>
      </c>
      <c r="BG689" s="163">
        <f>IF(N689="zákl. přenesená",J689,0)</f>
        <v>0</v>
      </c>
      <c r="BH689" s="163">
        <f>IF(N689="sníž. přenesená",J689,0)</f>
        <v>0</v>
      </c>
      <c r="BI689" s="163">
        <f>IF(N689="nulová",J689,0)</f>
        <v>0</v>
      </c>
      <c r="BJ689" s="18" t="s">
        <v>85</v>
      </c>
      <c r="BK689" s="163">
        <f>ROUND(I689*H689,2)</f>
        <v>0</v>
      </c>
      <c r="BL689" s="18" t="s">
        <v>160</v>
      </c>
      <c r="BM689" s="162" t="s">
        <v>1175</v>
      </c>
    </row>
    <row r="690" spans="1:65" s="2" customFormat="1" ht="29.25">
      <c r="A690" s="33"/>
      <c r="B690" s="34"/>
      <c r="C690" s="33"/>
      <c r="D690" s="164" t="s">
        <v>162</v>
      </c>
      <c r="E690" s="33"/>
      <c r="F690" s="165" t="s">
        <v>1176</v>
      </c>
      <c r="G690" s="33"/>
      <c r="H690" s="33"/>
      <c r="I690" s="166"/>
      <c r="J690" s="33"/>
      <c r="K690" s="33"/>
      <c r="L690" s="34"/>
      <c r="M690" s="167"/>
      <c r="N690" s="168"/>
      <c r="O690" s="59"/>
      <c r="P690" s="59"/>
      <c r="Q690" s="59"/>
      <c r="R690" s="59"/>
      <c r="S690" s="59"/>
      <c r="T690" s="60"/>
      <c r="U690" s="33"/>
      <c r="V690" s="33"/>
      <c r="W690" s="33"/>
      <c r="X690" s="33"/>
      <c r="Y690" s="33"/>
      <c r="Z690" s="33"/>
      <c r="AA690" s="33"/>
      <c r="AB690" s="33"/>
      <c r="AC690" s="33"/>
      <c r="AD690" s="33"/>
      <c r="AE690" s="33"/>
      <c r="AT690" s="18" t="s">
        <v>162</v>
      </c>
      <c r="AU690" s="18" t="s">
        <v>87</v>
      </c>
    </row>
    <row r="691" spans="1:65" s="2" customFormat="1" ht="48.75">
      <c r="A691" s="33"/>
      <c r="B691" s="34"/>
      <c r="C691" s="33"/>
      <c r="D691" s="164" t="s">
        <v>164</v>
      </c>
      <c r="E691" s="33"/>
      <c r="F691" s="169" t="s">
        <v>1177</v>
      </c>
      <c r="G691" s="33"/>
      <c r="H691" s="33"/>
      <c r="I691" s="166"/>
      <c r="J691" s="33"/>
      <c r="K691" s="33"/>
      <c r="L691" s="34"/>
      <c r="M691" s="167"/>
      <c r="N691" s="168"/>
      <c r="O691" s="59"/>
      <c r="P691" s="59"/>
      <c r="Q691" s="59"/>
      <c r="R691" s="59"/>
      <c r="S691" s="59"/>
      <c r="T691" s="60"/>
      <c r="U691" s="33"/>
      <c r="V691" s="33"/>
      <c r="W691" s="33"/>
      <c r="X691" s="33"/>
      <c r="Y691" s="33"/>
      <c r="Z691" s="33"/>
      <c r="AA691" s="33"/>
      <c r="AB691" s="33"/>
      <c r="AC691" s="33"/>
      <c r="AD691" s="33"/>
      <c r="AE691" s="33"/>
      <c r="AT691" s="18" t="s">
        <v>164</v>
      </c>
      <c r="AU691" s="18" t="s">
        <v>87</v>
      </c>
    </row>
    <row r="692" spans="1:65" s="13" customFormat="1" ht="22.5">
      <c r="B692" s="170"/>
      <c r="D692" s="164" t="s">
        <v>166</v>
      </c>
      <c r="E692" s="171" t="s">
        <v>1</v>
      </c>
      <c r="F692" s="172" t="s">
        <v>558</v>
      </c>
      <c r="H692" s="171" t="s">
        <v>1</v>
      </c>
      <c r="I692" s="173"/>
      <c r="L692" s="170"/>
      <c r="M692" s="174"/>
      <c r="N692" s="175"/>
      <c r="O692" s="175"/>
      <c r="P692" s="175"/>
      <c r="Q692" s="175"/>
      <c r="R692" s="175"/>
      <c r="S692" s="175"/>
      <c r="T692" s="176"/>
      <c r="AT692" s="171" t="s">
        <v>166</v>
      </c>
      <c r="AU692" s="171" t="s">
        <v>87</v>
      </c>
      <c r="AV692" s="13" t="s">
        <v>85</v>
      </c>
      <c r="AW692" s="13" t="s">
        <v>34</v>
      </c>
      <c r="AX692" s="13" t="s">
        <v>78</v>
      </c>
      <c r="AY692" s="171" t="s">
        <v>153</v>
      </c>
    </row>
    <row r="693" spans="1:65" s="14" customFormat="1" ht="11.25">
      <c r="B693" s="177"/>
      <c r="D693" s="164" t="s">
        <v>166</v>
      </c>
      <c r="E693" s="178" t="s">
        <v>1</v>
      </c>
      <c r="F693" s="179" t="s">
        <v>1178</v>
      </c>
      <c r="H693" s="180">
        <v>0.15</v>
      </c>
      <c r="I693" s="181"/>
      <c r="L693" s="177"/>
      <c r="M693" s="182"/>
      <c r="N693" s="183"/>
      <c r="O693" s="183"/>
      <c r="P693" s="183"/>
      <c r="Q693" s="183"/>
      <c r="R693" s="183"/>
      <c r="S693" s="183"/>
      <c r="T693" s="184"/>
      <c r="AT693" s="178" t="s">
        <v>166</v>
      </c>
      <c r="AU693" s="178" t="s">
        <v>87</v>
      </c>
      <c r="AV693" s="14" t="s">
        <v>87</v>
      </c>
      <c r="AW693" s="14" t="s">
        <v>34</v>
      </c>
      <c r="AX693" s="14" t="s">
        <v>85</v>
      </c>
      <c r="AY693" s="178" t="s">
        <v>153</v>
      </c>
    </row>
    <row r="694" spans="1:65" s="12" customFormat="1" ht="22.9" customHeight="1">
      <c r="B694" s="137"/>
      <c r="D694" s="138" t="s">
        <v>77</v>
      </c>
      <c r="E694" s="148" t="s">
        <v>720</v>
      </c>
      <c r="F694" s="148" t="s">
        <v>721</v>
      </c>
      <c r="I694" s="140"/>
      <c r="J694" s="149">
        <f>BK694</f>
        <v>0</v>
      </c>
      <c r="L694" s="137"/>
      <c r="M694" s="142"/>
      <c r="N694" s="143"/>
      <c r="O694" s="143"/>
      <c r="P694" s="144">
        <f>SUM(P695:P725)</f>
        <v>0</v>
      </c>
      <c r="Q694" s="143"/>
      <c r="R694" s="144">
        <f>SUM(R695:R725)</f>
        <v>0</v>
      </c>
      <c r="S694" s="143"/>
      <c r="T694" s="145">
        <f>SUM(T695:T725)</f>
        <v>0</v>
      </c>
      <c r="AR694" s="138" t="s">
        <v>85</v>
      </c>
      <c r="AT694" s="146" t="s">
        <v>77</v>
      </c>
      <c r="AU694" s="146" t="s">
        <v>85</v>
      </c>
      <c r="AY694" s="138" t="s">
        <v>153</v>
      </c>
      <c r="BK694" s="147">
        <f>SUM(BK695:BK725)</f>
        <v>0</v>
      </c>
    </row>
    <row r="695" spans="1:65" s="2" customFormat="1" ht="21.75" customHeight="1">
      <c r="A695" s="33"/>
      <c r="B695" s="150"/>
      <c r="C695" s="151" t="s">
        <v>1179</v>
      </c>
      <c r="D695" s="151" t="s">
        <v>155</v>
      </c>
      <c r="E695" s="152" t="s">
        <v>723</v>
      </c>
      <c r="F695" s="153" t="s">
        <v>724</v>
      </c>
      <c r="G695" s="154" t="s">
        <v>230</v>
      </c>
      <c r="H695" s="155">
        <v>448.88</v>
      </c>
      <c r="I695" s="156"/>
      <c r="J695" s="157">
        <f>ROUND(I695*H695,2)</f>
        <v>0</v>
      </c>
      <c r="K695" s="153" t="s">
        <v>159</v>
      </c>
      <c r="L695" s="34"/>
      <c r="M695" s="158" t="s">
        <v>1</v>
      </c>
      <c r="N695" s="159" t="s">
        <v>43</v>
      </c>
      <c r="O695" s="59"/>
      <c r="P695" s="160">
        <f>O695*H695</f>
        <v>0</v>
      </c>
      <c r="Q695" s="160">
        <v>0</v>
      </c>
      <c r="R695" s="160">
        <f>Q695*H695</f>
        <v>0</v>
      </c>
      <c r="S695" s="160">
        <v>0</v>
      </c>
      <c r="T695" s="161">
        <f>S695*H695</f>
        <v>0</v>
      </c>
      <c r="U695" s="33"/>
      <c r="V695" s="33"/>
      <c r="W695" s="33"/>
      <c r="X695" s="33"/>
      <c r="Y695" s="33"/>
      <c r="Z695" s="33"/>
      <c r="AA695" s="33"/>
      <c r="AB695" s="33"/>
      <c r="AC695" s="33"/>
      <c r="AD695" s="33"/>
      <c r="AE695" s="33"/>
      <c r="AR695" s="162" t="s">
        <v>160</v>
      </c>
      <c r="AT695" s="162" t="s">
        <v>155</v>
      </c>
      <c r="AU695" s="162" t="s">
        <v>87</v>
      </c>
      <c r="AY695" s="18" t="s">
        <v>153</v>
      </c>
      <c r="BE695" s="163">
        <f>IF(N695="základní",J695,0)</f>
        <v>0</v>
      </c>
      <c r="BF695" s="163">
        <f>IF(N695="snížená",J695,0)</f>
        <v>0</v>
      </c>
      <c r="BG695" s="163">
        <f>IF(N695="zákl. přenesená",J695,0)</f>
        <v>0</v>
      </c>
      <c r="BH695" s="163">
        <f>IF(N695="sníž. přenesená",J695,0)</f>
        <v>0</v>
      </c>
      <c r="BI695" s="163">
        <f>IF(N695="nulová",J695,0)</f>
        <v>0</v>
      </c>
      <c r="BJ695" s="18" t="s">
        <v>85</v>
      </c>
      <c r="BK695" s="163">
        <f>ROUND(I695*H695,2)</f>
        <v>0</v>
      </c>
      <c r="BL695" s="18" t="s">
        <v>160</v>
      </c>
      <c r="BM695" s="162" t="s">
        <v>725</v>
      </c>
    </row>
    <row r="696" spans="1:65" s="2" customFormat="1" ht="19.5">
      <c r="A696" s="33"/>
      <c r="B696" s="34"/>
      <c r="C696" s="33"/>
      <c r="D696" s="164" t="s">
        <v>162</v>
      </c>
      <c r="E696" s="33"/>
      <c r="F696" s="165" t="s">
        <v>726</v>
      </c>
      <c r="G696" s="33"/>
      <c r="H696" s="33"/>
      <c r="I696" s="166"/>
      <c r="J696" s="33"/>
      <c r="K696" s="33"/>
      <c r="L696" s="34"/>
      <c r="M696" s="167"/>
      <c r="N696" s="168"/>
      <c r="O696" s="59"/>
      <c r="P696" s="59"/>
      <c r="Q696" s="59"/>
      <c r="R696" s="59"/>
      <c r="S696" s="59"/>
      <c r="T696" s="60"/>
      <c r="U696" s="33"/>
      <c r="V696" s="33"/>
      <c r="W696" s="33"/>
      <c r="X696" s="33"/>
      <c r="Y696" s="33"/>
      <c r="Z696" s="33"/>
      <c r="AA696" s="33"/>
      <c r="AB696" s="33"/>
      <c r="AC696" s="33"/>
      <c r="AD696" s="33"/>
      <c r="AE696" s="33"/>
      <c r="AT696" s="18" t="s">
        <v>162</v>
      </c>
      <c r="AU696" s="18" t="s">
        <v>87</v>
      </c>
    </row>
    <row r="697" spans="1:65" s="2" customFormat="1" ht="97.5">
      <c r="A697" s="33"/>
      <c r="B697" s="34"/>
      <c r="C697" s="33"/>
      <c r="D697" s="164" t="s">
        <v>164</v>
      </c>
      <c r="E697" s="33"/>
      <c r="F697" s="169" t="s">
        <v>727</v>
      </c>
      <c r="G697" s="33"/>
      <c r="H697" s="33"/>
      <c r="I697" s="166"/>
      <c r="J697" s="33"/>
      <c r="K697" s="33"/>
      <c r="L697" s="34"/>
      <c r="M697" s="167"/>
      <c r="N697" s="168"/>
      <c r="O697" s="59"/>
      <c r="P697" s="59"/>
      <c r="Q697" s="59"/>
      <c r="R697" s="59"/>
      <c r="S697" s="59"/>
      <c r="T697" s="60"/>
      <c r="U697" s="33"/>
      <c r="V697" s="33"/>
      <c r="W697" s="33"/>
      <c r="X697" s="33"/>
      <c r="Y697" s="33"/>
      <c r="Z697" s="33"/>
      <c r="AA697" s="33"/>
      <c r="AB697" s="33"/>
      <c r="AC697" s="33"/>
      <c r="AD697" s="33"/>
      <c r="AE697" s="33"/>
      <c r="AT697" s="18" t="s">
        <v>164</v>
      </c>
      <c r="AU697" s="18" t="s">
        <v>87</v>
      </c>
    </row>
    <row r="698" spans="1:65" s="14" customFormat="1" ht="11.25">
      <c r="B698" s="177"/>
      <c r="D698" s="164" t="s">
        <v>166</v>
      </c>
      <c r="E698" s="178" t="s">
        <v>1</v>
      </c>
      <c r="F698" s="179" t="s">
        <v>729</v>
      </c>
      <c r="H698" s="180">
        <v>6.8</v>
      </c>
      <c r="I698" s="181"/>
      <c r="L698" s="177"/>
      <c r="M698" s="182"/>
      <c r="N698" s="183"/>
      <c r="O698" s="183"/>
      <c r="P698" s="183"/>
      <c r="Q698" s="183"/>
      <c r="R698" s="183"/>
      <c r="S698" s="183"/>
      <c r="T698" s="184"/>
      <c r="AT698" s="178" t="s">
        <v>166</v>
      </c>
      <c r="AU698" s="178" t="s">
        <v>87</v>
      </c>
      <c r="AV698" s="14" t="s">
        <v>87</v>
      </c>
      <c r="AW698" s="14" t="s">
        <v>34</v>
      </c>
      <c r="AX698" s="14" t="s">
        <v>78</v>
      </c>
      <c r="AY698" s="178" t="s">
        <v>153</v>
      </c>
    </row>
    <row r="699" spans="1:65" s="14" customFormat="1" ht="22.5">
      <c r="B699" s="177"/>
      <c r="D699" s="164" t="s">
        <v>166</v>
      </c>
      <c r="E699" s="178" t="s">
        <v>1</v>
      </c>
      <c r="F699" s="179" t="s">
        <v>1180</v>
      </c>
      <c r="H699" s="180">
        <v>411.13600000000002</v>
      </c>
      <c r="I699" s="181"/>
      <c r="L699" s="177"/>
      <c r="M699" s="182"/>
      <c r="N699" s="183"/>
      <c r="O699" s="183"/>
      <c r="P699" s="183"/>
      <c r="Q699" s="183"/>
      <c r="R699" s="183"/>
      <c r="S699" s="183"/>
      <c r="T699" s="184"/>
      <c r="AT699" s="178" t="s">
        <v>166</v>
      </c>
      <c r="AU699" s="178" t="s">
        <v>87</v>
      </c>
      <c r="AV699" s="14" t="s">
        <v>87</v>
      </c>
      <c r="AW699" s="14" t="s">
        <v>34</v>
      </c>
      <c r="AX699" s="14" t="s">
        <v>78</v>
      </c>
      <c r="AY699" s="178" t="s">
        <v>153</v>
      </c>
    </row>
    <row r="700" spans="1:65" s="14" customFormat="1" ht="22.5">
      <c r="B700" s="177"/>
      <c r="D700" s="164" t="s">
        <v>166</v>
      </c>
      <c r="E700" s="178" t="s">
        <v>1</v>
      </c>
      <c r="F700" s="179" t="s">
        <v>1181</v>
      </c>
      <c r="H700" s="180">
        <v>10.865</v>
      </c>
      <c r="I700" s="181"/>
      <c r="L700" s="177"/>
      <c r="M700" s="182"/>
      <c r="N700" s="183"/>
      <c r="O700" s="183"/>
      <c r="P700" s="183"/>
      <c r="Q700" s="183"/>
      <c r="R700" s="183"/>
      <c r="S700" s="183"/>
      <c r="T700" s="184"/>
      <c r="AT700" s="178" t="s">
        <v>166</v>
      </c>
      <c r="AU700" s="178" t="s">
        <v>87</v>
      </c>
      <c r="AV700" s="14" t="s">
        <v>87</v>
      </c>
      <c r="AW700" s="14" t="s">
        <v>34</v>
      </c>
      <c r="AX700" s="14" t="s">
        <v>78</v>
      </c>
      <c r="AY700" s="178" t="s">
        <v>153</v>
      </c>
    </row>
    <row r="701" spans="1:65" s="14" customFormat="1" ht="22.5">
      <c r="B701" s="177"/>
      <c r="D701" s="164" t="s">
        <v>166</v>
      </c>
      <c r="E701" s="178" t="s">
        <v>1</v>
      </c>
      <c r="F701" s="179" t="s">
        <v>1182</v>
      </c>
      <c r="H701" s="180">
        <v>1.4350000000000001</v>
      </c>
      <c r="I701" s="181"/>
      <c r="L701" s="177"/>
      <c r="M701" s="182"/>
      <c r="N701" s="183"/>
      <c r="O701" s="183"/>
      <c r="P701" s="183"/>
      <c r="Q701" s="183"/>
      <c r="R701" s="183"/>
      <c r="S701" s="183"/>
      <c r="T701" s="184"/>
      <c r="AT701" s="178" t="s">
        <v>166</v>
      </c>
      <c r="AU701" s="178" t="s">
        <v>87</v>
      </c>
      <c r="AV701" s="14" t="s">
        <v>87</v>
      </c>
      <c r="AW701" s="14" t="s">
        <v>34</v>
      </c>
      <c r="AX701" s="14" t="s">
        <v>78</v>
      </c>
      <c r="AY701" s="178" t="s">
        <v>153</v>
      </c>
    </row>
    <row r="702" spans="1:65" s="14" customFormat="1" ht="11.25">
      <c r="B702" s="177"/>
      <c r="D702" s="164" t="s">
        <v>166</v>
      </c>
      <c r="E702" s="178" t="s">
        <v>1</v>
      </c>
      <c r="F702" s="179" t="s">
        <v>1183</v>
      </c>
      <c r="H702" s="180">
        <v>15.64</v>
      </c>
      <c r="I702" s="181"/>
      <c r="L702" s="177"/>
      <c r="M702" s="182"/>
      <c r="N702" s="183"/>
      <c r="O702" s="183"/>
      <c r="P702" s="183"/>
      <c r="Q702" s="183"/>
      <c r="R702" s="183"/>
      <c r="S702" s="183"/>
      <c r="T702" s="184"/>
      <c r="AT702" s="178" t="s">
        <v>166</v>
      </c>
      <c r="AU702" s="178" t="s">
        <v>87</v>
      </c>
      <c r="AV702" s="14" t="s">
        <v>87</v>
      </c>
      <c r="AW702" s="14" t="s">
        <v>34</v>
      </c>
      <c r="AX702" s="14" t="s">
        <v>78</v>
      </c>
      <c r="AY702" s="178" t="s">
        <v>153</v>
      </c>
    </row>
    <row r="703" spans="1:65" s="14" customFormat="1" ht="11.25">
      <c r="B703" s="177"/>
      <c r="D703" s="164" t="s">
        <v>166</v>
      </c>
      <c r="E703" s="178" t="s">
        <v>1</v>
      </c>
      <c r="F703" s="179" t="s">
        <v>1184</v>
      </c>
      <c r="H703" s="180">
        <v>2.3479999999999999</v>
      </c>
      <c r="I703" s="181"/>
      <c r="L703" s="177"/>
      <c r="M703" s="182"/>
      <c r="N703" s="183"/>
      <c r="O703" s="183"/>
      <c r="P703" s="183"/>
      <c r="Q703" s="183"/>
      <c r="R703" s="183"/>
      <c r="S703" s="183"/>
      <c r="T703" s="184"/>
      <c r="AT703" s="178" t="s">
        <v>166</v>
      </c>
      <c r="AU703" s="178" t="s">
        <v>87</v>
      </c>
      <c r="AV703" s="14" t="s">
        <v>87</v>
      </c>
      <c r="AW703" s="14" t="s">
        <v>34</v>
      </c>
      <c r="AX703" s="14" t="s">
        <v>78</v>
      </c>
      <c r="AY703" s="178" t="s">
        <v>153</v>
      </c>
    </row>
    <row r="704" spans="1:65" s="14" customFormat="1" ht="11.25">
      <c r="B704" s="177"/>
      <c r="D704" s="164" t="s">
        <v>166</v>
      </c>
      <c r="E704" s="178" t="s">
        <v>1</v>
      </c>
      <c r="F704" s="179" t="s">
        <v>1185</v>
      </c>
      <c r="H704" s="180">
        <v>0.65600000000000003</v>
      </c>
      <c r="I704" s="181"/>
      <c r="L704" s="177"/>
      <c r="M704" s="182"/>
      <c r="N704" s="183"/>
      <c r="O704" s="183"/>
      <c r="P704" s="183"/>
      <c r="Q704" s="183"/>
      <c r="R704" s="183"/>
      <c r="S704" s="183"/>
      <c r="T704" s="184"/>
      <c r="AT704" s="178" t="s">
        <v>166</v>
      </c>
      <c r="AU704" s="178" t="s">
        <v>87</v>
      </c>
      <c r="AV704" s="14" t="s">
        <v>87</v>
      </c>
      <c r="AW704" s="14" t="s">
        <v>34</v>
      </c>
      <c r="AX704" s="14" t="s">
        <v>78</v>
      </c>
      <c r="AY704" s="178" t="s">
        <v>153</v>
      </c>
    </row>
    <row r="705" spans="1:65" s="15" customFormat="1" ht="11.25">
      <c r="B705" s="185"/>
      <c r="D705" s="164" t="s">
        <v>166</v>
      </c>
      <c r="E705" s="186" t="s">
        <v>118</v>
      </c>
      <c r="F705" s="187" t="s">
        <v>184</v>
      </c>
      <c r="H705" s="188">
        <v>448.88</v>
      </c>
      <c r="I705" s="189"/>
      <c r="L705" s="185"/>
      <c r="M705" s="190"/>
      <c r="N705" s="191"/>
      <c r="O705" s="191"/>
      <c r="P705" s="191"/>
      <c r="Q705" s="191"/>
      <c r="R705" s="191"/>
      <c r="S705" s="191"/>
      <c r="T705" s="192"/>
      <c r="AT705" s="186" t="s">
        <v>166</v>
      </c>
      <c r="AU705" s="186" t="s">
        <v>87</v>
      </c>
      <c r="AV705" s="15" t="s">
        <v>160</v>
      </c>
      <c r="AW705" s="15" t="s">
        <v>34</v>
      </c>
      <c r="AX705" s="15" t="s">
        <v>85</v>
      </c>
      <c r="AY705" s="186" t="s">
        <v>153</v>
      </c>
    </row>
    <row r="706" spans="1:65" s="2" customFormat="1" ht="24.2" customHeight="1">
      <c r="A706" s="33"/>
      <c r="B706" s="150"/>
      <c r="C706" s="151" t="s">
        <v>1186</v>
      </c>
      <c r="D706" s="151" t="s">
        <v>155</v>
      </c>
      <c r="E706" s="152" t="s">
        <v>736</v>
      </c>
      <c r="F706" s="153" t="s">
        <v>737</v>
      </c>
      <c r="G706" s="154" t="s">
        <v>230</v>
      </c>
      <c r="H706" s="155">
        <v>3142.16</v>
      </c>
      <c r="I706" s="156"/>
      <c r="J706" s="157">
        <f>ROUND(I706*H706,2)</f>
        <v>0</v>
      </c>
      <c r="K706" s="153" t="s">
        <v>159</v>
      </c>
      <c r="L706" s="34"/>
      <c r="M706" s="158" t="s">
        <v>1</v>
      </c>
      <c r="N706" s="159" t="s">
        <v>43</v>
      </c>
      <c r="O706" s="59"/>
      <c r="P706" s="160">
        <f>O706*H706</f>
        <v>0</v>
      </c>
      <c r="Q706" s="160">
        <v>0</v>
      </c>
      <c r="R706" s="160">
        <f>Q706*H706</f>
        <v>0</v>
      </c>
      <c r="S706" s="160">
        <v>0</v>
      </c>
      <c r="T706" s="161">
        <f>S706*H706</f>
        <v>0</v>
      </c>
      <c r="U706" s="33"/>
      <c r="V706" s="33"/>
      <c r="W706" s="33"/>
      <c r="X706" s="33"/>
      <c r="Y706" s="33"/>
      <c r="Z706" s="33"/>
      <c r="AA706" s="33"/>
      <c r="AB706" s="33"/>
      <c r="AC706" s="33"/>
      <c r="AD706" s="33"/>
      <c r="AE706" s="33"/>
      <c r="AR706" s="162" t="s">
        <v>160</v>
      </c>
      <c r="AT706" s="162" t="s">
        <v>155</v>
      </c>
      <c r="AU706" s="162" t="s">
        <v>87</v>
      </c>
      <c r="AY706" s="18" t="s">
        <v>153</v>
      </c>
      <c r="BE706" s="163">
        <f>IF(N706="základní",J706,0)</f>
        <v>0</v>
      </c>
      <c r="BF706" s="163">
        <f>IF(N706="snížená",J706,0)</f>
        <v>0</v>
      </c>
      <c r="BG706" s="163">
        <f>IF(N706="zákl. přenesená",J706,0)</f>
        <v>0</v>
      </c>
      <c r="BH706" s="163">
        <f>IF(N706="sníž. přenesená",J706,0)</f>
        <v>0</v>
      </c>
      <c r="BI706" s="163">
        <f>IF(N706="nulová",J706,0)</f>
        <v>0</v>
      </c>
      <c r="BJ706" s="18" t="s">
        <v>85</v>
      </c>
      <c r="BK706" s="163">
        <f>ROUND(I706*H706,2)</f>
        <v>0</v>
      </c>
      <c r="BL706" s="18" t="s">
        <v>160</v>
      </c>
      <c r="BM706" s="162" t="s">
        <v>738</v>
      </c>
    </row>
    <row r="707" spans="1:65" s="2" customFormat="1" ht="29.25">
      <c r="A707" s="33"/>
      <c r="B707" s="34"/>
      <c r="C707" s="33"/>
      <c r="D707" s="164" t="s">
        <v>162</v>
      </c>
      <c r="E707" s="33"/>
      <c r="F707" s="165" t="s">
        <v>739</v>
      </c>
      <c r="G707" s="33"/>
      <c r="H707" s="33"/>
      <c r="I707" s="166"/>
      <c r="J707" s="33"/>
      <c r="K707" s="33"/>
      <c r="L707" s="34"/>
      <c r="M707" s="167"/>
      <c r="N707" s="168"/>
      <c r="O707" s="59"/>
      <c r="P707" s="59"/>
      <c r="Q707" s="59"/>
      <c r="R707" s="59"/>
      <c r="S707" s="59"/>
      <c r="T707" s="60"/>
      <c r="U707" s="33"/>
      <c r="V707" s="33"/>
      <c r="W707" s="33"/>
      <c r="X707" s="33"/>
      <c r="Y707" s="33"/>
      <c r="Z707" s="33"/>
      <c r="AA707" s="33"/>
      <c r="AB707" s="33"/>
      <c r="AC707" s="33"/>
      <c r="AD707" s="33"/>
      <c r="AE707" s="33"/>
      <c r="AT707" s="18" t="s">
        <v>162</v>
      </c>
      <c r="AU707" s="18" t="s">
        <v>87</v>
      </c>
    </row>
    <row r="708" spans="1:65" s="2" customFormat="1" ht="97.5">
      <c r="A708" s="33"/>
      <c r="B708" s="34"/>
      <c r="C708" s="33"/>
      <c r="D708" s="164" t="s">
        <v>164</v>
      </c>
      <c r="E708" s="33"/>
      <c r="F708" s="169" t="s">
        <v>727</v>
      </c>
      <c r="G708" s="33"/>
      <c r="H708" s="33"/>
      <c r="I708" s="166"/>
      <c r="J708" s="33"/>
      <c r="K708" s="33"/>
      <c r="L708" s="34"/>
      <c r="M708" s="167"/>
      <c r="N708" s="168"/>
      <c r="O708" s="59"/>
      <c r="P708" s="59"/>
      <c r="Q708" s="59"/>
      <c r="R708" s="59"/>
      <c r="S708" s="59"/>
      <c r="T708" s="60"/>
      <c r="U708" s="33"/>
      <c r="V708" s="33"/>
      <c r="W708" s="33"/>
      <c r="X708" s="33"/>
      <c r="Y708" s="33"/>
      <c r="Z708" s="33"/>
      <c r="AA708" s="33"/>
      <c r="AB708" s="33"/>
      <c r="AC708" s="33"/>
      <c r="AD708" s="33"/>
      <c r="AE708" s="33"/>
      <c r="AT708" s="18" t="s">
        <v>164</v>
      </c>
      <c r="AU708" s="18" t="s">
        <v>87</v>
      </c>
    </row>
    <row r="709" spans="1:65" s="13" customFormat="1" ht="11.25">
      <c r="B709" s="170"/>
      <c r="D709" s="164" t="s">
        <v>166</v>
      </c>
      <c r="E709" s="171" t="s">
        <v>1</v>
      </c>
      <c r="F709" s="172" t="s">
        <v>740</v>
      </c>
      <c r="H709" s="171" t="s">
        <v>1</v>
      </c>
      <c r="I709" s="173"/>
      <c r="L709" s="170"/>
      <c r="M709" s="174"/>
      <c r="N709" s="175"/>
      <c r="O709" s="175"/>
      <c r="P709" s="175"/>
      <c r="Q709" s="175"/>
      <c r="R709" s="175"/>
      <c r="S709" s="175"/>
      <c r="T709" s="176"/>
      <c r="AT709" s="171" t="s">
        <v>166</v>
      </c>
      <c r="AU709" s="171" t="s">
        <v>87</v>
      </c>
      <c r="AV709" s="13" t="s">
        <v>85</v>
      </c>
      <c r="AW709" s="13" t="s">
        <v>34</v>
      </c>
      <c r="AX709" s="13" t="s">
        <v>78</v>
      </c>
      <c r="AY709" s="171" t="s">
        <v>153</v>
      </c>
    </row>
    <row r="710" spans="1:65" s="14" customFormat="1" ht="11.25">
      <c r="B710" s="177"/>
      <c r="D710" s="164" t="s">
        <v>166</v>
      </c>
      <c r="E710" s="178" t="s">
        <v>1</v>
      </c>
      <c r="F710" s="179" t="s">
        <v>741</v>
      </c>
      <c r="H710" s="180">
        <v>3142.16</v>
      </c>
      <c r="I710" s="181"/>
      <c r="L710" s="177"/>
      <c r="M710" s="182"/>
      <c r="N710" s="183"/>
      <c r="O710" s="183"/>
      <c r="P710" s="183"/>
      <c r="Q710" s="183"/>
      <c r="R710" s="183"/>
      <c r="S710" s="183"/>
      <c r="T710" s="184"/>
      <c r="AT710" s="178" t="s">
        <v>166</v>
      </c>
      <c r="AU710" s="178" t="s">
        <v>87</v>
      </c>
      <c r="AV710" s="14" t="s">
        <v>87</v>
      </c>
      <c r="AW710" s="14" t="s">
        <v>34</v>
      </c>
      <c r="AX710" s="14" t="s">
        <v>85</v>
      </c>
      <c r="AY710" s="178" t="s">
        <v>153</v>
      </c>
    </row>
    <row r="711" spans="1:65" s="2" customFormat="1" ht="37.9" customHeight="1">
      <c r="A711" s="33"/>
      <c r="B711" s="150"/>
      <c r="C711" s="151" t="s">
        <v>1187</v>
      </c>
      <c r="D711" s="151" t="s">
        <v>155</v>
      </c>
      <c r="E711" s="152" t="s">
        <v>743</v>
      </c>
      <c r="F711" s="153" t="s">
        <v>744</v>
      </c>
      <c r="G711" s="154" t="s">
        <v>230</v>
      </c>
      <c r="H711" s="155">
        <v>13.869</v>
      </c>
      <c r="I711" s="156"/>
      <c r="J711" s="157">
        <f>ROUND(I711*H711,2)</f>
        <v>0</v>
      </c>
      <c r="K711" s="153" t="s">
        <v>159</v>
      </c>
      <c r="L711" s="34"/>
      <c r="M711" s="158" t="s">
        <v>1</v>
      </c>
      <c r="N711" s="159" t="s">
        <v>43</v>
      </c>
      <c r="O711" s="59"/>
      <c r="P711" s="160">
        <f>O711*H711</f>
        <v>0</v>
      </c>
      <c r="Q711" s="160">
        <v>0</v>
      </c>
      <c r="R711" s="160">
        <f>Q711*H711</f>
        <v>0</v>
      </c>
      <c r="S711" s="160">
        <v>0</v>
      </c>
      <c r="T711" s="161">
        <f>S711*H711</f>
        <v>0</v>
      </c>
      <c r="U711" s="33"/>
      <c r="V711" s="33"/>
      <c r="W711" s="33"/>
      <c r="X711" s="33"/>
      <c r="Y711" s="33"/>
      <c r="Z711" s="33"/>
      <c r="AA711" s="33"/>
      <c r="AB711" s="33"/>
      <c r="AC711" s="33"/>
      <c r="AD711" s="33"/>
      <c r="AE711" s="33"/>
      <c r="AR711" s="162" t="s">
        <v>160</v>
      </c>
      <c r="AT711" s="162" t="s">
        <v>155</v>
      </c>
      <c r="AU711" s="162" t="s">
        <v>87</v>
      </c>
      <c r="AY711" s="18" t="s">
        <v>153</v>
      </c>
      <c r="BE711" s="163">
        <f>IF(N711="základní",J711,0)</f>
        <v>0</v>
      </c>
      <c r="BF711" s="163">
        <f>IF(N711="snížená",J711,0)</f>
        <v>0</v>
      </c>
      <c r="BG711" s="163">
        <f>IF(N711="zákl. přenesená",J711,0)</f>
        <v>0</v>
      </c>
      <c r="BH711" s="163">
        <f>IF(N711="sníž. přenesená",J711,0)</f>
        <v>0</v>
      </c>
      <c r="BI711" s="163">
        <f>IF(N711="nulová",J711,0)</f>
        <v>0</v>
      </c>
      <c r="BJ711" s="18" t="s">
        <v>85</v>
      </c>
      <c r="BK711" s="163">
        <f>ROUND(I711*H711,2)</f>
        <v>0</v>
      </c>
      <c r="BL711" s="18" t="s">
        <v>160</v>
      </c>
      <c r="BM711" s="162" t="s">
        <v>745</v>
      </c>
    </row>
    <row r="712" spans="1:65" s="2" customFormat="1" ht="29.25">
      <c r="A712" s="33"/>
      <c r="B712" s="34"/>
      <c r="C712" s="33"/>
      <c r="D712" s="164" t="s">
        <v>162</v>
      </c>
      <c r="E712" s="33"/>
      <c r="F712" s="165" t="s">
        <v>746</v>
      </c>
      <c r="G712" s="33"/>
      <c r="H712" s="33"/>
      <c r="I712" s="166"/>
      <c r="J712" s="33"/>
      <c r="K712" s="33"/>
      <c r="L712" s="34"/>
      <c r="M712" s="167"/>
      <c r="N712" s="168"/>
      <c r="O712" s="59"/>
      <c r="P712" s="59"/>
      <c r="Q712" s="59"/>
      <c r="R712" s="59"/>
      <c r="S712" s="59"/>
      <c r="T712" s="60"/>
      <c r="U712" s="33"/>
      <c r="V712" s="33"/>
      <c r="W712" s="33"/>
      <c r="X712" s="33"/>
      <c r="Y712" s="33"/>
      <c r="Z712" s="33"/>
      <c r="AA712" s="33"/>
      <c r="AB712" s="33"/>
      <c r="AC712" s="33"/>
      <c r="AD712" s="33"/>
      <c r="AE712" s="33"/>
      <c r="AT712" s="18" t="s">
        <v>162</v>
      </c>
      <c r="AU712" s="18" t="s">
        <v>87</v>
      </c>
    </row>
    <row r="713" spans="1:65" s="14" customFormat="1" ht="22.5">
      <c r="B713" s="177"/>
      <c r="D713" s="164" t="s">
        <v>166</v>
      </c>
      <c r="E713" s="178" t="s">
        <v>1</v>
      </c>
      <c r="F713" s="179" t="s">
        <v>1181</v>
      </c>
      <c r="H713" s="180">
        <v>10.865</v>
      </c>
      <c r="I713" s="181"/>
      <c r="L713" s="177"/>
      <c r="M713" s="182"/>
      <c r="N713" s="183"/>
      <c r="O713" s="183"/>
      <c r="P713" s="183"/>
      <c r="Q713" s="183"/>
      <c r="R713" s="183"/>
      <c r="S713" s="183"/>
      <c r="T713" s="184"/>
      <c r="AT713" s="178" t="s">
        <v>166</v>
      </c>
      <c r="AU713" s="178" t="s">
        <v>87</v>
      </c>
      <c r="AV713" s="14" t="s">
        <v>87</v>
      </c>
      <c r="AW713" s="14" t="s">
        <v>34</v>
      </c>
      <c r="AX713" s="14" t="s">
        <v>78</v>
      </c>
      <c r="AY713" s="178" t="s">
        <v>153</v>
      </c>
    </row>
    <row r="714" spans="1:65" s="14" customFormat="1" ht="11.25">
      <c r="B714" s="177"/>
      <c r="D714" s="164" t="s">
        <v>166</v>
      </c>
      <c r="E714" s="178" t="s">
        <v>1</v>
      </c>
      <c r="F714" s="179" t="s">
        <v>1184</v>
      </c>
      <c r="H714" s="180">
        <v>2.3479999999999999</v>
      </c>
      <c r="I714" s="181"/>
      <c r="L714" s="177"/>
      <c r="M714" s="182"/>
      <c r="N714" s="183"/>
      <c r="O714" s="183"/>
      <c r="P714" s="183"/>
      <c r="Q714" s="183"/>
      <c r="R714" s="183"/>
      <c r="S714" s="183"/>
      <c r="T714" s="184"/>
      <c r="AT714" s="178" t="s">
        <v>166</v>
      </c>
      <c r="AU714" s="178" t="s">
        <v>87</v>
      </c>
      <c r="AV714" s="14" t="s">
        <v>87</v>
      </c>
      <c r="AW714" s="14" t="s">
        <v>34</v>
      </c>
      <c r="AX714" s="14" t="s">
        <v>78</v>
      </c>
      <c r="AY714" s="178" t="s">
        <v>153</v>
      </c>
    </row>
    <row r="715" spans="1:65" s="14" customFormat="1" ht="11.25">
      <c r="B715" s="177"/>
      <c r="D715" s="164" t="s">
        <v>166</v>
      </c>
      <c r="E715" s="178" t="s">
        <v>1</v>
      </c>
      <c r="F715" s="179" t="s">
        <v>1185</v>
      </c>
      <c r="H715" s="180">
        <v>0.65600000000000003</v>
      </c>
      <c r="I715" s="181"/>
      <c r="L715" s="177"/>
      <c r="M715" s="182"/>
      <c r="N715" s="183"/>
      <c r="O715" s="183"/>
      <c r="P715" s="183"/>
      <c r="Q715" s="183"/>
      <c r="R715" s="183"/>
      <c r="S715" s="183"/>
      <c r="T715" s="184"/>
      <c r="AT715" s="178" t="s">
        <v>166</v>
      </c>
      <c r="AU715" s="178" t="s">
        <v>87</v>
      </c>
      <c r="AV715" s="14" t="s">
        <v>87</v>
      </c>
      <c r="AW715" s="14" t="s">
        <v>34</v>
      </c>
      <c r="AX715" s="14" t="s">
        <v>78</v>
      </c>
      <c r="AY715" s="178" t="s">
        <v>153</v>
      </c>
    </row>
    <row r="716" spans="1:65" s="15" customFormat="1" ht="11.25">
      <c r="B716" s="185"/>
      <c r="D716" s="164" t="s">
        <v>166</v>
      </c>
      <c r="E716" s="186" t="s">
        <v>1</v>
      </c>
      <c r="F716" s="187" t="s">
        <v>184</v>
      </c>
      <c r="H716" s="188">
        <v>13.869</v>
      </c>
      <c r="I716" s="189"/>
      <c r="L716" s="185"/>
      <c r="M716" s="190"/>
      <c r="N716" s="191"/>
      <c r="O716" s="191"/>
      <c r="P716" s="191"/>
      <c r="Q716" s="191"/>
      <c r="R716" s="191"/>
      <c r="S716" s="191"/>
      <c r="T716" s="192"/>
      <c r="AT716" s="186" t="s">
        <v>166</v>
      </c>
      <c r="AU716" s="186" t="s">
        <v>87</v>
      </c>
      <c r="AV716" s="15" t="s">
        <v>160</v>
      </c>
      <c r="AW716" s="15" t="s">
        <v>34</v>
      </c>
      <c r="AX716" s="15" t="s">
        <v>85</v>
      </c>
      <c r="AY716" s="186" t="s">
        <v>153</v>
      </c>
    </row>
    <row r="717" spans="1:65" s="2" customFormat="1" ht="44.25" customHeight="1">
      <c r="A717" s="33"/>
      <c r="B717" s="150"/>
      <c r="C717" s="151" t="s">
        <v>1188</v>
      </c>
      <c r="D717" s="151" t="s">
        <v>155</v>
      </c>
      <c r="E717" s="152" t="s">
        <v>748</v>
      </c>
      <c r="F717" s="153" t="s">
        <v>332</v>
      </c>
      <c r="G717" s="154" t="s">
        <v>230</v>
      </c>
      <c r="H717" s="155">
        <v>23.875</v>
      </c>
      <c r="I717" s="156"/>
      <c r="J717" s="157">
        <f>ROUND(I717*H717,2)</f>
        <v>0</v>
      </c>
      <c r="K717" s="153" t="s">
        <v>159</v>
      </c>
      <c r="L717" s="34"/>
      <c r="M717" s="158" t="s">
        <v>1</v>
      </c>
      <c r="N717" s="159" t="s">
        <v>43</v>
      </c>
      <c r="O717" s="59"/>
      <c r="P717" s="160">
        <f>O717*H717</f>
        <v>0</v>
      </c>
      <c r="Q717" s="160">
        <v>0</v>
      </c>
      <c r="R717" s="160">
        <f>Q717*H717</f>
        <v>0</v>
      </c>
      <c r="S717" s="160">
        <v>0</v>
      </c>
      <c r="T717" s="161">
        <f>S717*H717</f>
        <v>0</v>
      </c>
      <c r="U717" s="33"/>
      <c r="V717" s="33"/>
      <c r="W717" s="33"/>
      <c r="X717" s="33"/>
      <c r="Y717" s="33"/>
      <c r="Z717" s="33"/>
      <c r="AA717" s="33"/>
      <c r="AB717" s="33"/>
      <c r="AC717" s="33"/>
      <c r="AD717" s="33"/>
      <c r="AE717" s="33"/>
      <c r="AR717" s="162" t="s">
        <v>160</v>
      </c>
      <c r="AT717" s="162" t="s">
        <v>155</v>
      </c>
      <c r="AU717" s="162" t="s">
        <v>87</v>
      </c>
      <c r="AY717" s="18" t="s">
        <v>153</v>
      </c>
      <c r="BE717" s="163">
        <f>IF(N717="základní",J717,0)</f>
        <v>0</v>
      </c>
      <c r="BF717" s="163">
        <f>IF(N717="snížená",J717,0)</f>
        <v>0</v>
      </c>
      <c r="BG717" s="163">
        <f>IF(N717="zákl. přenesená",J717,0)</f>
        <v>0</v>
      </c>
      <c r="BH717" s="163">
        <f>IF(N717="sníž. přenesená",J717,0)</f>
        <v>0</v>
      </c>
      <c r="BI717" s="163">
        <f>IF(N717="nulová",J717,0)</f>
        <v>0</v>
      </c>
      <c r="BJ717" s="18" t="s">
        <v>85</v>
      </c>
      <c r="BK717" s="163">
        <f>ROUND(I717*H717,2)</f>
        <v>0</v>
      </c>
      <c r="BL717" s="18" t="s">
        <v>160</v>
      </c>
      <c r="BM717" s="162" t="s">
        <v>749</v>
      </c>
    </row>
    <row r="718" spans="1:65" s="2" customFormat="1" ht="29.25">
      <c r="A718" s="33"/>
      <c r="B718" s="34"/>
      <c r="C718" s="33"/>
      <c r="D718" s="164" t="s">
        <v>162</v>
      </c>
      <c r="E718" s="33"/>
      <c r="F718" s="165" t="s">
        <v>332</v>
      </c>
      <c r="G718" s="33"/>
      <c r="H718" s="33"/>
      <c r="I718" s="166"/>
      <c r="J718" s="33"/>
      <c r="K718" s="33"/>
      <c r="L718" s="34"/>
      <c r="M718" s="167"/>
      <c r="N718" s="168"/>
      <c r="O718" s="59"/>
      <c r="P718" s="59"/>
      <c r="Q718" s="59"/>
      <c r="R718" s="59"/>
      <c r="S718" s="59"/>
      <c r="T718" s="60"/>
      <c r="U718" s="33"/>
      <c r="V718" s="33"/>
      <c r="W718" s="33"/>
      <c r="X718" s="33"/>
      <c r="Y718" s="33"/>
      <c r="Z718" s="33"/>
      <c r="AA718" s="33"/>
      <c r="AB718" s="33"/>
      <c r="AC718" s="33"/>
      <c r="AD718" s="33"/>
      <c r="AE718" s="33"/>
      <c r="AT718" s="18" t="s">
        <v>162</v>
      </c>
      <c r="AU718" s="18" t="s">
        <v>87</v>
      </c>
    </row>
    <row r="719" spans="1:65" s="14" customFormat="1" ht="11.25">
      <c r="B719" s="177"/>
      <c r="D719" s="164" t="s">
        <v>166</v>
      </c>
      <c r="E719" s="178" t="s">
        <v>1</v>
      </c>
      <c r="F719" s="179" t="s">
        <v>729</v>
      </c>
      <c r="H719" s="180">
        <v>6.8</v>
      </c>
      <c r="I719" s="181"/>
      <c r="L719" s="177"/>
      <c r="M719" s="182"/>
      <c r="N719" s="183"/>
      <c r="O719" s="183"/>
      <c r="P719" s="183"/>
      <c r="Q719" s="183"/>
      <c r="R719" s="183"/>
      <c r="S719" s="183"/>
      <c r="T719" s="184"/>
      <c r="AT719" s="178" t="s">
        <v>166</v>
      </c>
      <c r="AU719" s="178" t="s">
        <v>87</v>
      </c>
      <c r="AV719" s="14" t="s">
        <v>87</v>
      </c>
      <c r="AW719" s="14" t="s">
        <v>34</v>
      </c>
      <c r="AX719" s="14" t="s">
        <v>78</v>
      </c>
      <c r="AY719" s="178" t="s">
        <v>153</v>
      </c>
    </row>
    <row r="720" spans="1:65" s="14" customFormat="1" ht="22.5">
      <c r="B720" s="177"/>
      <c r="D720" s="164" t="s">
        <v>166</v>
      </c>
      <c r="E720" s="178" t="s">
        <v>1</v>
      </c>
      <c r="F720" s="179" t="s">
        <v>1182</v>
      </c>
      <c r="H720" s="180">
        <v>1.4350000000000001</v>
      </c>
      <c r="I720" s="181"/>
      <c r="L720" s="177"/>
      <c r="M720" s="182"/>
      <c r="N720" s="183"/>
      <c r="O720" s="183"/>
      <c r="P720" s="183"/>
      <c r="Q720" s="183"/>
      <c r="R720" s="183"/>
      <c r="S720" s="183"/>
      <c r="T720" s="184"/>
      <c r="AT720" s="178" t="s">
        <v>166</v>
      </c>
      <c r="AU720" s="178" t="s">
        <v>87</v>
      </c>
      <c r="AV720" s="14" t="s">
        <v>87</v>
      </c>
      <c r="AW720" s="14" t="s">
        <v>34</v>
      </c>
      <c r="AX720" s="14" t="s">
        <v>78</v>
      </c>
      <c r="AY720" s="178" t="s">
        <v>153</v>
      </c>
    </row>
    <row r="721" spans="1:65" s="14" customFormat="1" ht="11.25">
      <c r="B721" s="177"/>
      <c r="D721" s="164" t="s">
        <v>166</v>
      </c>
      <c r="E721" s="178" t="s">
        <v>1</v>
      </c>
      <c r="F721" s="179" t="s">
        <v>1183</v>
      </c>
      <c r="H721" s="180">
        <v>15.64</v>
      </c>
      <c r="I721" s="181"/>
      <c r="L721" s="177"/>
      <c r="M721" s="182"/>
      <c r="N721" s="183"/>
      <c r="O721" s="183"/>
      <c r="P721" s="183"/>
      <c r="Q721" s="183"/>
      <c r="R721" s="183"/>
      <c r="S721" s="183"/>
      <c r="T721" s="184"/>
      <c r="AT721" s="178" t="s">
        <v>166</v>
      </c>
      <c r="AU721" s="178" t="s">
        <v>87</v>
      </c>
      <c r="AV721" s="14" t="s">
        <v>87</v>
      </c>
      <c r="AW721" s="14" t="s">
        <v>34</v>
      </c>
      <c r="AX721" s="14" t="s">
        <v>78</v>
      </c>
      <c r="AY721" s="178" t="s">
        <v>153</v>
      </c>
    </row>
    <row r="722" spans="1:65" s="15" customFormat="1" ht="11.25">
      <c r="B722" s="185"/>
      <c r="D722" s="164" t="s">
        <v>166</v>
      </c>
      <c r="E722" s="186" t="s">
        <v>1</v>
      </c>
      <c r="F722" s="187" t="s">
        <v>184</v>
      </c>
      <c r="H722" s="188">
        <v>23.875</v>
      </c>
      <c r="I722" s="189"/>
      <c r="L722" s="185"/>
      <c r="M722" s="190"/>
      <c r="N722" s="191"/>
      <c r="O722" s="191"/>
      <c r="P722" s="191"/>
      <c r="Q722" s="191"/>
      <c r="R722" s="191"/>
      <c r="S722" s="191"/>
      <c r="T722" s="192"/>
      <c r="AT722" s="186" t="s">
        <v>166</v>
      </c>
      <c r="AU722" s="186" t="s">
        <v>87</v>
      </c>
      <c r="AV722" s="15" t="s">
        <v>160</v>
      </c>
      <c r="AW722" s="15" t="s">
        <v>34</v>
      </c>
      <c r="AX722" s="15" t="s">
        <v>85</v>
      </c>
      <c r="AY722" s="186" t="s">
        <v>153</v>
      </c>
    </row>
    <row r="723" spans="1:65" s="2" customFormat="1" ht="44.25" customHeight="1">
      <c r="A723" s="33"/>
      <c r="B723" s="150"/>
      <c r="C723" s="151" t="s">
        <v>1189</v>
      </c>
      <c r="D723" s="151" t="s">
        <v>155</v>
      </c>
      <c r="E723" s="152" t="s">
        <v>751</v>
      </c>
      <c r="F723" s="153" t="s">
        <v>752</v>
      </c>
      <c r="G723" s="154" t="s">
        <v>230</v>
      </c>
      <c r="H723" s="155">
        <v>411.13600000000002</v>
      </c>
      <c r="I723" s="156"/>
      <c r="J723" s="157">
        <f>ROUND(I723*H723,2)</f>
        <v>0</v>
      </c>
      <c r="K723" s="153" t="s">
        <v>159</v>
      </c>
      <c r="L723" s="34"/>
      <c r="M723" s="158" t="s">
        <v>1</v>
      </c>
      <c r="N723" s="159" t="s">
        <v>43</v>
      </c>
      <c r="O723" s="59"/>
      <c r="P723" s="160">
        <f>O723*H723</f>
        <v>0</v>
      </c>
      <c r="Q723" s="160">
        <v>0</v>
      </c>
      <c r="R723" s="160">
        <f>Q723*H723</f>
        <v>0</v>
      </c>
      <c r="S723" s="160">
        <v>0</v>
      </c>
      <c r="T723" s="161">
        <f>S723*H723</f>
        <v>0</v>
      </c>
      <c r="U723" s="33"/>
      <c r="V723" s="33"/>
      <c r="W723" s="33"/>
      <c r="X723" s="33"/>
      <c r="Y723" s="33"/>
      <c r="Z723" s="33"/>
      <c r="AA723" s="33"/>
      <c r="AB723" s="33"/>
      <c r="AC723" s="33"/>
      <c r="AD723" s="33"/>
      <c r="AE723" s="33"/>
      <c r="AR723" s="162" t="s">
        <v>160</v>
      </c>
      <c r="AT723" s="162" t="s">
        <v>155</v>
      </c>
      <c r="AU723" s="162" t="s">
        <v>87</v>
      </c>
      <c r="AY723" s="18" t="s">
        <v>153</v>
      </c>
      <c r="BE723" s="163">
        <f>IF(N723="základní",J723,0)</f>
        <v>0</v>
      </c>
      <c r="BF723" s="163">
        <f>IF(N723="snížená",J723,0)</f>
        <v>0</v>
      </c>
      <c r="BG723" s="163">
        <f>IF(N723="zákl. přenesená",J723,0)</f>
        <v>0</v>
      </c>
      <c r="BH723" s="163">
        <f>IF(N723="sníž. přenesená",J723,0)</f>
        <v>0</v>
      </c>
      <c r="BI723" s="163">
        <f>IF(N723="nulová",J723,0)</f>
        <v>0</v>
      </c>
      <c r="BJ723" s="18" t="s">
        <v>85</v>
      </c>
      <c r="BK723" s="163">
        <f>ROUND(I723*H723,2)</f>
        <v>0</v>
      </c>
      <c r="BL723" s="18" t="s">
        <v>160</v>
      </c>
      <c r="BM723" s="162" t="s">
        <v>753</v>
      </c>
    </row>
    <row r="724" spans="1:65" s="2" customFormat="1" ht="29.25">
      <c r="A724" s="33"/>
      <c r="B724" s="34"/>
      <c r="C724" s="33"/>
      <c r="D724" s="164" t="s">
        <v>162</v>
      </c>
      <c r="E724" s="33"/>
      <c r="F724" s="165" t="s">
        <v>752</v>
      </c>
      <c r="G724" s="33"/>
      <c r="H724" s="33"/>
      <c r="I724" s="166"/>
      <c r="J724" s="33"/>
      <c r="K724" s="33"/>
      <c r="L724" s="34"/>
      <c r="M724" s="167"/>
      <c r="N724" s="168"/>
      <c r="O724" s="59"/>
      <c r="P724" s="59"/>
      <c r="Q724" s="59"/>
      <c r="R724" s="59"/>
      <c r="S724" s="59"/>
      <c r="T724" s="60"/>
      <c r="U724" s="33"/>
      <c r="V724" s="33"/>
      <c r="W724" s="33"/>
      <c r="X724" s="33"/>
      <c r="Y724" s="33"/>
      <c r="Z724" s="33"/>
      <c r="AA724" s="33"/>
      <c r="AB724" s="33"/>
      <c r="AC724" s="33"/>
      <c r="AD724" s="33"/>
      <c r="AE724" s="33"/>
      <c r="AT724" s="18" t="s">
        <v>162</v>
      </c>
      <c r="AU724" s="18" t="s">
        <v>87</v>
      </c>
    </row>
    <row r="725" spans="1:65" s="14" customFormat="1" ht="22.5">
      <c r="B725" s="177"/>
      <c r="D725" s="164" t="s">
        <v>166</v>
      </c>
      <c r="E725" s="178" t="s">
        <v>1</v>
      </c>
      <c r="F725" s="179" t="s">
        <v>1180</v>
      </c>
      <c r="H725" s="180">
        <v>411.13600000000002</v>
      </c>
      <c r="I725" s="181"/>
      <c r="L725" s="177"/>
      <c r="M725" s="182"/>
      <c r="N725" s="183"/>
      <c r="O725" s="183"/>
      <c r="P725" s="183"/>
      <c r="Q725" s="183"/>
      <c r="R725" s="183"/>
      <c r="S725" s="183"/>
      <c r="T725" s="184"/>
      <c r="AT725" s="178" t="s">
        <v>166</v>
      </c>
      <c r="AU725" s="178" t="s">
        <v>87</v>
      </c>
      <c r="AV725" s="14" t="s">
        <v>87</v>
      </c>
      <c r="AW725" s="14" t="s">
        <v>34</v>
      </c>
      <c r="AX725" s="14" t="s">
        <v>85</v>
      </c>
      <c r="AY725" s="178" t="s">
        <v>153</v>
      </c>
    </row>
    <row r="726" spans="1:65" s="12" customFormat="1" ht="22.9" customHeight="1">
      <c r="B726" s="137"/>
      <c r="D726" s="138" t="s">
        <v>77</v>
      </c>
      <c r="E726" s="148" t="s">
        <v>754</v>
      </c>
      <c r="F726" s="148" t="s">
        <v>755</v>
      </c>
      <c r="I726" s="140"/>
      <c r="J726" s="149">
        <f>BK726</f>
        <v>0</v>
      </c>
      <c r="L726" s="137"/>
      <c r="M726" s="142"/>
      <c r="N726" s="143"/>
      <c r="O726" s="143"/>
      <c r="P726" s="144">
        <f>SUM(P727:P729)</f>
        <v>0</v>
      </c>
      <c r="Q726" s="143"/>
      <c r="R726" s="144">
        <f>SUM(R727:R729)</f>
        <v>0</v>
      </c>
      <c r="S726" s="143"/>
      <c r="T726" s="145">
        <f>SUM(T727:T729)</f>
        <v>0</v>
      </c>
      <c r="AR726" s="138" t="s">
        <v>85</v>
      </c>
      <c r="AT726" s="146" t="s">
        <v>77</v>
      </c>
      <c r="AU726" s="146" t="s">
        <v>85</v>
      </c>
      <c r="AY726" s="138" t="s">
        <v>153</v>
      </c>
      <c r="BK726" s="147">
        <f>SUM(BK727:BK729)</f>
        <v>0</v>
      </c>
    </row>
    <row r="727" spans="1:65" s="2" customFormat="1" ht="33" customHeight="1">
      <c r="A727" s="33"/>
      <c r="B727" s="150"/>
      <c r="C727" s="151" t="s">
        <v>1190</v>
      </c>
      <c r="D727" s="151" t="s">
        <v>155</v>
      </c>
      <c r="E727" s="152" t="s">
        <v>757</v>
      </c>
      <c r="F727" s="153" t="s">
        <v>758</v>
      </c>
      <c r="G727" s="154" t="s">
        <v>230</v>
      </c>
      <c r="H727" s="155">
        <v>305.04700000000003</v>
      </c>
      <c r="I727" s="156"/>
      <c r="J727" s="157">
        <f>ROUND(I727*H727,2)</f>
        <v>0</v>
      </c>
      <c r="K727" s="153" t="s">
        <v>159</v>
      </c>
      <c r="L727" s="34"/>
      <c r="M727" s="158" t="s">
        <v>1</v>
      </c>
      <c r="N727" s="159" t="s">
        <v>43</v>
      </c>
      <c r="O727" s="59"/>
      <c r="P727" s="160">
        <f>O727*H727</f>
        <v>0</v>
      </c>
      <c r="Q727" s="160">
        <v>0</v>
      </c>
      <c r="R727" s="160">
        <f>Q727*H727</f>
        <v>0</v>
      </c>
      <c r="S727" s="160">
        <v>0</v>
      </c>
      <c r="T727" s="161">
        <f>S727*H727</f>
        <v>0</v>
      </c>
      <c r="U727" s="33"/>
      <c r="V727" s="33"/>
      <c r="W727" s="33"/>
      <c r="X727" s="33"/>
      <c r="Y727" s="33"/>
      <c r="Z727" s="33"/>
      <c r="AA727" s="33"/>
      <c r="AB727" s="33"/>
      <c r="AC727" s="33"/>
      <c r="AD727" s="33"/>
      <c r="AE727" s="33"/>
      <c r="AR727" s="162" t="s">
        <v>160</v>
      </c>
      <c r="AT727" s="162" t="s">
        <v>155</v>
      </c>
      <c r="AU727" s="162" t="s">
        <v>87</v>
      </c>
      <c r="AY727" s="18" t="s">
        <v>153</v>
      </c>
      <c r="BE727" s="163">
        <f>IF(N727="základní",J727,0)</f>
        <v>0</v>
      </c>
      <c r="BF727" s="163">
        <f>IF(N727="snížená",J727,0)</f>
        <v>0</v>
      </c>
      <c r="BG727" s="163">
        <f>IF(N727="zákl. přenesená",J727,0)</f>
        <v>0</v>
      </c>
      <c r="BH727" s="163">
        <f>IF(N727="sníž. přenesená",J727,0)</f>
        <v>0</v>
      </c>
      <c r="BI727" s="163">
        <f>IF(N727="nulová",J727,0)</f>
        <v>0</v>
      </c>
      <c r="BJ727" s="18" t="s">
        <v>85</v>
      </c>
      <c r="BK727" s="163">
        <f>ROUND(I727*H727,2)</f>
        <v>0</v>
      </c>
      <c r="BL727" s="18" t="s">
        <v>160</v>
      </c>
      <c r="BM727" s="162" t="s">
        <v>759</v>
      </c>
    </row>
    <row r="728" spans="1:65" s="2" customFormat="1" ht="29.25">
      <c r="A728" s="33"/>
      <c r="B728" s="34"/>
      <c r="C728" s="33"/>
      <c r="D728" s="164" t="s">
        <v>162</v>
      </c>
      <c r="E728" s="33"/>
      <c r="F728" s="165" t="s">
        <v>760</v>
      </c>
      <c r="G728" s="33"/>
      <c r="H728" s="33"/>
      <c r="I728" s="166"/>
      <c r="J728" s="33"/>
      <c r="K728" s="33"/>
      <c r="L728" s="34"/>
      <c r="M728" s="167"/>
      <c r="N728" s="168"/>
      <c r="O728" s="59"/>
      <c r="P728" s="59"/>
      <c r="Q728" s="59"/>
      <c r="R728" s="59"/>
      <c r="S728" s="59"/>
      <c r="T728" s="60"/>
      <c r="U728" s="33"/>
      <c r="V728" s="33"/>
      <c r="W728" s="33"/>
      <c r="X728" s="33"/>
      <c r="Y728" s="33"/>
      <c r="Z728" s="33"/>
      <c r="AA728" s="33"/>
      <c r="AB728" s="33"/>
      <c r="AC728" s="33"/>
      <c r="AD728" s="33"/>
      <c r="AE728" s="33"/>
      <c r="AT728" s="18" t="s">
        <v>162</v>
      </c>
      <c r="AU728" s="18" t="s">
        <v>87</v>
      </c>
    </row>
    <row r="729" spans="1:65" s="2" customFormat="1" ht="29.25">
      <c r="A729" s="33"/>
      <c r="B729" s="34"/>
      <c r="C729" s="33"/>
      <c r="D729" s="164" t="s">
        <v>164</v>
      </c>
      <c r="E729" s="33"/>
      <c r="F729" s="169" t="s">
        <v>761</v>
      </c>
      <c r="G729" s="33"/>
      <c r="H729" s="33"/>
      <c r="I729" s="166"/>
      <c r="J729" s="33"/>
      <c r="K729" s="33"/>
      <c r="L729" s="34"/>
      <c r="M729" s="167"/>
      <c r="N729" s="168"/>
      <c r="O729" s="59"/>
      <c r="P729" s="59"/>
      <c r="Q729" s="59"/>
      <c r="R729" s="59"/>
      <c r="S729" s="59"/>
      <c r="T729" s="60"/>
      <c r="U729" s="33"/>
      <c r="V729" s="33"/>
      <c r="W729" s="33"/>
      <c r="X729" s="33"/>
      <c r="Y729" s="33"/>
      <c r="Z729" s="33"/>
      <c r="AA729" s="33"/>
      <c r="AB729" s="33"/>
      <c r="AC729" s="33"/>
      <c r="AD729" s="33"/>
      <c r="AE729" s="33"/>
      <c r="AT729" s="18" t="s">
        <v>164</v>
      </c>
      <c r="AU729" s="18" t="s">
        <v>87</v>
      </c>
    </row>
    <row r="730" spans="1:65" s="12" customFormat="1" ht="25.9" customHeight="1">
      <c r="B730" s="137"/>
      <c r="D730" s="138" t="s">
        <v>77</v>
      </c>
      <c r="E730" s="139" t="s">
        <v>227</v>
      </c>
      <c r="F730" s="139" t="s">
        <v>762</v>
      </c>
      <c r="I730" s="140"/>
      <c r="J730" s="141">
        <f>BK730</f>
        <v>0</v>
      </c>
      <c r="L730" s="137"/>
      <c r="M730" s="142"/>
      <c r="N730" s="143"/>
      <c r="O730" s="143"/>
      <c r="P730" s="144">
        <f>P731</f>
        <v>0</v>
      </c>
      <c r="Q730" s="143"/>
      <c r="R730" s="144">
        <f>R731</f>
        <v>1.5682999999999998</v>
      </c>
      <c r="S730" s="143"/>
      <c r="T730" s="145">
        <f>T731</f>
        <v>0</v>
      </c>
      <c r="AR730" s="138" t="s">
        <v>176</v>
      </c>
      <c r="AT730" s="146" t="s">
        <v>77</v>
      </c>
      <c r="AU730" s="146" t="s">
        <v>78</v>
      </c>
      <c r="AY730" s="138" t="s">
        <v>153</v>
      </c>
      <c r="BK730" s="147">
        <f>BK731</f>
        <v>0</v>
      </c>
    </row>
    <row r="731" spans="1:65" s="12" customFormat="1" ht="22.9" customHeight="1">
      <c r="B731" s="137"/>
      <c r="D731" s="138" t="s">
        <v>77</v>
      </c>
      <c r="E731" s="148" t="s">
        <v>763</v>
      </c>
      <c r="F731" s="148" t="s">
        <v>764</v>
      </c>
      <c r="I731" s="140"/>
      <c r="J731" s="149">
        <f>BK731</f>
        <v>0</v>
      </c>
      <c r="L731" s="137"/>
      <c r="M731" s="142"/>
      <c r="N731" s="143"/>
      <c r="O731" s="143"/>
      <c r="P731" s="144">
        <f>SUM(P732:P752)</f>
        <v>0</v>
      </c>
      <c r="Q731" s="143"/>
      <c r="R731" s="144">
        <f>SUM(R732:R752)</f>
        <v>1.5682999999999998</v>
      </c>
      <c r="S731" s="143"/>
      <c r="T731" s="145">
        <f>SUM(T732:T752)</f>
        <v>0</v>
      </c>
      <c r="AR731" s="138" t="s">
        <v>176</v>
      </c>
      <c r="AT731" s="146" t="s">
        <v>77</v>
      </c>
      <c r="AU731" s="146" t="s">
        <v>85</v>
      </c>
      <c r="AY731" s="138" t="s">
        <v>153</v>
      </c>
      <c r="BK731" s="147">
        <f>SUM(BK732:BK752)</f>
        <v>0</v>
      </c>
    </row>
    <row r="732" spans="1:65" s="2" customFormat="1" ht="24.2" customHeight="1">
      <c r="A732" s="33"/>
      <c r="B732" s="150"/>
      <c r="C732" s="151" t="s">
        <v>1191</v>
      </c>
      <c r="D732" s="151" t="s">
        <v>155</v>
      </c>
      <c r="E732" s="152" t="s">
        <v>766</v>
      </c>
      <c r="F732" s="153" t="s">
        <v>767</v>
      </c>
      <c r="G732" s="154" t="s">
        <v>209</v>
      </c>
      <c r="H732" s="155">
        <v>10</v>
      </c>
      <c r="I732" s="156"/>
      <c r="J732" s="157">
        <f>ROUND(I732*H732,2)</f>
        <v>0</v>
      </c>
      <c r="K732" s="153" t="s">
        <v>159</v>
      </c>
      <c r="L732" s="34"/>
      <c r="M732" s="158" t="s">
        <v>1</v>
      </c>
      <c r="N732" s="159" t="s">
        <v>43</v>
      </c>
      <c r="O732" s="59"/>
      <c r="P732" s="160">
        <f>O732*H732</f>
        <v>0</v>
      </c>
      <c r="Q732" s="160">
        <v>0</v>
      </c>
      <c r="R732" s="160">
        <f>Q732*H732</f>
        <v>0</v>
      </c>
      <c r="S732" s="160">
        <v>0</v>
      </c>
      <c r="T732" s="161">
        <f>S732*H732</f>
        <v>0</v>
      </c>
      <c r="U732" s="33"/>
      <c r="V732" s="33"/>
      <c r="W732" s="33"/>
      <c r="X732" s="33"/>
      <c r="Y732" s="33"/>
      <c r="Z732" s="33"/>
      <c r="AA732" s="33"/>
      <c r="AB732" s="33"/>
      <c r="AC732" s="33"/>
      <c r="AD732" s="33"/>
      <c r="AE732" s="33"/>
      <c r="AR732" s="162" t="s">
        <v>624</v>
      </c>
      <c r="AT732" s="162" t="s">
        <v>155</v>
      </c>
      <c r="AU732" s="162" t="s">
        <v>87</v>
      </c>
      <c r="AY732" s="18" t="s">
        <v>153</v>
      </c>
      <c r="BE732" s="163">
        <f>IF(N732="základní",J732,0)</f>
        <v>0</v>
      </c>
      <c r="BF732" s="163">
        <f>IF(N732="snížená",J732,0)</f>
        <v>0</v>
      </c>
      <c r="BG732" s="163">
        <f>IF(N732="zákl. přenesená",J732,0)</f>
        <v>0</v>
      </c>
      <c r="BH732" s="163">
        <f>IF(N732="sníž. přenesená",J732,0)</f>
        <v>0</v>
      </c>
      <c r="BI732" s="163">
        <f>IF(N732="nulová",J732,0)</f>
        <v>0</v>
      </c>
      <c r="BJ732" s="18" t="s">
        <v>85</v>
      </c>
      <c r="BK732" s="163">
        <f>ROUND(I732*H732,2)</f>
        <v>0</v>
      </c>
      <c r="BL732" s="18" t="s">
        <v>624</v>
      </c>
      <c r="BM732" s="162" t="s">
        <v>768</v>
      </c>
    </row>
    <row r="733" spans="1:65" s="2" customFormat="1" ht="39">
      <c r="A733" s="33"/>
      <c r="B733" s="34"/>
      <c r="C733" s="33"/>
      <c r="D733" s="164" t="s">
        <v>162</v>
      </c>
      <c r="E733" s="33"/>
      <c r="F733" s="165" t="s">
        <v>769</v>
      </c>
      <c r="G733" s="33"/>
      <c r="H733" s="33"/>
      <c r="I733" s="166"/>
      <c r="J733" s="33"/>
      <c r="K733" s="33"/>
      <c r="L733" s="34"/>
      <c r="M733" s="167"/>
      <c r="N733" s="168"/>
      <c r="O733" s="59"/>
      <c r="P733" s="59"/>
      <c r="Q733" s="59"/>
      <c r="R733" s="59"/>
      <c r="S733" s="59"/>
      <c r="T733" s="60"/>
      <c r="U733" s="33"/>
      <c r="V733" s="33"/>
      <c r="W733" s="33"/>
      <c r="X733" s="33"/>
      <c r="Y733" s="33"/>
      <c r="Z733" s="33"/>
      <c r="AA733" s="33"/>
      <c r="AB733" s="33"/>
      <c r="AC733" s="33"/>
      <c r="AD733" s="33"/>
      <c r="AE733" s="33"/>
      <c r="AT733" s="18" t="s">
        <v>162</v>
      </c>
      <c r="AU733" s="18" t="s">
        <v>87</v>
      </c>
    </row>
    <row r="734" spans="1:65" s="2" customFormat="1" ht="29.25">
      <c r="A734" s="33"/>
      <c r="B734" s="34"/>
      <c r="C734" s="33"/>
      <c r="D734" s="164" t="s">
        <v>164</v>
      </c>
      <c r="E734" s="33"/>
      <c r="F734" s="169" t="s">
        <v>770</v>
      </c>
      <c r="G734" s="33"/>
      <c r="H734" s="33"/>
      <c r="I734" s="166"/>
      <c r="J734" s="33"/>
      <c r="K734" s="33"/>
      <c r="L734" s="34"/>
      <c r="M734" s="167"/>
      <c r="N734" s="168"/>
      <c r="O734" s="59"/>
      <c r="P734" s="59"/>
      <c r="Q734" s="59"/>
      <c r="R734" s="59"/>
      <c r="S734" s="59"/>
      <c r="T734" s="60"/>
      <c r="U734" s="33"/>
      <c r="V734" s="33"/>
      <c r="W734" s="33"/>
      <c r="X734" s="33"/>
      <c r="Y734" s="33"/>
      <c r="Z734" s="33"/>
      <c r="AA734" s="33"/>
      <c r="AB734" s="33"/>
      <c r="AC734" s="33"/>
      <c r="AD734" s="33"/>
      <c r="AE734" s="33"/>
      <c r="AT734" s="18" t="s">
        <v>164</v>
      </c>
      <c r="AU734" s="18" t="s">
        <v>87</v>
      </c>
    </row>
    <row r="735" spans="1:65" s="13" customFormat="1" ht="22.5">
      <c r="B735" s="170"/>
      <c r="D735" s="164" t="s">
        <v>166</v>
      </c>
      <c r="E735" s="171" t="s">
        <v>1</v>
      </c>
      <c r="F735" s="172" t="s">
        <v>204</v>
      </c>
      <c r="H735" s="171" t="s">
        <v>1</v>
      </c>
      <c r="I735" s="173"/>
      <c r="L735" s="170"/>
      <c r="M735" s="174"/>
      <c r="N735" s="175"/>
      <c r="O735" s="175"/>
      <c r="P735" s="175"/>
      <c r="Q735" s="175"/>
      <c r="R735" s="175"/>
      <c r="S735" s="175"/>
      <c r="T735" s="176"/>
      <c r="AT735" s="171" t="s">
        <v>166</v>
      </c>
      <c r="AU735" s="171" t="s">
        <v>87</v>
      </c>
      <c r="AV735" s="13" t="s">
        <v>85</v>
      </c>
      <c r="AW735" s="13" t="s">
        <v>34</v>
      </c>
      <c r="AX735" s="13" t="s">
        <v>78</v>
      </c>
      <c r="AY735" s="171" t="s">
        <v>153</v>
      </c>
    </row>
    <row r="736" spans="1:65" s="14" customFormat="1" ht="11.25">
      <c r="B736" s="177"/>
      <c r="D736" s="164" t="s">
        <v>166</v>
      </c>
      <c r="E736" s="178" t="s">
        <v>1</v>
      </c>
      <c r="F736" s="179" t="s">
        <v>1192</v>
      </c>
      <c r="H736" s="180">
        <v>10</v>
      </c>
      <c r="I736" s="181"/>
      <c r="L736" s="177"/>
      <c r="M736" s="182"/>
      <c r="N736" s="183"/>
      <c r="O736" s="183"/>
      <c r="P736" s="183"/>
      <c r="Q736" s="183"/>
      <c r="R736" s="183"/>
      <c r="S736" s="183"/>
      <c r="T736" s="184"/>
      <c r="AT736" s="178" t="s">
        <v>166</v>
      </c>
      <c r="AU736" s="178" t="s">
        <v>87</v>
      </c>
      <c r="AV736" s="14" t="s">
        <v>87</v>
      </c>
      <c r="AW736" s="14" t="s">
        <v>34</v>
      </c>
      <c r="AX736" s="14" t="s">
        <v>85</v>
      </c>
      <c r="AY736" s="178" t="s">
        <v>153</v>
      </c>
    </row>
    <row r="737" spans="1:65" s="2" customFormat="1" ht="33" customHeight="1">
      <c r="A737" s="33"/>
      <c r="B737" s="150"/>
      <c r="C737" s="151" t="s">
        <v>1193</v>
      </c>
      <c r="D737" s="151" t="s">
        <v>155</v>
      </c>
      <c r="E737" s="152" t="s">
        <v>773</v>
      </c>
      <c r="F737" s="153" t="s">
        <v>774</v>
      </c>
      <c r="G737" s="154" t="s">
        <v>209</v>
      </c>
      <c r="H737" s="155">
        <v>10</v>
      </c>
      <c r="I737" s="156"/>
      <c r="J737" s="157">
        <f>ROUND(I737*H737,2)</f>
        <v>0</v>
      </c>
      <c r="K737" s="153" t="s">
        <v>159</v>
      </c>
      <c r="L737" s="34"/>
      <c r="M737" s="158" t="s">
        <v>1</v>
      </c>
      <c r="N737" s="159" t="s">
        <v>43</v>
      </c>
      <c r="O737" s="59"/>
      <c r="P737" s="160">
        <f>O737*H737</f>
        <v>0</v>
      </c>
      <c r="Q737" s="160">
        <v>0.15614</v>
      </c>
      <c r="R737" s="160">
        <f>Q737*H737</f>
        <v>1.5613999999999999</v>
      </c>
      <c r="S737" s="160">
        <v>0</v>
      </c>
      <c r="T737" s="161">
        <f>S737*H737</f>
        <v>0</v>
      </c>
      <c r="U737" s="33"/>
      <c r="V737" s="33"/>
      <c r="W737" s="33"/>
      <c r="X737" s="33"/>
      <c r="Y737" s="33"/>
      <c r="Z737" s="33"/>
      <c r="AA737" s="33"/>
      <c r="AB737" s="33"/>
      <c r="AC737" s="33"/>
      <c r="AD737" s="33"/>
      <c r="AE737" s="33"/>
      <c r="AR737" s="162" t="s">
        <v>624</v>
      </c>
      <c r="AT737" s="162" t="s">
        <v>155</v>
      </c>
      <c r="AU737" s="162" t="s">
        <v>87</v>
      </c>
      <c r="AY737" s="18" t="s">
        <v>153</v>
      </c>
      <c r="BE737" s="163">
        <f>IF(N737="základní",J737,0)</f>
        <v>0</v>
      </c>
      <c r="BF737" s="163">
        <f>IF(N737="snížená",J737,0)</f>
        <v>0</v>
      </c>
      <c r="BG737" s="163">
        <f>IF(N737="zákl. přenesená",J737,0)</f>
        <v>0</v>
      </c>
      <c r="BH737" s="163">
        <f>IF(N737="sníž. přenesená",J737,0)</f>
        <v>0</v>
      </c>
      <c r="BI737" s="163">
        <f>IF(N737="nulová",J737,0)</f>
        <v>0</v>
      </c>
      <c r="BJ737" s="18" t="s">
        <v>85</v>
      </c>
      <c r="BK737" s="163">
        <f>ROUND(I737*H737,2)</f>
        <v>0</v>
      </c>
      <c r="BL737" s="18" t="s">
        <v>624</v>
      </c>
      <c r="BM737" s="162" t="s">
        <v>775</v>
      </c>
    </row>
    <row r="738" spans="1:65" s="2" customFormat="1" ht="29.25">
      <c r="A738" s="33"/>
      <c r="B738" s="34"/>
      <c r="C738" s="33"/>
      <c r="D738" s="164" t="s">
        <v>162</v>
      </c>
      <c r="E738" s="33"/>
      <c r="F738" s="165" t="s">
        <v>776</v>
      </c>
      <c r="G738" s="33"/>
      <c r="H738" s="33"/>
      <c r="I738" s="166"/>
      <c r="J738" s="33"/>
      <c r="K738" s="33"/>
      <c r="L738" s="34"/>
      <c r="M738" s="167"/>
      <c r="N738" s="168"/>
      <c r="O738" s="59"/>
      <c r="P738" s="59"/>
      <c r="Q738" s="59"/>
      <c r="R738" s="59"/>
      <c r="S738" s="59"/>
      <c r="T738" s="60"/>
      <c r="U738" s="33"/>
      <c r="V738" s="33"/>
      <c r="W738" s="33"/>
      <c r="X738" s="33"/>
      <c r="Y738" s="33"/>
      <c r="Z738" s="33"/>
      <c r="AA738" s="33"/>
      <c r="AB738" s="33"/>
      <c r="AC738" s="33"/>
      <c r="AD738" s="33"/>
      <c r="AE738" s="33"/>
      <c r="AT738" s="18" t="s">
        <v>162</v>
      </c>
      <c r="AU738" s="18" t="s">
        <v>87</v>
      </c>
    </row>
    <row r="739" spans="1:65" s="2" customFormat="1" ht="39">
      <c r="A739" s="33"/>
      <c r="B739" s="34"/>
      <c r="C739" s="33"/>
      <c r="D739" s="164" t="s">
        <v>164</v>
      </c>
      <c r="E739" s="33"/>
      <c r="F739" s="169" t="s">
        <v>777</v>
      </c>
      <c r="G739" s="33"/>
      <c r="H739" s="33"/>
      <c r="I739" s="166"/>
      <c r="J739" s="33"/>
      <c r="K739" s="33"/>
      <c r="L739" s="34"/>
      <c r="M739" s="167"/>
      <c r="N739" s="168"/>
      <c r="O739" s="59"/>
      <c r="P739" s="59"/>
      <c r="Q739" s="59"/>
      <c r="R739" s="59"/>
      <c r="S739" s="59"/>
      <c r="T739" s="60"/>
      <c r="U739" s="33"/>
      <c r="V739" s="33"/>
      <c r="W739" s="33"/>
      <c r="X739" s="33"/>
      <c r="Y739" s="33"/>
      <c r="Z739" s="33"/>
      <c r="AA739" s="33"/>
      <c r="AB739" s="33"/>
      <c r="AC739" s="33"/>
      <c r="AD739" s="33"/>
      <c r="AE739" s="33"/>
      <c r="AT739" s="18" t="s">
        <v>164</v>
      </c>
      <c r="AU739" s="18" t="s">
        <v>87</v>
      </c>
    </row>
    <row r="740" spans="1:65" s="13" customFormat="1" ht="22.5">
      <c r="B740" s="170"/>
      <c r="D740" s="164" t="s">
        <v>166</v>
      </c>
      <c r="E740" s="171" t="s">
        <v>1</v>
      </c>
      <c r="F740" s="172" t="s">
        <v>204</v>
      </c>
      <c r="H740" s="171" t="s">
        <v>1</v>
      </c>
      <c r="I740" s="173"/>
      <c r="L740" s="170"/>
      <c r="M740" s="174"/>
      <c r="N740" s="175"/>
      <c r="O740" s="175"/>
      <c r="P740" s="175"/>
      <c r="Q740" s="175"/>
      <c r="R740" s="175"/>
      <c r="S740" s="175"/>
      <c r="T740" s="176"/>
      <c r="AT740" s="171" t="s">
        <v>166</v>
      </c>
      <c r="AU740" s="171" t="s">
        <v>87</v>
      </c>
      <c r="AV740" s="13" t="s">
        <v>85</v>
      </c>
      <c r="AW740" s="13" t="s">
        <v>34</v>
      </c>
      <c r="AX740" s="13" t="s">
        <v>78</v>
      </c>
      <c r="AY740" s="171" t="s">
        <v>153</v>
      </c>
    </row>
    <row r="741" spans="1:65" s="14" customFormat="1" ht="11.25">
      <c r="B741" s="177"/>
      <c r="D741" s="164" t="s">
        <v>166</v>
      </c>
      <c r="E741" s="178" t="s">
        <v>1</v>
      </c>
      <c r="F741" s="179" t="s">
        <v>1086</v>
      </c>
      <c r="H741" s="180">
        <v>10</v>
      </c>
      <c r="I741" s="181"/>
      <c r="L741" s="177"/>
      <c r="M741" s="182"/>
      <c r="N741" s="183"/>
      <c r="O741" s="183"/>
      <c r="P741" s="183"/>
      <c r="Q741" s="183"/>
      <c r="R741" s="183"/>
      <c r="S741" s="183"/>
      <c r="T741" s="184"/>
      <c r="AT741" s="178" t="s">
        <v>166</v>
      </c>
      <c r="AU741" s="178" t="s">
        <v>87</v>
      </c>
      <c r="AV741" s="14" t="s">
        <v>87</v>
      </c>
      <c r="AW741" s="14" t="s">
        <v>34</v>
      </c>
      <c r="AX741" s="14" t="s">
        <v>85</v>
      </c>
      <c r="AY741" s="178" t="s">
        <v>153</v>
      </c>
    </row>
    <row r="742" spans="1:65" s="2" customFormat="1" ht="24.2" customHeight="1">
      <c r="A742" s="33"/>
      <c r="B742" s="150"/>
      <c r="C742" s="151" t="s">
        <v>1194</v>
      </c>
      <c r="D742" s="151" t="s">
        <v>155</v>
      </c>
      <c r="E742" s="152" t="s">
        <v>780</v>
      </c>
      <c r="F742" s="153" t="s">
        <v>781</v>
      </c>
      <c r="G742" s="154" t="s">
        <v>209</v>
      </c>
      <c r="H742" s="155">
        <v>10</v>
      </c>
      <c r="I742" s="156"/>
      <c r="J742" s="157">
        <f>ROUND(I742*H742,2)</f>
        <v>0</v>
      </c>
      <c r="K742" s="153" t="s">
        <v>159</v>
      </c>
      <c r="L742" s="34"/>
      <c r="M742" s="158" t="s">
        <v>1</v>
      </c>
      <c r="N742" s="159" t="s">
        <v>43</v>
      </c>
      <c r="O742" s="59"/>
      <c r="P742" s="160">
        <f>O742*H742</f>
        <v>0</v>
      </c>
      <c r="Q742" s="160">
        <v>0</v>
      </c>
      <c r="R742" s="160">
        <f>Q742*H742</f>
        <v>0</v>
      </c>
      <c r="S742" s="160">
        <v>0</v>
      </c>
      <c r="T742" s="161">
        <f>S742*H742</f>
        <v>0</v>
      </c>
      <c r="U742" s="33"/>
      <c r="V742" s="33"/>
      <c r="W742" s="33"/>
      <c r="X742" s="33"/>
      <c r="Y742" s="33"/>
      <c r="Z742" s="33"/>
      <c r="AA742" s="33"/>
      <c r="AB742" s="33"/>
      <c r="AC742" s="33"/>
      <c r="AD742" s="33"/>
      <c r="AE742" s="33"/>
      <c r="AR742" s="162" t="s">
        <v>624</v>
      </c>
      <c r="AT742" s="162" t="s">
        <v>155</v>
      </c>
      <c r="AU742" s="162" t="s">
        <v>87</v>
      </c>
      <c r="AY742" s="18" t="s">
        <v>153</v>
      </c>
      <c r="BE742" s="163">
        <f>IF(N742="základní",J742,0)</f>
        <v>0</v>
      </c>
      <c r="BF742" s="163">
        <f>IF(N742="snížená",J742,0)</f>
        <v>0</v>
      </c>
      <c r="BG742" s="163">
        <f>IF(N742="zákl. přenesená",J742,0)</f>
        <v>0</v>
      </c>
      <c r="BH742" s="163">
        <f>IF(N742="sníž. přenesená",J742,0)</f>
        <v>0</v>
      </c>
      <c r="BI742" s="163">
        <f>IF(N742="nulová",J742,0)</f>
        <v>0</v>
      </c>
      <c r="BJ742" s="18" t="s">
        <v>85</v>
      </c>
      <c r="BK742" s="163">
        <f>ROUND(I742*H742,2)</f>
        <v>0</v>
      </c>
      <c r="BL742" s="18" t="s">
        <v>624</v>
      </c>
      <c r="BM742" s="162" t="s">
        <v>782</v>
      </c>
    </row>
    <row r="743" spans="1:65" s="2" customFormat="1" ht="19.5">
      <c r="A743" s="33"/>
      <c r="B743" s="34"/>
      <c r="C743" s="33"/>
      <c r="D743" s="164" t="s">
        <v>162</v>
      </c>
      <c r="E743" s="33"/>
      <c r="F743" s="165" t="s">
        <v>783</v>
      </c>
      <c r="G743" s="33"/>
      <c r="H743" s="33"/>
      <c r="I743" s="166"/>
      <c r="J743" s="33"/>
      <c r="K743" s="33"/>
      <c r="L743" s="34"/>
      <c r="M743" s="167"/>
      <c r="N743" s="168"/>
      <c r="O743" s="59"/>
      <c r="P743" s="59"/>
      <c r="Q743" s="59"/>
      <c r="R743" s="59"/>
      <c r="S743" s="59"/>
      <c r="T743" s="60"/>
      <c r="U743" s="33"/>
      <c r="V743" s="33"/>
      <c r="W743" s="33"/>
      <c r="X743" s="33"/>
      <c r="Y743" s="33"/>
      <c r="Z743" s="33"/>
      <c r="AA743" s="33"/>
      <c r="AB743" s="33"/>
      <c r="AC743" s="33"/>
      <c r="AD743" s="33"/>
      <c r="AE743" s="33"/>
      <c r="AT743" s="18" t="s">
        <v>162</v>
      </c>
      <c r="AU743" s="18" t="s">
        <v>87</v>
      </c>
    </row>
    <row r="744" spans="1:65" s="13" customFormat="1" ht="22.5">
      <c r="B744" s="170"/>
      <c r="D744" s="164" t="s">
        <v>166</v>
      </c>
      <c r="E744" s="171" t="s">
        <v>1</v>
      </c>
      <c r="F744" s="172" t="s">
        <v>204</v>
      </c>
      <c r="H744" s="171" t="s">
        <v>1</v>
      </c>
      <c r="I744" s="173"/>
      <c r="L744" s="170"/>
      <c r="M744" s="174"/>
      <c r="N744" s="175"/>
      <c r="O744" s="175"/>
      <c r="P744" s="175"/>
      <c r="Q744" s="175"/>
      <c r="R744" s="175"/>
      <c r="S744" s="175"/>
      <c r="T744" s="176"/>
      <c r="AT744" s="171" t="s">
        <v>166</v>
      </c>
      <c r="AU744" s="171" t="s">
        <v>87</v>
      </c>
      <c r="AV744" s="13" t="s">
        <v>85</v>
      </c>
      <c r="AW744" s="13" t="s">
        <v>34</v>
      </c>
      <c r="AX744" s="13" t="s">
        <v>78</v>
      </c>
      <c r="AY744" s="171" t="s">
        <v>153</v>
      </c>
    </row>
    <row r="745" spans="1:65" s="14" customFormat="1" ht="11.25">
      <c r="B745" s="177"/>
      <c r="D745" s="164" t="s">
        <v>166</v>
      </c>
      <c r="E745" s="178" t="s">
        <v>1</v>
      </c>
      <c r="F745" s="179" t="s">
        <v>1195</v>
      </c>
      <c r="H745" s="180">
        <v>10</v>
      </c>
      <c r="I745" s="181"/>
      <c r="L745" s="177"/>
      <c r="M745" s="182"/>
      <c r="N745" s="183"/>
      <c r="O745" s="183"/>
      <c r="P745" s="183"/>
      <c r="Q745" s="183"/>
      <c r="R745" s="183"/>
      <c r="S745" s="183"/>
      <c r="T745" s="184"/>
      <c r="AT745" s="178" t="s">
        <v>166</v>
      </c>
      <c r="AU745" s="178" t="s">
        <v>87</v>
      </c>
      <c r="AV745" s="14" t="s">
        <v>87</v>
      </c>
      <c r="AW745" s="14" t="s">
        <v>34</v>
      </c>
      <c r="AX745" s="14" t="s">
        <v>85</v>
      </c>
      <c r="AY745" s="178" t="s">
        <v>153</v>
      </c>
    </row>
    <row r="746" spans="1:65" s="2" customFormat="1" ht="16.5" customHeight="1">
      <c r="A746" s="33"/>
      <c r="B746" s="150"/>
      <c r="C746" s="193" t="s">
        <v>1196</v>
      </c>
      <c r="D746" s="193" t="s">
        <v>227</v>
      </c>
      <c r="E746" s="194" t="s">
        <v>787</v>
      </c>
      <c r="F746" s="195" t="s">
        <v>788</v>
      </c>
      <c r="G746" s="196" t="s">
        <v>209</v>
      </c>
      <c r="H746" s="197">
        <v>10</v>
      </c>
      <c r="I746" s="198"/>
      <c r="J746" s="199">
        <f>ROUND(I746*H746,2)</f>
        <v>0</v>
      </c>
      <c r="K746" s="195" t="s">
        <v>1</v>
      </c>
      <c r="L746" s="200"/>
      <c r="M746" s="201" t="s">
        <v>1</v>
      </c>
      <c r="N746" s="202" t="s">
        <v>43</v>
      </c>
      <c r="O746" s="59"/>
      <c r="P746" s="160">
        <f>O746*H746</f>
        <v>0</v>
      </c>
      <c r="Q746" s="160">
        <v>6.8999999999999997E-4</v>
      </c>
      <c r="R746" s="160">
        <f>Q746*H746</f>
        <v>6.8999999999999999E-3</v>
      </c>
      <c r="S746" s="160">
        <v>0</v>
      </c>
      <c r="T746" s="161">
        <f>S746*H746</f>
        <v>0</v>
      </c>
      <c r="U746" s="33"/>
      <c r="V746" s="33"/>
      <c r="W746" s="33"/>
      <c r="X746" s="33"/>
      <c r="Y746" s="33"/>
      <c r="Z746" s="33"/>
      <c r="AA746" s="33"/>
      <c r="AB746" s="33"/>
      <c r="AC746" s="33"/>
      <c r="AD746" s="33"/>
      <c r="AE746" s="33"/>
      <c r="AR746" s="162" t="s">
        <v>789</v>
      </c>
      <c r="AT746" s="162" t="s">
        <v>227</v>
      </c>
      <c r="AU746" s="162" t="s">
        <v>87</v>
      </c>
      <c r="AY746" s="18" t="s">
        <v>153</v>
      </c>
      <c r="BE746" s="163">
        <f>IF(N746="základní",J746,0)</f>
        <v>0</v>
      </c>
      <c r="BF746" s="163">
        <f>IF(N746="snížená",J746,0)</f>
        <v>0</v>
      </c>
      <c r="BG746" s="163">
        <f>IF(N746="zákl. přenesená",J746,0)</f>
        <v>0</v>
      </c>
      <c r="BH746" s="163">
        <f>IF(N746="sníž. přenesená",J746,0)</f>
        <v>0</v>
      </c>
      <c r="BI746" s="163">
        <f>IF(N746="nulová",J746,0)</f>
        <v>0</v>
      </c>
      <c r="BJ746" s="18" t="s">
        <v>85</v>
      </c>
      <c r="BK746" s="163">
        <f>ROUND(I746*H746,2)</f>
        <v>0</v>
      </c>
      <c r="BL746" s="18" t="s">
        <v>789</v>
      </c>
      <c r="BM746" s="162" t="s">
        <v>790</v>
      </c>
    </row>
    <row r="747" spans="1:65" s="2" customFormat="1" ht="11.25">
      <c r="A747" s="33"/>
      <c r="B747" s="34"/>
      <c r="C747" s="33"/>
      <c r="D747" s="164" t="s">
        <v>162</v>
      </c>
      <c r="E747" s="33"/>
      <c r="F747" s="165" t="s">
        <v>788</v>
      </c>
      <c r="G747" s="33"/>
      <c r="H747" s="33"/>
      <c r="I747" s="166"/>
      <c r="J747" s="33"/>
      <c r="K747" s="33"/>
      <c r="L747" s="34"/>
      <c r="M747" s="167"/>
      <c r="N747" s="168"/>
      <c r="O747" s="59"/>
      <c r="P747" s="59"/>
      <c r="Q747" s="59"/>
      <c r="R747" s="59"/>
      <c r="S747" s="59"/>
      <c r="T747" s="60"/>
      <c r="U747" s="33"/>
      <c r="V747" s="33"/>
      <c r="W747" s="33"/>
      <c r="X747" s="33"/>
      <c r="Y747" s="33"/>
      <c r="Z747" s="33"/>
      <c r="AA747" s="33"/>
      <c r="AB747" s="33"/>
      <c r="AC747" s="33"/>
      <c r="AD747" s="33"/>
      <c r="AE747" s="33"/>
      <c r="AT747" s="18" t="s">
        <v>162</v>
      </c>
      <c r="AU747" s="18" t="s">
        <v>87</v>
      </c>
    </row>
    <row r="748" spans="1:65" s="14" customFormat="1" ht="11.25">
      <c r="B748" s="177"/>
      <c r="D748" s="164" t="s">
        <v>166</v>
      </c>
      <c r="E748" s="178" t="s">
        <v>1</v>
      </c>
      <c r="F748" s="179" t="s">
        <v>1197</v>
      </c>
      <c r="H748" s="180">
        <v>10</v>
      </c>
      <c r="I748" s="181"/>
      <c r="L748" s="177"/>
      <c r="M748" s="182"/>
      <c r="N748" s="183"/>
      <c r="O748" s="183"/>
      <c r="P748" s="183"/>
      <c r="Q748" s="183"/>
      <c r="R748" s="183"/>
      <c r="S748" s="183"/>
      <c r="T748" s="184"/>
      <c r="AT748" s="178" t="s">
        <v>166</v>
      </c>
      <c r="AU748" s="178" t="s">
        <v>87</v>
      </c>
      <c r="AV748" s="14" t="s">
        <v>87</v>
      </c>
      <c r="AW748" s="14" t="s">
        <v>34</v>
      </c>
      <c r="AX748" s="14" t="s">
        <v>85</v>
      </c>
      <c r="AY748" s="178" t="s">
        <v>153</v>
      </c>
    </row>
    <row r="749" spans="1:65" s="2" customFormat="1" ht="24.2" customHeight="1">
      <c r="A749" s="33"/>
      <c r="B749" s="150"/>
      <c r="C749" s="151" t="s">
        <v>1198</v>
      </c>
      <c r="D749" s="151" t="s">
        <v>155</v>
      </c>
      <c r="E749" s="152" t="s">
        <v>793</v>
      </c>
      <c r="F749" s="153" t="s">
        <v>794</v>
      </c>
      <c r="G749" s="154" t="s">
        <v>209</v>
      </c>
      <c r="H749" s="155">
        <v>10</v>
      </c>
      <c r="I749" s="156"/>
      <c r="J749" s="157">
        <f>ROUND(I749*H749,2)</f>
        <v>0</v>
      </c>
      <c r="K749" s="153" t="s">
        <v>159</v>
      </c>
      <c r="L749" s="34"/>
      <c r="M749" s="158" t="s">
        <v>1</v>
      </c>
      <c r="N749" s="159" t="s">
        <v>43</v>
      </c>
      <c r="O749" s="59"/>
      <c r="P749" s="160">
        <f>O749*H749</f>
        <v>0</v>
      </c>
      <c r="Q749" s="160">
        <v>0</v>
      </c>
      <c r="R749" s="160">
        <f>Q749*H749</f>
        <v>0</v>
      </c>
      <c r="S749" s="160">
        <v>0</v>
      </c>
      <c r="T749" s="161">
        <f>S749*H749</f>
        <v>0</v>
      </c>
      <c r="U749" s="33"/>
      <c r="V749" s="33"/>
      <c r="W749" s="33"/>
      <c r="X749" s="33"/>
      <c r="Y749" s="33"/>
      <c r="Z749" s="33"/>
      <c r="AA749" s="33"/>
      <c r="AB749" s="33"/>
      <c r="AC749" s="33"/>
      <c r="AD749" s="33"/>
      <c r="AE749" s="33"/>
      <c r="AR749" s="162" t="s">
        <v>624</v>
      </c>
      <c r="AT749" s="162" t="s">
        <v>155</v>
      </c>
      <c r="AU749" s="162" t="s">
        <v>87</v>
      </c>
      <c r="AY749" s="18" t="s">
        <v>153</v>
      </c>
      <c r="BE749" s="163">
        <f>IF(N749="základní",J749,0)</f>
        <v>0</v>
      </c>
      <c r="BF749" s="163">
        <f>IF(N749="snížená",J749,0)</f>
        <v>0</v>
      </c>
      <c r="BG749" s="163">
        <f>IF(N749="zákl. přenesená",J749,0)</f>
        <v>0</v>
      </c>
      <c r="BH749" s="163">
        <f>IF(N749="sníž. přenesená",J749,0)</f>
        <v>0</v>
      </c>
      <c r="BI749" s="163">
        <f>IF(N749="nulová",J749,0)</f>
        <v>0</v>
      </c>
      <c r="BJ749" s="18" t="s">
        <v>85</v>
      </c>
      <c r="BK749" s="163">
        <f>ROUND(I749*H749,2)</f>
        <v>0</v>
      </c>
      <c r="BL749" s="18" t="s">
        <v>624</v>
      </c>
      <c r="BM749" s="162" t="s">
        <v>795</v>
      </c>
    </row>
    <row r="750" spans="1:65" s="2" customFormat="1" ht="29.25">
      <c r="A750" s="33"/>
      <c r="B750" s="34"/>
      <c r="C750" s="33"/>
      <c r="D750" s="164" t="s">
        <v>162</v>
      </c>
      <c r="E750" s="33"/>
      <c r="F750" s="165" t="s">
        <v>796</v>
      </c>
      <c r="G750" s="33"/>
      <c r="H750" s="33"/>
      <c r="I750" s="166"/>
      <c r="J750" s="33"/>
      <c r="K750" s="33"/>
      <c r="L750" s="34"/>
      <c r="M750" s="167"/>
      <c r="N750" s="168"/>
      <c r="O750" s="59"/>
      <c r="P750" s="59"/>
      <c r="Q750" s="59"/>
      <c r="R750" s="59"/>
      <c r="S750" s="59"/>
      <c r="T750" s="60"/>
      <c r="U750" s="33"/>
      <c r="V750" s="33"/>
      <c r="W750" s="33"/>
      <c r="X750" s="33"/>
      <c r="Y750" s="33"/>
      <c r="Z750" s="33"/>
      <c r="AA750" s="33"/>
      <c r="AB750" s="33"/>
      <c r="AC750" s="33"/>
      <c r="AD750" s="33"/>
      <c r="AE750" s="33"/>
      <c r="AT750" s="18" t="s">
        <v>162</v>
      </c>
      <c r="AU750" s="18" t="s">
        <v>87</v>
      </c>
    </row>
    <row r="751" spans="1:65" s="13" customFormat="1" ht="22.5">
      <c r="B751" s="170"/>
      <c r="D751" s="164" t="s">
        <v>166</v>
      </c>
      <c r="E751" s="171" t="s">
        <v>1</v>
      </c>
      <c r="F751" s="172" t="s">
        <v>204</v>
      </c>
      <c r="H751" s="171" t="s">
        <v>1</v>
      </c>
      <c r="I751" s="173"/>
      <c r="L751" s="170"/>
      <c r="M751" s="174"/>
      <c r="N751" s="175"/>
      <c r="O751" s="175"/>
      <c r="P751" s="175"/>
      <c r="Q751" s="175"/>
      <c r="R751" s="175"/>
      <c r="S751" s="175"/>
      <c r="T751" s="176"/>
      <c r="AT751" s="171" t="s">
        <v>166</v>
      </c>
      <c r="AU751" s="171" t="s">
        <v>87</v>
      </c>
      <c r="AV751" s="13" t="s">
        <v>85</v>
      </c>
      <c r="AW751" s="13" t="s">
        <v>34</v>
      </c>
      <c r="AX751" s="13" t="s">
        <v>78</v>
      </c>
      <c r="AY751" s="171" t="s">
        <v>153</v>
      </c>
    </row>
    <row r="752" spans="1:65" s="14" customFormat="1" ht="11.25">
      <c r="B752" s="177"/>
      <c r="D752" s="164" t="s">
        <v>166</v>
      </c>
      <c r="E752" s="178" t="s">
        <v>1</v>
      </c>
      <c r="F752" s="179" t="s">
        <v>1086</v>
      </c>
      <c r="H752" s="180">
        <v>10</v>
      </c>
      <c r="I752" s="181"/>
      <c r="L752" s="177"/>
      <c r="M752" s="211"/>
      <c r="N752" s="212"/>
      <c r="O752" s="212"/>
      <c r="P752" s="212"/>
      <c r="Q752" s="212"/>
      <c r="R752" s="212"/>
      <c r="S752" s="212"/>
      <c r="T752" s="213"/>
      <c r="AT752" s="178" t="s">
        <v>166</v>
      </c>
      <c r="AU752" s="178" t="s">
        <v>87</v>
      </c>
      <c r="AV752" s="14" t="s">
        <v>87</v>
      </c>
      <c r="AW752" s="14" t="s">
        <v>34</v>
      </c>
      <c r="AX752" s="14" t="s">
        <v>85</v>
      </c>
      <c r="AY752" s="178" t="s">
        <v>153</v>
      </c>
    </row>
    <row r="753" spans="1:31" s="2" customFormat="1" ht="6.95" customHeight="1">
      <c r="A753" s="33"/>
      <c r="B753" s="48"/>
      <c r="C753" s="49"/>
      <c r="D753" s="49"/>
      <c r="E753" s="49"/>
      <c r="F753" s="49"/>
      <c r="G753" s="49"/>
      <c r="H753" s="49"/>
      <c r="I753" s="49"/>
      <c r="J753" s="49"/>
      <c r="K753" s="49"/>
      <c r="L753" s="34"/>
      <c r="M753" s="33"/>
      <c r="O753" s="33"/>
      <c r="P753" s="33"/>
      <c r="Q753" s="33"/>
      <c r="R753" s="33"/>
      <c r="S753" s="33"/>
      <c r="T753" s="33"/>
      <c r="U753" s="33"/>
      <c r="V753" s="33"/>
      <c r="W753" s="33"/>
      <c r="X753" s="33"/>
      <c r="Y753" s="33"/>
      <c r="Z753" s="33"/>
      <c r="AA753" s="33"/>
      <c r="AB753" s="33"/>
      <c r="AC753" s="33"/>
      <c r="AD753" s="33"/>
      <c r="AE753" s="33"/>
    </row>
  </sheetData>
  <autoFilter ref="C130:K752"/>
  <mergeCells count="12">
    <mergeCell ref="E123:H123"/>
    <mergeCell ref="L2:V2"/>
    <mergeCell ref="E85:H85"/>
    <mergeCell ref="E87:H87"/>
    <mergeCell ref="E89:H89"/>
    <mergeCell ref="E119:H119"/>
    <mergeCell ref="E121:H12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sheetPr>
    <pageSetUpPr fitToPage="1"/>
  </sheetPr>
  <dimension ref="A2:BM258"/>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8" t="s">
        <v>5</v>
      </c>
      <c r="M2" s="253"/>
      <c r="N2" s="253"/>
      <c r="O2" s="253"/>
      <c r="P2" s="253"/>
      <c r="Q2" s="253"/>
      <c r="R2" s="253"/>
      <c r="S2" s="253"/>
      <c r="T2" s="253"/>
      <c r="U2" s="253"/>
      <c r="V2" s="253"/>
      <c r="AT2" s="18" t="s">
        <v>104</v>
      </c>
    </row>
    <row r="3" spans="1:46" s="1" customFormat="1" ht="6.95" customHeight="1">
      <c r="B3" s="19"/>
      <c r="C3" s="20"/>
      <c r="D3" s="20"/>
      <c r="E3" s="20"/>
      <c r="F3" s="20"/>
      <c r="G3" s="20"/>
      <c r="H3" s="20"/>
      <c r="I3" s="20"/>
      <c r="J3" s="20"/>
      <c r="K3" s="20"/>
      <c r="L3" s="21"/>
      <c r="AT3" s="18" t="s">
        <v>87</v>
      </c>
    </row>
    <row r="4" spans="1:46" s="1" customFormat="1" ht="24.95" customHeight="1">
      <c r="B4" s="21"/>
      <c r="D4" s="22" t="s">
        <v>114</v>
      </c>
      <c r="L4" s="21"/>
      <c r="M4" s="100" t="s">
        <v>10</v>
      </c>
      <c r="AT4" s="18" t="s">
        <v>3</v>
      </c>
    </row>
    <row r="5" spans="1:46" s="1" customFormat="1" ht="6.95" customHeight="1">
      <c r="B5" s="21"/>
      <c r="L5" s="21"/>
    </row>
    <row r="6" spans="1:46" s="1" customFormat="1" ht="12" customHeight="1">
      <c r="B6" s="21"/>
      <c r="D6" s="28" t="s">
        <v>16</v>
      </c>
      <c r="L6" s="21"/>
    </row>
    <row r="7" spans="1:46" s="1" customFormat="1" ht="16.5" customHeight="1">
      <c r="B7" s="21"/>
      <c r="E7" s="269" t="str">
        <f>'Rekapitulace stavby'!K6</f>
        <v>Cyklostezka spojující ul. Lhotská s cyklostezkou směr Štarnov</v>
      </c>
      <c r="F7" s="270"/>
      <c r="G7" s="270"/>
      <c r="H7" s="270"/>
      <c r="L7" s="21"/>
    </row>
    <row r="8" spans="1:46" s="1" customFormat="1" ht="12" customHeight="1">
      <c r="B8" s="21"/>
      <c r="D8" s="28" t="s">
        <v>120</v>
      </c>
      <c r="L8" s="21"/>
    </row>
    <row r="9" spans="1:46" s="2" customFormat="1" ht="16.5" customHeight="1">
      <c r="A9" s="33"/>
      <c r="B9" s="34"/>
      <c r="C9" s="33"/>
      <c r="D9" s="33"/>
      <c r="E9" s="269" t="s">
        <v>835</v>
      </c>
      <c r="F9" s="271"/>
      <c r="G9" s="271"/>
      <c r="H9" s="271"/>
      <c r="I9" s="33"/>
      <c r="J9" s="33"/>
      <c r="K9" s="33"/>
      <c r="L9" s="43"/>
      <c r="S9" s="33"/>
      <c r="T9" s="33"/>
      <c r="U9" s="33"/>
      <c r="V9" s="33"/>
      <c r="W9" s="33"/>
      <c r="X9" s="33"/>
      <c r="Y9" s="33"/>
      <c r="Z9" s="33"/>
      <c r="AA9" s="33"/>
      <c r="AB9" s="33"/>
      <c r="AC9" s="33"/>
      <c r="AD9" s="33"/>
      <c r="AE9" s="33"/>
    </row>
    <row r="10" spans="1:46" s="2" customFormat="1" ht="12" customHeight="1">
      <c r="A10" s="33"/>
      <c r="B10" s="34"/>
      <c r="C10" s="33"/>
      <c r="D10" s="28" t="s">
        <v>122</v>
      </c>
      <c r="E10" s="33"/>
      <c r="F10" s="33"/>
      <c r="G10" s="33"/>
      <c r="H10" s="33"/>
      <c r="I10" s="33"/>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26" t="s">
        <v>1199</v>
      </c>
      <c r="F11" s="271"/>
      <c r="G11" s="271"/>
      <c r="H11" s="271"/>
      <c r="I11" s="33"/>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33"/>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18</v>
      </c>
      <c r="E13" s="33"/>
      <c r="F13" s="26" t="s">
        <v>1</v>
      </c>
      <c r="G13" s="33"/>
      <c r="H13" s="33"/>
      <c r="I13" s="28" t="s">
        <v>19</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20</v>
      </c>
      <c r="E14" s="33"/>
      <c r="F14" s="26" t="s">
        <v>21</v>
      </c>
      <c r="G14" s="33"/>
      <c r="H14" s="33"/>
      <c r="I14" s="28" t="s">
        <v>22</v>
      </c>
      <c r="J14" s="56" t="str">
        <f>'Rekapitulace stavby'!AN8</f>
        <v>16. 8. 2021</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24</v>
      </c>
      <c r="E16" s="33"/>
      <c r="F16" s="33"/>
      <c r="G16" s="33"/>
      <c r="H16" s="33"/>
      <c r="I16" s="28" t="s">
        <v>25</v>
      </c>
      <c r="J16" s="26" t="s">
        <v>26</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27</v>
      </c>
      <c r="F17" s="33"/>
      <c r="G17" s="33"/>
      <c r="H17" s="33"/>
      <c r="I17" s="28" t="s">
        <v>28</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29</v>
      </c>
      <c r="E19" s="33"/>
      <c r="F19" s="33"/>
      <c r="G19" s="33"/>
      <c r="H19" s="33"/>
      <c r="I19" s="28"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72" t="str">
        <f>'Rekapitulace stavby'!E14</f>
        <v>Vyplň údaj</v>
      </c>
      <c r="F20" s="252"/>
      <c r="G20" s="252"/>
      <c r="H20" s="252"/>
      <c r="I20" s="28" t="s">
        <v>28</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31</v>
      </c>
      <c r="E22" s="33"/>
      <c r="F22" s="33"/>
      <c r="G22" s="33"/>
      <c r="H22" s="33"/>
      <c r="I22" s="28" t="s">
        <v>25</v>
      </c>
      <c r="J22" s="26" t="s">
        <v>32</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33</v>
      </c>
      <c r="F23" s="33"/>
      <c r="G23" s="33"/>
      <c r="H23" s="33"/>
      <c r="I23" s="28" t="s">
        <v>28</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35</v>
      </c>
      <c r="E25" s="33"/>
      <c r="F25" s="33"/>
      <c r="G25" s="33"/>
      <c r="H25" s="33"/>
      <c r="I25" s="28" t="s">
        <v>25</v>
      </c>
      <c r="J25" s="26" t="s">
        <v>1</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
        <v>36</v>
      </c>
      <c r="F26" s="33"/>
      <c r="G26" s="33"/>
      <c r="H26" s="33"/>
      <c r="I26" s="28" t="s">
        <v>28</v>
      </c>
      <c r="J26" s="26" t="s">
        <v>1</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37</v>
      </c>
      <c r="E28" s="33"/>
      <c r="F28" s="33"/>
      <c r="G28" s="33"/>
      <c r="H28" s="33"/>
      <c r="I28" s="33"/>
      <c r="J28" s="33"/>
      <c r="K28" s="33"/>
      <c r="L28" s="43"/>
      <c r="S28" s="33"/>
      <c r="T28" s="33"/>
      <c r="U28" s="33"/>
      <c r="V28" s="33"/>
      <c r="W28" s="33"/>
      <c r="X28" s="33"/>
      <c r="Y28" s="33"/>
      <c r="Z28" s="33"/>
      <c r="AA28" s="33"/>
      <c r="AB28" s="33"/>
      <c r="AC28" s="33"/>
      <c r="AD28" s="33"/>
      <c r="AE28" s="33"/>
    </row>
    <row r="29" spans="1:31" s="8" customFormat="1" ht="16.5" customHeight="1">
      <c r="A29" s="101"/>
      <c r="B29" s="102"/>
      <c r="C29" s="101"/>
      <c r="D29" s="101"/>
      <c r="E29" s="257" t="s">
        <v>1</v>
      </c>
      <c r="F29" s="257"/>
      <c r="G29" s="257"/>
      <c r="H29" s="257"/>
      <c r="I29" s="101"/>
      <c r="J29" s="101"/>
      <c r="K29" s="101"/>
      <c r="L29" s="103"/>
      <c r="S29" s="101"/>
      <c r="T29" s="101"/>
      <c r="U29" s="101"/>
      <c r="V29" s="101"/>
      <c r="W29" s="101"/>
      <c r="X29" s="101"/>
      <c r="Y29" s="101"/>
      <c r="Z29" s="101"/>
      <c r="AA29" s="101"/>
      <c r="AB29" s="101"/>
      <c r="AC29" s="101"/>
      <c r="AD29" s="101"/>
      <c r="AE29" s="101"/>
    </row>
    <row r="30" spans="1:31" s="2" customFormat="1" ht="6.95" customHeight="1">
      <c r="A30" s="33"/>
      <c r="B30" s="34"/>
      <c r="C30" s="33"/>
      <c r="D30" s="33"/>
      <c r="E30" s="33"/>
      <c r="F30" s="33"/>
      <c r="G30" s="33"/>
      <c r="H30" s="33"/>
      <c r="I30" s="33"/>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4" t="s">
        <v>38</v>
      </c>
      <c r="E32" s="33"/>
      <c r="F32" s="33"/>
      <c r="G32" s="33"/>
      <c r="H32" s="33"/>
      <c r="I32" s="33"/>
      <c r="J32" s="72">
        <f>ROUND(J123,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67"/>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40</v>
      </c>
      <c r="G34" s="33"/>
      <c r="H34" s="33"/>
      <c r="I34" s="37" t="s">
        <v>39</v>
      </c>
      <c r="J34" s="37" t="s">
        <v>41</v>
      </c>
      <c r="K34" s="33"/>
      <c r="L34" s="43"/>
      <c r="S34" s="33"/>
      <c r="T34" s="33"/>
      <c r="U34" s="33"/>
      <c r="V34" s="33"/>
      <c r="W34" s="33"/>
      <c r="X34" s="33"/>
      <c r="Y34" s="33"/>
      <c r="Z34" s="33"/>
      <c r="AA34" s="33"/>
      <c r="AB34" s="33"/>
      <c r="AC34" s="33"/>
      <c r="AD34" s="33"/>
      <c r="AE34" s="33"/>
    </row>
    <row r="35" spans="1:31" s="2" customFormat="1" ht="14.45" customHeight="1">
      <c r="A35" s="33"/>
      <c r="B35" s="34"/>
      <c r="C35" s="33"/>
      <c r="D35" s="105" t="s">
        <v>42</v>
      </c>
      <c r="E35" s="28" t="s">
        <v>43</v>
      </c>
      <c r="F35" s="106">
        <f>ROUND((SUM(BE123:BE257)),  2)</f>
        <v>0</v>
      </c>
      <c r="G35" s="33"/>
      <c r="H35" s="33"/>
      <c r="I35" s="107">
        <v>0.21</v>
      </c>
      <c r="J35" s="106">
        <f>ROUND(((SUM(BE123:BE257))*I35),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44</v>
      </c>
      <c r="F36" s="106">
        <f>ROUND((SUM(BF123:BF257)),  2)</f>
        <v>0</v>
      </c>
      <c r="G36" s="33"/>
      <c r="H36" s="33"/>
      <c r="I36" s="107">
        <v>0.15</v>
      </c>
      <c r="J36" s="106">
        <f>ROUND(((SUM(BF123:BF257))*I36),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45</v>
      </c>
      <c r="F37" s="106">
        <f>ROUND((SUM(BG123:BG257)),  2)</f>
        <v>0</v>
      </c>
      <c r="G37" s="33"/>
      <c r="H37" s="33"/>
      <c r="I37" s="107">
        <v>0.21</v>
      </c>
      <c r="J37" s="106">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46</v>
      </c>
      <c r="F38" s="106">
        <f>ROUND((SUM(BH123:BH257)),  2)</f>
        <v>0</v>
      </c>
      <c r="G38" s="33"/>
      <c r="H38" s="33"/>
      <c r="I38" s="107">
        <v>0.15</v>
      </c>
      <c r="J38" s="106">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47</v>
      </c>
      <c r="F39" s="106">
        <f>ROUND((SUM(BI123:BI257)),  2)</f>
        <v>0</v>
      </c>
      <c r="G39" s="33"/>
      <c r="H39" s="33"/>
      <c r="I39" s="107">
        <v>0</v>
      </c>
      <c r="J39" s="106">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2" customFormat="1" ht="25.35" customHeight="1">
      <c r="A41" s="33"/>
      <c r="B41" s="34"/>
      <c r="C41" s="108"/>
      <c r="D41" s="109" t="s">
        <v>48</v>
      </c>
      <c r="E41" s="61"/>
      <c r="F41" s="61"/>
      <c r="G41" s="110" t="s">
        <v>49</v>
      </c>
      <c r="H41" s="111" t="s">
        <v>50</v>
      </c>
      <c r="I41" s="61"/>
      <c r="J41" s="112">
        <f>SUM(J32:J39)</f>
        <v>0</v>
      </c>
      <c r="K41" s="113"/>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33"/>
      <c r="J42" s="33"/>
      <c r="K42" s="33"/>
      <c r="L42" s="43"/>
      <c r="S42" s="33"/>
      <c r="T42" s="33"/>
      <c r="U42" s="33"/>
      <c r="V42" s="33"/>
      <c r="W42" s="33"/>
      <c r="X42" s="33"/>
      <c r="Y42" s="33"/>
      <c r="Z42" s="33"/>
      <c r="AA42" s="33"/>
      <c r="AB42" s="33"/>
      <c r="AC42" s="33"/>
      <c r="AD42" s="33"/>
      <c r="AE42" s="33"/>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51</v>
      </c>
      <c r="E50" s="45"/>
      <c r="F50" s="45"/>
      <c r="G50" s="44" t="s">
        <v>52</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53</v>
      </c>
      <c r="E61" s="36"/>
      <c r="F61" s="114" t="s">
        <v>54</v>
      </c>
      <c r="G61" s="46" t="s">
        <v>53</v>
      </c>
      <c r="H61" s="36"/>
      <c r="I61" s="36"/>
      <c r="J61" s="115" t="s">
        <v>54</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55</v>
      </c>
      <c r="E65" s="47"/>
      <c r="F65" s="47"/>
      <c r="G65" s="44" t="s">
        <v>56</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53</v>
      </c>
      <c r="E76" s="36"/>
      <c r="F76" s="114" t="s">
        <v>54</v>
      </c>
      <c r="G76" s="46" t="s">
        <v>53</v>
      </c>
      <c r="H76" s="36"/>
      <c r="I76" s="36"/>
      <c r="J76" s="115" t="s">
        <v>54</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31" s="2" customFormat="1" ht="24.95" customHeight="1">
      <c r="A82" s="33"/>
      <c r="B82" s="34"/>
      <c r="C82" s="22" t="s">
        <v>124</v>
      </c>
      <c r="D82" s="33"/>
      <c r="E82" s="33"/>
      <c r="F82" s="33"/>
      <c r="G82" s="33"/>
      <c r="H82" s="33"/>
      <c r="I82" s="33"/>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69" t="str">
        <f>E7</f>
        <v>Cyklostezka spojující ul. Lhotská s cyklostezkou směr Štarnov</v>
      </c>
      <c r="F85" s="270"/>
      <c r="G85" s="270"/>
      <c r="H85" s="270"/>
      <c r="I85" s="33"/>
      <c r="J85" s="33"/>
      <c r="K85" s="33"/>
      <c r="L85" s="43"/>
      <c r="S85" s="33"/>
      <c r="T85" s="33"/>
      <c r="U85" s="33"/>
      <c r="V85" s="33"/>
      <c r="W85" s="33"/>
      <c r="X85" s="33"/>
      <c r="Y85" s="33"/>
      <c r="Z85" s="33"/>
      <c r="AA85" s="33"/>
      <c r="AB85" s="33"/>
      <c r="AC85" s="33"/>
      <c r="AD85" s="33"/>
      <c r="AE85" s="33"/>
    </row>
    <row r="86" spans="1:31" s="1" customFormat="1" ht="12" customHeight="1">
      <c r="B86" s="21"/>
      <c r="C86" s="28" t="s">
        <v>120</v>
      </c>
      <c r="L86" s="21"/>
    </row>
    <row r="87" spans="1:31" s="2" customFormat="1" ht="16.5" customHeight="1">
      <c r="A87" s="33"/>
      <c r="B87" s="34"/>
      <c r="C87" s="33"/>
      <c r="D87" s="33"/>
      <c r="E87" s="269" t="s">
        <v>835</v>
      </c>
      <c r="F87" s="271"/>
      <c r="G87" s="271"/>
      <c r="H87" s="271"/>
      <c r="I87" s="33"/>
      <c r="J87" s="33"/>
      <c r="K87" s="33"/>
      <c r="L87" s="43"/>
      <c r="S87" s="33"/>
      <c r="T87" s="33"/>
      <c r="U87" s="33"/>
      <c r="V87" s="33"/>
      <c r="W87" s="33"/>
      <c r="X87" s="33"/>
      <c r="Y87" s="33"/>
      <c r="Z87" s="33"/>
      <c r="AA87" s="33"/>
      <c r="AB87" s="33"/>
      <c r="AC87" s="33"/>
      <c r="AD87" s="33"/>
      <c r="AE87" s="33"/>
    </row>
    <row r="88" spans="1:31" s="2" customFormat="1" ht="12" customHeight="1">
      <c r="A88" s="33"/>
      <c r="B88" s="34"/>
      <c r="C88" s="28" t="s">
        <v>122</v>
      </c>
      <c r="D88" s="33"/>
      <c r="E88" s="33"/>
      <c r="F88" s="33"/>
      <c r="G88" s="33"/>
      <c r="H88" s="33"/>
      <c r="I88" s="33"/>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26" t="str">
        <f>E11</f>
        <v>022 - SO 401 - Veřejné osvětlení - neuznatelné náklady</v>
      </c>
      <c r="F89" s="271"/>
      <c r="G89" s="271"/>
      <c r="H89" s="271"/>
      <c r="I89" s="33"/>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31" s="2" customFormat="1" ht="12" customHeight="1">
      <c r="A91" s="33"/>
      <c r="B91" s="34"/>
      <c r="C91" s="28" t="s">
        <v>20</v>
      </c>
      <c r="D91" s="33"/>
      <c r="E91" s="33"/>
      <c r="F91" s="26" t="str">
        <f>F14</f>
        <v>Šternberk</v>
      </c>
      <c r="G91" s="33"/>
      <c r="H91" s="33"/>
      <c r="I91" s="28" t="s">
        <v>22</v>
      </c>
      <c r="J91" s="56" t="str">
        <f>IF(J14="","",J14)</f>
        <v>16. 8. 2021</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33"/>
      <c r="J92" s="33"/>
      <c r="K92" s="33"/>
      <c r="L92" s="43"/>
      <c r="S92" s="33"/>
      <c r="T92" s="33"/>
      <c r="U92" s="33"/>
      <c r="V92" s="33"/>
      <c r="W92" s="33"/>
      <c r="X92" s="33"/>
      <c r="Y92" s="33"/>
      <c r="Z92" s="33"/>
      <c r="AA92" s="33"/>
      <c r="AB92" s="33"/>
      <c r="AC92" s="33"/>
      <c r="AD92" s="33"/>
      <c r="AE92" s="33"/>
    </row>
    <row r="93" spans="1:31" s="2" customFormat="1" ht="25.7" customHeight="1">
      <c r="A93" s="33"/>
      <c r="B93" s="34"/>
      <c r="C93" s="28" t="s">
        <v>24</v>
      </c>
      <c r="D93" s="33"/>
      <c r="E93" s="33"/>
      <c r="F93" s="26" t="str">
        <f>E17</f>
        <v>Město Šternberk, Horní nám. 16, 785 01 Šternberk</v>
      </c>
      <c r="G93" s="33"/>
      <c r="H93" s="33"/>
      <c r="I93" s="28" t="s">
        <v>31</v>
      </c>
      <c r="J93" s="31" t="str">
        <f>E23</f>
        <v>Ing. Linda Smítalová - Atelis</v>
      </c>
      <c r="K93" s="33"/>
      <c r="L93" s="43"/>
      <c r="S93" s="33"/>
      <c r="T93" s="33"/>
      <c r="U93" s="33"/>
      <c r="V93" s="33"/>
      <c r="W93" s="33"/>
      <c r="X93" s="33"/>
      <c r="Y93" s="33"/>
      <c r="Z93" s="33"/>
      <c r="AA93" s="33"/>
      <c r="AB93" s="33"/>
      <c r="AC93" s="33"/>
      <c r="AD93" s="33"/>
      <c r="AE93" s="33"/>
    </row>
    <row r="94" spans="1:31" s="2" customFormat="1" ht="15.2" customHeight="1">
      <c r="A94" s="33"/>
      <c r="B94" s="34"/>
      <c r="C94" s="28" t="s">
        <v>29</v>
      </c>
      <c r="D94" s="33"/>
      <c r="E94" s="33"/>
      <c r="F94" s="26" t="str">
        <f>IF(E20="","",E20)</f>
        <v>Vyplň údaj</v>
      </c>
      <c r="G94" s="33"/>
      <c r="H94" s="33"/>
      <c r="I94" s="28" t="s">
        <v>35</v>
      </c>
      <c r="J94" s="31" t="str">
        <f>E26</f>
        <v>Čiklová</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31" s="2" customFormat="1" ht="29.25" customHeight="1">
      <c r="A96" s="33"/>
      <c r="B96" s="34"/>
      <c r="C96" s="116" t="s">
        <v>125</v>
      </c>
      <c r="D96" s="108"/>
      <c r="E96" s="108"/>
      <c r="F96" s="108"/>
      <c r="G96" s="108"/>
      <c r="H96" s="108"/>
      <c r="I96" s="108"/>
      <c r="J96" s="117" t="s">
        <v>126</v>
      </c>
      <c r="K96" s="108"/>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33"/>
      <c r="J97" s="33"/>
      <c r="K97" s="33"/>
      <c r="L97" s="43"/>
      <c r="S97" s="33"/>
      <c r="T97" s="33"/>
      <c r="U97" s="33"/>
      <c r="V97" s="33"/>
      <c r="W97" s="33"/>
      <c r="X97" s="33"/>
      <c r="Y97" s="33"/>
      <c r="Z97" s="33"/>
      <c r="AA97" s="33"/>
      <c r="AB97" s="33"/>
      <c r="AC97" s="33"/>
      <c r="AD97" s="33"/>
      <c r="AE97" s="33"/>
    </row>
    <row r="98" spans="1:47" s="2" customFormat="1" ht="22.9" customHeight="1">
      <c r="A98" s="33"/>
      <c r="B98" s="34"/>
      <c r="C98" s="118" t="s">
        <v>127</v>
      </c>
      <c r="D98" s="33"/>
      <c r="E98" s="33"/>
      <c r="F98" s="33"/>
      <c r="G98" s="33"/>
      <c r="H98" s="33"/>
      <c r="I98" s="33"/>
      <c r="J98" s="72">
        <f>J123</f>
        <v>0</v>
      </c>
      <c r="K98" s="33"/>
      <c r="L98" s="43"/>
      <c r="S98" s="33"/>
      <c r="T98" s="33"/>
      <c r="U98" s="33"/>
      <c r="V98" s="33"/>
      <c r="W98" s="33"/>
      <c r="X98" s="33"/>
      <c r="Y98" s="33"/>
      <c r="Z98" s="33"/>
      <c r="AA98" s="33"/>
      <c r="AB98" s="33"/>
      <c r="AC98" s="33"/>
      <c r="AD98" s="33"/>
      <c r="AE98" s="33"/>
      <c r="AU98" s="18" t="s">
        <v>128</v>
      </c>
    </row>
    <row r="99" spans="1:47" s="9" customFormat="1" ht="24.95" customHeight="1">
      <c r="B99" s="119"/>
      <c r="D99" s="120" t="s">
        <v>136</v>
      </c>
      <c r="E99" s="121"/>
      <c r="F99" s="121"/>
      <c r="G99" s="121"/>
      <c r="H99" s="121"/>
      <c r="I99" s="121"/>
      <c r="J99" s="122">
        <f>J124</f>
        <v>0</v>
      </c>
      <c r="L99" s="119"/>
    </row>
    <row r="100" spans="1:47" s="10" customFormat="1" ht="19.899999999999999" customHeight="1">
      <c r="B100" s="123"/>
      <c r="D100" s="124" t="s">
        <v>137</v>
      </c>
      <c r="E100" s="125"/>
      <c r="F100" s="125"/>
      <c r="G100" s="125"/>
      <c r="H100" s="125"/>
      <c r="I100" s="125"/>
      <c r="J100" s="126">
        <f>J125</f>
        <v>0</v>
      </c>
      <c r="L100" s="123"/>
    </row>
    <row r="101" spans="1:47" s="10" customFormat="1" ht="19.899999999999999" customHeight="1">
      <c r="B101" s="123"/>
      <c r="D101" s="124" t="s">
        <v>1200</v>
      </c>
      <c r="E101" s="125"/>
      <c r="F101" s="125"/>
      <c r="G101" s="125"/>
      <c r="H101" s="125"/>
      <c r="I101" s="125"/>
      <c r="J101" s="126">
        <f>J169</f>
        <v>0</v>
      </c>
      <c r="L101" s="123"/>
    </row>
    <row r="102" spans="1:47" s="2" customFormat="1" ht="21.75" customHeight="1">
      <c r="A102" s="33"/>
      <c r="B102" s="34"/>
      <c r="C102" s="33"/>
      <c r="D102" s="33"/>
      <c r="E102" s="33"/>
      <c r="F102" s="33"/>
      <c r="G102" s="33"/>
      <c r="H102" s="33"/>
      <c r="I102" s="33"/>
      <c r="J102" s="33"/>
      <c r="K102" s="33"/>
      <c r="L102" s="43"/>
      <c r="S102" s="33"/>
      <c r="T102" s="33"/>
      <c r="U102" s="33"/>
      <c r="V102" s="33"/>
      <c r="W102" s="33"/>
      <c r="X102" s="33"/>
      <c r="Y102" s="33"/>
      <c r="Z102" s="33"/>
      <c r="AA102" s="33"/>
      <c r="AB102" s="33"/>
      <c r="AC102" s="33"/>
      <c r="AD102" s="33"/>
      <c r="AE102" s="33"/>
    </row>
    <row r="103" spans="1:47" s="2" customFormat="1" ht="6.95" customHeight="1">
      <c r="A103" s="33"/>
      <c r="B103" s="48"/>
      <c r="C103" s="49"/>
      <c r="D103" s="49"/>
      <c r="E103" s="49"/>
      <c r="F103" s="49"/>
      <c r="G103" s="49"/>
      <c r="H103" s="49"/>
      <c r="I103" s="49"/>
      <c r="J103" s="49"/>
      <c r="K103" s="49"/>
      <c r="L103" s="43"/>
      <c r="S103" s="33"/>
      <c r="T103" s="33"/>
      <c r="U103" s="33"/>
      <c r="V103" s="33"/>
      <c r="W103" s="33"/>
      <c r="X103" s="33"/>
      <c r="Y103" s="33"/>
      <c r="Z103" s="33"/>
      <c r="AA103" s="33"/>
      <c r="AB103" s="33"/>
      <c r="AC103" s="33"/>
      <c r="AD103" s="33"/>
      <c r="AE103" s="33"/>
    </row>
    <row r="107" spans="1:47" s="2" customFormat="1" ht="6.95" customHeight="1">
      <c r="A107" s="33"/>
      <c r="B107" s="50"/>
      <c r="C107" s="51"/>
      <c r="D107" s="51"/>
      <c r="E107" s="51"/>
      <c r="F107" s="51"/>
      <c r="G107" s="51"/>
      <c r="H107" s="51"/>
      <c r="I107" s="51"/>
      <c r="J107" s="51"/>
      <c r="K107" s="51"/>
      <c r="L107" s="43"/>
      <c r="S107" s="33"/>
      <c r="T107" s="33"/>
      <c r="U107" s="33"/>
      <c r="V107" s="33"/>
      <c r="W107" s="33"/>
      <c r="X107" s="33"/>
      <c r="Y107" s="33"/>
      <c r="Z107" s="33"/>
      <c r="AA107" s="33"/>
      <c r="AB107" s="33"/>
      <c r="AC107" s="33"/>
      <c r="AD107" s="33"/>
      <c r="AE107" s="33"/>
    </row>
    <row r="108" spans="1:47" s="2" customFormat="1" ht="24.95" customHeight="1">
      <c r="A108" s="33"/>
      <c r="B108" s="34"/>
      <c r="C108" s="22" t="s">
        <v>138</v>
      </c>
      <c r="D108" s="33"/>
      <c r="E108" s="33"/>
      <c r="F108" s="33"/>
      <c r="G108" s="33"/>
      <c r="H108" s="33"/>
      <c r="I108" s="33"/>
      <c r="J108" s="33"/>
      <c r="K108" s="33"/>
      <c r="L108" s="43"/>
      <c r="S108" s="33"/>
      <c r="T108" s="33"/>
      <c r="U108" s="33"/>
      <c r="V108" s="33"/>
      <c r="W108" s="33"/>
      <c r="X108" s="33"/>
      <c r="Y108" s="33"/>
      <c r="Z108" s="33"/>
      <c r="AA108" s="33"/>
      <c r="AB108" s="33"/>
      <c r="AC108" s="33"/>
      <c r="AD108" s="33"/>
      <c r="AE108" s="33"/>
    </row>
    <row r="109" spans="1:47" s="2" customFormat="1" ht="6.95" customHeight="1">
      <c r="A109" s="33"/>
      <c r="B109" s="34"/>
      <c r="C109" s="33"/>
      <c r="D109" s="33"/>
      <c r="E109" s="33"/>
      <c r="F109" s="33"/>
      <c r="G109" s="33"/>
      <c r="H109" s="33"/>
      <c r="I109" s="33"/>
      <c r="J109" s="33"/>
      <c r="K109" s="33"/>
      <c r="L109" s="43"/>
      <c r="S109" s="33"/>
      <c r="T109" s="33"/>
      <c r="U109" s="33"/>
      <c r="V109" s="33"/>
      <c r="W109" s="33"/>
      <c r="X109" s="33"/>
      <c r="Y109" s="33"/>
      <c r="Z109" s="33"/>
      <c r="AA109" s="33"/>
      <c r="AB109" s="33"/>
      <c r="AC109" s="33"/>
      <c r="AD109" s="33"/>
      <c r="AE109" s="33"/>
    </row>
    <row r="110" spans="1:47" s="2" customFormat="1" ht="12" customHeight="1">
      <c r="A110" s="33"/>
      <c r="B110" s="34"/>
      <c r="C110" s="28" t="s">
        <v>16</v>
      </c>
      <c r="D110" s="33"/>
      <c r="E110" s="33"/>
      <c r="F110" s="33"/>
      <c r="G110" s="33"/>
      <c r="H110" s="33"/>
      <c r="I110" s="33"/>
      <c r="J110" s="33"/>
      <c r="K110" s="33"/>
      <c r="L110" s="43"/>
      <c r="S110" s="33"/>
      <c r="T110" s="33"/>
      <c r="U110" s="33"/>
      <c r="V110" s="33"/>
      <c r="W110" s="33"/>
      <c r="X110" s="33"/>
      <c r="Y110" s="33"/>
      <c r="Z110" s="33"/>
      <c r="AA110" s="33"/>
      <c r="AB110" s="33"/>
      <c r="AC110" s="33"/>
      <c r="AD110" s="33"/>
      <c r="AE110" s="33"/>
    </row>
    <row r="111" spans="1:47" s="2" customFormat="1" ht="16.5" customHeight="1">
      <c r="A111" s="33"/>
      <c r="B111" s="34"/>
      <c r="C111" s="33"/>
      <c r="D111" s="33"/>
      <c r="E111" s="269" t="str">
        <f>E7</f>
        <v>Cyklostezka spojující ul. Lhotská s cyklostezkou směr Štarnov</v>
      </c>
      <c r="F111" s="270"/>
      <c r="G111" s="270"/>
      <c r="H111" s="270"/>
      <c r="I111" s="33"/>
      <c r="J111" s="33"/>
      <c r="K111" s="33"/>
      <c r="L111" s="43"/>
      <c r="S111" s="33"/>
      <c r="T111" s="33"/>
      <c r="U111" s="33"/>
      <c r="V111" s="33"/>
      <c r="W111" s="33"/>
      <c r="X111" s="33"/>
      <c r="Y111" s="33"/>
      <c r="Z111" s="33"/>
      <c r="AA111" s="33"/>
      <c r="AB111" s="33"/>
      <c r="AC111" s="33"/>
      <c r="AD111" s="33"/>
      <c r="AE111" s="33"/>
    </row>
    <row r="112" spans="1:47" s="1" customFormat="1" ht="12" customHeight="1">
      <c r="B112" s="21"/>
      <c r="C112" s="28" t="s">
        <v>120</v>
      </c>
      <c r="L112" s="21"/>
    </row>
    <row r="113" spans="1:65" s="2" customFormat="1" ht="16.5" customHeight="1">
      <c r="A113" s="33"/>
      <c r="B113" s="34"/>
      <c r="C113" s="33"/>
      <c r="D113" s="33"/>
      <c r="E113" s="269" t="s">
        <v>835</v>
      </c>
      <c r="F113" s="271"/>
      <c r="G113" s="271"/>
      <c r="H113" s="271"/>
      <c r="I113" s="33"/>
      <c r="J113" s="33"/>
      <c r="K113" s="33"/>
      <c r="L113" s="43"/>
      <c r="S113" s="33"/>
      <c r="T113" s="33"/>
      <c r="U113" s="33"/>
      <c r="V113" s="33"/>
      <c r="W113" s="33"/>
      <c r="X113" s="33"/>
      <c r="Y113" s="33"/>
      <c r="Z113" s="33"/>
      <c r="AA113" s="33"/>
      <c r="AB113" s="33"/>
      <c r="AC113" s="33"/>
      <c r="AD113" s="33"/>
      <c r="AE113" s="33"/>
    </row>
    <row r="114" spans="1:65" s="2" customFormat="1" ht="12" customHeight="1">
      <c r="A114" s="33"/>
      <c r="B114" s="34"/>
      <c r="C114" s="28" t="s">
        <v>122</v>
      </c>
      <c r="D114" s="33"/>
      <c r="E114" s="33"/>
      <c r="F114" s="33"/>
      <c r="G114" s="33"/>
      <c r="H114" s="33"/>
      <c r="I114" s="33"/>
      <c r="J114" s="33"/>
      <c r="K114" s="33"/>
      <c r="L114" s="43"/>
      <c r="S114" s="33"/>
      <c r="T114" s="33"/>
      <c r="U114" s="33"/>
      <c r="V114" s="33"/>
      <c r="W114" s="33"/>
      <c r="X114" s="33"/>
      <c r="Y114" s="33"/>
      <c r="Z114" s="33"/>
      <c r="AA114" s="33"/>
      <c r="AB114" s="33"/>
      <c r="AC114" s="33"/>
      <c r="AD114" s="33"/>
      <c r="AE114" s="33"/>
    </row>
    <row r="115" spans="1:65" s="2" customFormat="1" ht="16.5" customHeight="1">
      <c r="A115" s="33"/>
      <c r="B115" s="34"/>
      <c r="C115" s="33"/>
      <c r="D115" s="33"/>
      <c r="E115" s="226" t="str">
        <f>E11</f>
        <v>022 - SO 401 - Veřejné osvětlení - neuznatelné náklady</v>
      </c>
      <c r="F115" s="271"/>
      <c r="G115" s="271"/>
      <c r="H115" s="271"/>
      <c r="I115" s="33"/>
      <c r="J115" s="33"/>
      <c r="K115" s="33"/>
      <c r="L115" s="43"/>
      <c r="S115" s="33"/>
      <c r="T115" s="33"/>
      <c r="U115" s="33"/>
      <c r="V115" s="33"/>
      <c r="W115" s="33"/>
      <c r="X115" s="33"/>
      <c r="Y115" s="33"/>
      <c r="Z115" s="33"/>
      <c r="AA115" s="33"/>
      <c r="AB115" s="33"/>
      <c r="AC115" s="33"/>
      <c r="AD115" s="33"/>
      <c r="AE115" s="33"/>
    </row>
    <row r="116" spans="1:65" s="2" customFormat="1" ht="6.95" customHeight="1">
      <c r="A116" s="33"/>
      <c r="B116" s="34"/>
      <c r="C116" s="33"/>
      <c r="D116" s="33"/>
      <c r="E116" s="33"/>
      <c r="F116" s="33"/>
      <c r="G116" s="33"/>
      <c r="H116" s="33"/>
      <c r="I116" s="33"/>
      <c r="J116" s="33"/>
      <c r="K116" s="33"/>
      <c r="L116" s="43"/>
      <c r="S116" s="33"/>
      <c r="T116" s="33"/>
      <c r="U116" s="33"/>
      <c r="V116" s="33"/>
      <c r="W116" s="33"/>
      <c r="X116" s="33"/>
      <c r="Y116" s="33"/>
      <c r="Z116" s="33"/>
      <c r="AA116" s="33"/>
      <c r="AB116" s="33"/>
      <c r="AC116" s="33"/>
      <c r="AD116" s="33"/>
      <c r="AE116" s="33"/>
    </row>
    <row r="117" spans="1:65" s="2" customFormat="1" ht="12" customHeight="1">
      <c r="A117" s="33"/>
      <c r="B117" s="34"/>
      <c r="C117" s="28" t="s">
        <v>20</v>
      </c>
      <c r="D117" s="33"/>
      <c r="E117" s="33"/>
      <c r="F117" s="26" t="str">
        <f>F14</f>
        <v>Šternberk</v>
      </c>
      <c r="G117" s="33"/>
      <c r="H117" s="33"/>
      <c r="I117" s="28" t="s">
        <v>22</v>
      </c>
      <c r="J117" s="56" t="str">
        <f>IF(J14="","",J14)</f>
        <v>16. 8. 2021</v>
      </c>
      <c r="K117" s="33"/>
      <c r="L117" s="43"/>
      <c r="S117" s="33"/>
      <c r="T117" s="33"/>
      <c r="U117" s="33"/>
      <c r="V117" s="33"/>
      <c r="W117" s="33"/>
      <c r="X117" s="33"/>
      <c r="Y117" s="33"/>
      <c r="Z117" s="33"/>
      <c r="AA117" s="33"/>
      <c r="AB117" s="33"/>
      <c r="AC117" s="33"/>
      <c r="AD117" s="33"/>
      <c r="AE117" s="33"/>
    </row>
    <row r="118" spans="1:65" s="2" customFormat="1" ht="6.95" customHeight="1">
      <c r="A118" s="33"/>
      <c r="B118" s="34"/>
      <c r="C118" s="33"/>
      <c r="D118" s="33"/>
      <c r="E118" s="33"/>
      <c r="F118" s="33"/>
      <c r="G118" s="33"/>
      <c r="H118" s="33"/>
      <c r="I118" s="33"/>
      <c r="J118" s="33"/>
      <c r="K118" s="33"/>
      <c r="L118" s="43"/>
      <c r="S118" s="33"/>
      <c r="T118" s="33"/>
      <c r="U118" s="33"/>
      <c r="V118" s="33"/>
      <c r="W118" s="33"/>
      <c r="X118" s="33"/>
      <c r="Y118" s="33"/>
      <c r="Z118" s="33"/>
      <c r="AA118" s="33"/>
      <c r="AB118" s="33"/>
      <c r="AC118" s="33"/>
      <c r="AD118" s="33"/>
      <c r="AE118" s="33"/>
    </row>
    <row r="119" spans="1:65" s="2" customFormat="1" ht="25.7" customHeight="1">
      <c r="A119" s="33"/>
      <c r="B119" s="34"/>
      <c r="C119" s="28" t="s">
        <v>24</v>
      </c>
      <c r="D119" s="33"/>
      <c r="E119" s="33"/>
      <c r="F119" s="26" t="str">
        <f>E17</f>
        <v>Město Šternberk, Horní nám. 16, 785 01 Šternberk</v>
      </c>
      <c r="G119" s="33"/>
      <c r="H119" s="33"/>
      <c r="I119" s="28" t="s">
        <v>31</v>
      </c>
      <c r="J119" s="31" t="str">
        <f>E23</f>
        <v>Ing. Linda Smítalová - Atelis</v>
      </c>
      <c r="K119" s="33"/>
      <c r="L119" s="43"/>
      <c r="S119" s="33"/>
      <c r="T119" s="33"/>
      <c r="U119" s="33"/>
      <c r="V119" s="33"/>
      <c r="W119" s="33"/>
      <c r="X119" s="33"/>
      <c r="Y119" s="33"/>
      <c r="Z119" s="33"/>
      <c r="AA119" s="33"/>
      <c r="AB119" s="33"/>
      <c r="AC119" s="33"/>
      <c r="AD119" s="33"/>
      <c r="AE119" s="33"/>
    </row>
    <row r="120" spans="1:65" s="2" customFormat="1" ht="15.2" customHeight="1">
      <c r="A120" s="33"/>
      <c r="B120" s="34"/>
      <c r="C120" s="28" t="s">
        <v>29</v>
      </c>
      <c r="D120" s="33"/>
      <c r="E120" s="33"/>
      <c r="F120" s="26" t="str">
        <f>IF(E20="","",E20)</f>
        <v>Vyplň údaj</v>
      </c>
      <c r="G120" s="33"/>
      <c r="H120" s="33"/>
      <c r="I120" s="28" t="s">
        <v>35</v>
      </c>
      <c r="J120" s="31" t="str">
        <f>E26</f>
        <v>Čiklová</v>
      </c>
      <c r="K120" s="33"/>
      <c r="L120" s="43"/>
      <c r="S120" s="33"/>
      <c r="T120" s="33"/>
      <c r="U120" s="33"/>
      <c r="V120" s="33"/>
      <c r="W120" s="33"/>
      <c r="X120" s="33"/>
      <c r="Y120" s="33"/>
      <c r="Z120" s="33"/>
      <c r="AA120" s="33"/>
      <c r="AB120" s="33"/>
      <c r="AC120" s="33"/>
      <c r="AD120" s="33"/>
      <c r="AE120" s="33"/>
    </row>
    <row r="121" spans="1:65" s="2" customFormat="1" ht="10.35" customHeight="1">
      <c r="A121" s="33"/>
      <c r="B121" s="34"/>
      <c r="C121" s="33"/>
      <c r="D121" s="33"/>
      <c r="E121" s="33"/>
      <c r="F121" s="33"/>
      <c r="G121" s="33"/>
      <c r="H121" s="33"/>
      <c r="I121" s="33"/>
      <c r="J121" s="33"/>
      <c r="K121" s="33"/>
      <c r="L121" s="43"/>
      <c r="S121" s="33"/>
      <c r="T121" s="33"/>
      <c r="U121" s="33"/>
      <c r="V121" s="33"/>
      <c r="W121" s="33"/>
      <c r="X121" s="33"/>
      <c r="Y121" s="33"/>
      <c r="Z121" s="33"/>
      <c r="AA121" s="33"/>
      <c r="AB121" s="33"/>
      <c r="AC121" s="33"/>
      <c r="AD121" s="33"/>
      <c r="AE121" s="33"/>
    </row>
    <row r="122" spans="1:65" s="11" customFormat="1" ht="29.25" customHeight="1">
      <c r="A122" s="127"/>
      <c r="B122" s="128"/>
      <c r="C122" s="129" t="s">
        <v>139</v>
      </c>
      <c r="D122" s="130" t="s">
        <v>63</v>
      </c>
      <c r="E122" s="130" t="s">
        <v>59</v>
      </c>
      <c r="F122" s="130" t="s">
        <v>60</v>
      </c>
      <c r="G122" s="130" t="s">
        <v>140</v>
      </c>
      <c r="H122" s="130" t="s">
        <v>141</v>
      </c>
      <c r="I122" s="130" t="s">
        <v>142</v>
      </c>
      <c r="J122" s="130" t="s">
        <v>126</v>
      </c>
      <c r="K122" s="131" t="s">
        <v>143</v>
      </c>
      <c r="L122" s="132"/>
      <c r="M122" s="63" t="s">
        <v>1</v>
      </c>
      <c r="N122" s="64" t="s">
        <v>42</v>
      </c>
      <c r="O122" s="64" t="s">
        <v>144</v>
      </c>
      <c r="P122" s="64" t="s">
        <v>145</v>
      </c>
      <c r="Q122" s="64" t="s">
        <v>146</v>
      </c>
      <c r="R122" s="64" t="s">
        <v>147</v>
      </c>
      <c r="S122" s="64" t="s">
        <v>148</v>
      </c>
      <c r="T122" s="65" t="s">
        <v>149</v>
      </c>
      <c r="U122" s="127"/>
      <c r="V122" s="127"/>
      <c r="W122" s="127"/>
      <c r="X122" s="127"/>
      <c r="Y122" s="127"/>
      <c r="Z122" s="127"/>
      <c r="AA122" s="127"/>
      <c r="AB122" s="127"/>
      <c r="AC122" s="127"/>
      <c r="AD122" s="127"/>
      <c r="AE122" s="127"/>
    </row>
    <row r="123" spans="1:65" s="2" customFormat="1" ht="22.9" customHeight="1">
      <c r="A123" s="33"/>
      <c r="B123" s="34"/>
      <c r="C123" s="70" t="s">
        <v>150</v>
      </c>
      <c r="D123" s="33"/>
      <c r="E123" s="33"/>
      <c r="F123" s="33"/>
      <c r="G123" s="33"/>
      <c r="H123" s="33"/>
      <c r="I123" s="33"/>
      <c r="J123" s="133">
        <f>BK123</f>
        <v>0</v>
      </c>
      <c r="K123" s="33"/>
      <c r="L123" s="34"/>
      <c r="M123" s="66"/>
      <c r="N123" s="57"/>
      <c r="O123" s="67"/>
      <c r="P123" s="134">
        <f>P124</f>
        <v>0</v>
      </c>
      <c r="Q123" s="67"/>
      <c r="R123" s="134">
        <f>R124</f>
        <v>55.937539999999998</v>
      </c>
      <c r="S123" s="67"/>
      <c r="T123" s="135">
        <f>T124</f>
        <v>0</v>
      </c>
      <c r="U123" s="33"/>
      <c r="V123" s="33"/>
      <c r="W123" s="33"/>
      <c r="X123" s="33"/>
      <c r="Y123" s="33"/>
      <c r="Z123" s="33"/>
      <c r="AA123" s="33"/>
      <c r="AB123" s="33"/>
      <c r="AC123" s="33"/>
      <c r="AD123" s="33"/>
      <c r="AE123" s="33"/>
      <c r="AT123" s="18" t="s">
        <v>77</v>
      </c>
      <c r="AU123" s="18" t="s">
        <v>128</v>
      </c>
      <c r="BK123" s="136">
        <f>BK124</f>
        <v>0</v>
      </c>
    </row>
    <row r="124" spans="1:65" s="12" customFormat="1" ht="25.9" customHeight="1">
      <c r="B124" s="137"/>
      <c r="D124" s="138" t="s">
        <v>77</v>
      </c>
      <c r="E124" s="139" t="s">
        <v>227</v>
      </c>
      <c r="F124" s="139" t="s">
        <v>762</v>
      </c>
      <c r="I124" s="140"/>
      <c r="J124" s="141">
        <f>BK124</f>
        <v>0</v>
      </c>
      <c r="L124" s="137"/>
      <c r="M124" s="142"/>
      <c r="N124" s="143"/>
      <c r="O124" s="143"/>
      <c r="P124" s="144">
        <f>P125+P169</f>
        <v>0</v>
      </c>
      <c r="Q124" s="143"/>
      <c r="R124" s="144">
        <f>R125+R169</f>
        <v>55.937539999999998</v>
      </c>
      <c r="S124" s="143"/>
      <c r="T124" s="145">
        <f>T125+T169</f>
        <v>0</v>
      </c>
      <c r="AR124" s="138" t="s">
        <v>176</v>
      </c>
      <c r="AT124" s="146" t="s">
        <v>77</v>
      </c>
      <c r="AU124" s="146" t="s">
        <v>78</v>
      </c>
      <c r="AY124" s="138" t="s">
        <v>153</v>
      </c>
      <c r="BK124" s="147">
        <f>BK125+BK169</f>
        <v>0</v>
      </c>
    </row>
    <row r="125" spans="1:65" s="12" customFormat="1" ht="22.9" customHeight="1">
      <c r="B125" s="137"/>
      <c r="D125" s="138" t="s">
        <v>77</v>
      </c>
      <c r="E125" s="148" t="s">
        <v>763</v>
      </c>
      <c r="F125" s="148" t="s">
        <v>764</v>
      </c>
      <c r="I125" s="140"/>
      <c r="J125" s="149">
        <f>BK125</f>
        <v>0</v>
      </c>
      <c r="L125" s="137"/>
      <c r="M125" s="142"/>
      <c r="N125" s="143"/>
      <c r="O125" s="143"/>
      <c r="P125" s="144">
        <f>SUM(P126:P168)</f>
        <v>0</v>
      </c>
      <c r="Q125" s="143"/>
      <c r="R125" s="144">
        <f>SUM(R126:R168)</f>
        <v>52.962649999999996</v>
      </c>
      <c r="S125" s="143"/>
      <c r="T125" s="145">
        <f>SUM(T126:T168)</f>
        <v>0</v>
      </c>
      <c r="AR125" s="138" t="s">
        <v>176</v>
      </c>
      <c r="AT125" s="146" t="s">
        <v>77</v>
      </c>
      <c r="AU125" s="146" t="s">
        <v>85</v>
      </c>
      <c r="AY125" s="138" t="s">
        <v>153</v>
      </c>
      <c r="BK125" s="147">
        <f>SUM(BK126:BK168)</f>
        <v>0</v>
      </c>
    </row>
    <row r="126" spans="1:65" s="2" customFormat="1" ht="24.2" customHeight="1">
      <c r="A126" s="33"/>
      <c r="B126" s="150"/>
      <c r="C126" s="151" t="s">
        <v>85</v>
      </c>
      <c r="D126" s="151" t="s">
        <v>155</v>
      </c>
      <c r="E126" s="152" t="s">
        <v>1201</v>
      </c>
      <c r="F126" s="153" t="s">
        <v>1202</v>
      </c>
      <c r="G126" s="154" t="s">
        <v>1203</v>
      </c>
      <c r="H126" s="155">
        <v>0.2</v>
      </c>
      <c r="I126" s="156"/>
      <c r="J126" s="157">
        <f>ROUND(I126*H126,2)</f>
        <v>0</v>
      </c>
      <c r="K126" s="153" t="s">
        <v>159</v>
      </c>
      <c r="L126" s="34"/>
      <c r="M126" s="158" t="s">
        <v>1</v>
      </c>
      <c r="N126" s="159" t="s">
        <v>43</v>
      </c>
      <c r="O126" s="59"/>
      <c r="P126" s="160">
        <f>O126*H126</f>
        <v>0</v>
      </c>
      <c r="Q126" s="160">
        <v>8.8000000000000005E-3</v>
      </c>
      <c r="R126" s="160">
        <f>Q126*H126</f>
        <v>1.7600000000000003E-3</v>
      </c>
      <c r="S126" s="160">
        <v>0</v>
      </c>
      <c r="T126" s="161">
        <f>S126*H126</f>
        <v>0</v>
      </c>
      <c r="U126" s="33"/>
      <c r="V126" s="33"/>
      <c r="W126" s="33"/>
      <c r="X126" s="33"/>
      <c r="Y126" s="33"/>
      <c r="Z126" s="33"/>
      <c r="AA126" s="33"/>
      <c r="AB126" s="33"/>
      <c r="AC126" s="33"/>
      <c r="AD126" s="33"/>
      <c r="AE126" s="33"/>
      <c r="AR126" s="162" t="s">
        <v>624</v>
      </c>
      <c r="AT126" s="162" t="s">
        <v>155</v>
      </c>
      <c r="AU126" s="162" t="s">
        <v>87</v>
      </c>
      <c r="AY126" s="18" t="s">
        <v>153</v>
      </c>
      <c r="BE126" s="163">
        <f>IF(N126="základní",J126,0)</f>
        <v>0</v>
      </c>
      <c r="BF126" s="163">
        <f>IF(N126="snížená",J126,0)</f>
        <v>0</v>
      </c>
      <c r="BG126" s="163">
        <f>IF(N126="zákl. přenesená",J126,0)</f>
        <v>0</v>
      </c>
      <c r="BH126" s="163">
        <f>IF(N126="sníž. přenesená",J126,0)</f>
        <v>0</v>
      </c>
      <c r="BI126" s="163">
        <f>IF(N126="nulová",J126,0)</f>
        <v>0</v>
      </c>
      <c r="BJ126" s="18" t="s">
        <v>85</v>
      </c>
      <c r="BK126" s="163">
        <f>ROUND(I126*H126,2)</f>
        <v>0</v>
      </c>
      <c r="BL126" s="18" t="s">
        <v>624</v>
      </c>
      <c r="BM126" s="162" t="s">
        <v>1204</v>
      </c>
    </row>
    <row r="127" spans="1:65" s="2" customFormat="1" ht="19.5">
      <c r="A127" s="33"/>
      <c r="B127" s="34"/>
      <c r="C127" s="33"/>
      <c r="D127" s="164" t="s">
        <v>162</v>
      </c>
      <c r="E127" s="33"/>
      <c r="F127" s="165" t="s">
        <v>1205</v>
      </c>
      <c r="G127" s="33"/>
      <c r="H127" s="33"/>
      <c r="I127" s="166"/>
      <c r="J127" s="33"/>
      <c r="K127" s="33"/>
      <c r="L127" s="34"/>
      <c r="M127" s="167"/>
      <c r="N127" s="168"/>
      <c r="O127" s="59"/>
      <c r="P127" s="59"/>
      <c r="Q127" s="59"/>
      <c r="R127" s="59"/>
      <c r="S127" s="59"/>
      <c r="T127" s="60"/>
      <c r="U127" s="33"/>
      <c r="V127" s="33"/>
      <c r="W127" s="33"/>
      <c r="X127" s="33"/>
      <c r="Y127" s="33"/>
      <c r="Z127" s="33"/>
      <c r="AA127" s="33"/>
      <c r="AB127" s="33"/>
      <c r="AC127" s="33"/>
      <c r="AD127" s="33"/>
      <c r="AE127" s="33"/>
      <c r="AT127" s="18" t="s">
        <v>162</v>
      </c>
      <c r="AU127" s="18" t="s">
        <v>87</v>
      </c>
    </row>
    <row r="128" spans="1:65" s="2" customFormat="1" ht="48.75">
      <c r="A128" s="33"/>
      <c r="B128" s="34"/>
      <c r="C128" s="33"/>
      <c r="D128" s="164" t="s">
        <v>164</v>
      </c>
      <c r="E128" s="33"/>
      <c r="F128" s="169" t="s">
        <v>1206</v>
      </c>
      <c r="G128" s="33"/>
      <c r="H128" s="33"/>
      <c r="I128" s="166"/>
      <c r="J128" s="33"/>
      <c r="K128" s="33"/>
      <c r="L128" s="34"/>
      <c r="M128" s="167"/>
      <c r="N128" s="168"/>
      <c r="O128" s="59"/>
      <c r="P128" s="59"/>
      <c r="Q128" s="59"/>
      <c r="R128" s="59"/>
      <c r="S128" s="59"/>
      <c r="T128" s="60"/>
      <c r="U128" s="33"/>
      <c r="V128" s="33"/>
      <c r="W128" s="33"/>
      <c r="X128" s="33"/>
      <c r="Y128" s="33"/>
      <c r="Z128" s="33"/>
      <c r="AA128" s="33"/>
      <c r="AB128" s="33"/>
      <c r="AC128" s="33"/>
      <c r="AD128" s="33"/>
      <c r="AE128" s="33"/>
      <c r="AT128" s="18" t="s">
        <v>164</v>
      </c>
      <c r="AU128" s="18" t="s">
        <v>87</v>
      </c>
    </row>
    <row r="129" spans="1:65" s="14" customFormat="1" ht="11.25">
      <c r="B129" s="177"/>
      <c r="D129" s="164" t="s">
        <v>166</v>
      </c>
      <c r="E129" s="178" t="s">
        <v>1</v>
      </c>
      <c r="F129" s="179" t="s">
        <v>1207</v>
      </c>
      <c r="H129" s="180">
        <v>0.2</v>
      </c>
      <c r="I129" s="181"/>
      <c r="L129" s="177"/>
      <c r="M129" s="182"/>
      <c r="N129" s="183"/>
      <c r="O129" s="183"/>
      <c r="P129" s="183"/>
      <c r="Q129" s="183"/>
      <c r="R129" s="183"/>
      <c r="S129" s="183"/>
      <c r="T129" s="184"/>
      <c r="AT129" s="178" t="s">
        <v>166</v>
      </c>
      <c r="AU129" s="178" t="s">
        <v>87</v>
      </c>
      <c r="AV129" s="14" t="s">
        <v>87</v>
      </c>
      <c r="AW129" s="14" t="s">
        <v>34</v>
      </c>
      <c r="AX129" s="14" t="s">
        <v>85</v>
      </c>
      <c r="AY129" s="178" t="s">
        <v>153</v>
      </c>
    </row>
    <row r="130" spans="1:65" s="2" customFormat="1" ht="24.2" customHeight="1">
      <c r="A130" s="33"/>
      <c r="B130" s="150"/>
      <c r="C130" s="151" t="s">
        <v>87</v>
      </c>
      <c r="D130" s="151" t="s">
        <v>155</v>
      </c>
      <c r="E130" s="152" t="s">
        <v>1208</v>
      </c>
      <c r="F130" s="153" t="s">
        <v>1209</v>
      </c>
      <c r="G130" s="154" t="s">
        <v>171</v>
      </c>
      <c r="H130" s="155">
        <v>11</v>
      </c>
      <c r="I130" s="156"/>
      <c r="J130" s="157">
        <f>ROUND(I130*H130,2)</f>
        <v>0</v>
      </c>
      <c r="K130" s="153" t="s">
        <v>159</v>
      </c>
      <c r="L130" s="34"/>
      <c r="M130" s="158" t="s">
        <v>1</v>
      </c>
      <c r="N130" s="159" t="s">
        <v>43</v>
      </c>
      <c r="O130" s="59"/>
      <c r="P130" s="160">
        <f>O130*H130</f>
        <v>0</v>
      </c>
      <c r="Q130" s="160">
        <v>0</v>
      </c>
      <c r="R130" s="160">
        <f>Q130*H130</f>
        <v>0</v>
      </c>
      <c r="S130" s="160">
        <v>0</v>
      </c>
      <c r="T130" s="161">
        <f>S130*H130</f>
        <v>0</v>
      </c>
      <c r="U130" s="33"/>
      <c r="V130" s="33"/>
      <c r="W130" s="33"/>
      <c r="X130" s="33"/>
      <c r="Y130" s="33"/>
      <c r="Z130" s="33"/>
      <c r="AA130" s="33"/>
      <c r="AB130" s="33"/>
      <c r="AC130" s="33"/>
      <c r="AD130" s="33"/>
      <c r="AE130" s="33"/>
      <c r="AR130" s="162" t="s">
        <v>624</v>
      </c>
      <c r="AT130" s="162" t="s">
        <v>155</v>
      </c>
      <c r="AU130" s="162" t="s">
        <v>87</v>
      </c>
      <c r="AY130" s="18" t="s">
        <v>153</v>
      </c>
      <c r="BE130" s="163">
        <f>IF(N130="základní",J130,0)</f>
        <v>0</v>
      </c>
      <c r="BF130" s="163">
        <f>IF(N130="snížená",J130,0)</f>
        <v>0</v>
      </c>
      <c r="BG130" s="163">
        <f>IF(N130="zákl. přenesená",J130,0)</f>
        <v>0</v>
      </c>
      <c r="BH130" s="163">
        <f>IF(N130="sníž. přenesená",J130,0)</f>
        <v>0</v>
      </c>
      <c r="BI130" s="163">
        <f>IF(N130="nulová",J130,0)</f>
        <v>0</v>
      </c>
      <c r="BJ130" s="18" t="s">
        <v>85</v>
      </c>
      <c r="BK130" s="163">
        <f>ROUND(I130*H130,2)</f>
        <v>0</v>
      </c>
      <c r="BL130" s="18" t="s">
        <v>624</v>
      </c>
      <c r="BM130" s="162" t="s">
        <v>1210</v>
      </c>
    </row>
    <row r="131" spans="1:65" s="2" customFormat="1" ht="48.75">
      <c r="A131" s="33"/>
      <c r="B131" s="34"/>
      <c r="C131" s="33"/>
      <c r="D131" s="164" t="s">
        <v>162</v>
      </c>
      <c r="E131" s="33"/>
      <c r="F131" s="165" t="s">
        <v>1211</v>
      </c>
      <c r="G131" s="33"/>
      <c r="H131" s="33"/>
      <c r="I131" s="166"/>
      <c r="J131" s="33"/>
      <c r="K131" s="33"/>
      <c r="L131" s="34"/>
      <c r="M131" s="167"/>
      <c r="N131" s="168"/>
      <c r="O131" s="59"/>
      <c r="P131" s="59"/>
      <c r="Q131" s="59"/>
      <c r="R131" s="59"/>
      <c r="S131" s="59"/>
      <c r="T131" s="60"/>
      <c r="U131" s="33"/>
      <c r="V131" s="33"/>
      <c r="W131" s="33"/>
      <c r="X131" s="33"/>
      <c r="Y131" s="33"/>
      <c r="Z131" s="33"/>
      <c r="AA131" s="33"/>
      <c r="AB131" s="33"/>
      <c r="AC131" s="33"/>
      <c r="AD131" s="33"/>
      <c r="AE131" s="33"/>
      <c r="AT131" s="18" t="s">
        <v>162</v>
      </c>
      <c r="AU131" s="18" t="s">
        <v>87</v>
      </c>
    </row>
    <row r="132" spans="1:65" s="2" customFormat="1" ht="29.25">
      <c r="A132" s="33"/>
      <c r="B132" s="34"/>
      <c r="C132" s="33"/>
      <c r="D132" s="164" t="s">
        <v>164</v>
      </c>
      <c r="E132" s="33"/>
      <c r="F132" s="169" t="s">
        <v>1212</v>
      </c>
      <c r="G132" s="33"/>
      <c r="H132" s="33"/>
      <c r="I132" s="166"/>
      <c r="J132" s="33"/>
      <c r="K132" s="33"/>
      <c r="L132" s="34"/>
      <c r="M132" s="167"/>
      <c r="N132" s="168"/>
      <c r="O132" s="59"/>
      <c r="P132" s="59"/>
      <c r="Q132" s="59"/>
      <c r="R132" s="59"/>
      <c r="S132" s="59"/>
      <c r="T132" s="60"/>
      <c r="U132" s="33"/>
      <c r="V132" s="33"/>
      <c r="W132" s="33"/>
      <c r="X132" s="33"/>
      <c r="Y132" s="33"/>
      <c r="Z132" s="33"/>
      <c r="AA132" s="33"/>
      <c r="AB132" s="33"/>
      <c r="AC132" s="33"/>
      <c r="AD132" s="33"/>
      <c r="AE132" s="33"/>
      <c r="AT132" s="18" t="s">
        <v>164</v>
      </c>
      <c r="AU132" s="18" t="s">
        <v>87</v>
      </c>
    </row>
    <row r="133" spans="1:65" s="14" customFormat="1" ht="11.25">
      <c r="B133" s="177"/>
      <c r="D133" s="164" t="s">
        <v>166</v>
      </c>
      <c r="E133" s="178" t="s">
        <v>1</v>
      </c>
      <c r="F133" s="179" t="s">
        <v>245</v>
      </c>
      <c r="H133" s="180">
        <v>11</v>
      </c>
      <c r="I133" s="181"/>
      <c r="L133" s="177"/>
      <c r="M133" s="182"/>
      <c r="N133" s="183"/>
      <c r="O133" s="183"/>
      <c r="P133" s="183"/>
      <c r="Q133" s="183"/>
      <c r="R133" s="183"/>
      <c r="S133" s="183"/>
      <c r="T133" s="184"/>
      <c r="AT133" s="178" t="s">
        <v>166</v>
      </c>
      <c r="AU133" s="178" t="s">
        <v>87</v>
      </c>
      <c r="AV133" s="14" t="s">
        <v>87</v>
      </c>
      <c r="AW133" s="14" t="s">
        <v>34</v>
      </c>
      <c r="AX133" s="14" t="s">
        <v>85</v>
      </c>
      <c r="AY133" s="178" t="s">
        <v>153</v>
      </c>
    </row>
    <row r="134" spans="1:65" s="2" customFormat="1" ht="16.5" customHeight="1">
      <c r="A134" s="33"/>
      <c r="B134" s="150"/>
      <c r="C134" s="151" t="s">
        <v>176</v>
      </c>
      <c r="D134" s="151" t="s">
        <v>155</v>
      </c>
      <c r="E134" s="152" t="s">
        <v>1213</v>
      </c>
      <c r="F134" s="153" t="s">
        <v>1214</v>
      </c>
      <c r="G134" s="154" t="s">
        <v>1215</v>
      </c>
      <c r="H134" s="155">
        <v>11</v>
      </c>
      <c r="I134" s="156"/>
      <c r="J134" s="157">
        <f>ROUND(I134*H134,2)</f>
        <v>0</v>
      </c>
      <c r="K134" s="153" t="s">
        <v>1</v>
      </c>
      <c r="L134" s="34"/>
      <c r="M134" s="158" t="s">
        <v>1</v>
      </c>
      <c r="N134" s="159" t="s">
        <v>43</v>
      </c>
      <c r="O134" s="59"/>
      <c r="P134" s="160">
        <f>O134*H134</f>
        <v>0</v>
      </c>
      <c r="Q134" s="160">
        <v>1.37</v>
      </c>
      <c r="R134" s="160">
        <f>Q134*H134</f>
        <v>15.07</v>
      </c>
      <c r="S134" s="160">
        <v>0</v>
      </c>
      <c r="T134" s="161">
        <f>S134*H134</f>
        <v>0</v>
      </c>
      <c r="U134" s="33"/>
      <c r="V134" s="33"/>
      <c r="W134" s="33"/>
      <c r="X134" s="33"/>
      <c r="Y134" s="33"/>
      <c r="Z134" s="33"/>
      <c r="AA134" s="33"/>
      <c r="AB134" s="33"/>
      <c r="AC134" s="33"/>
      <c r="AD134" s="33"/>
      <c r="AE134" s="33"/>
      <c r="AR134" s="162" t="s">
        <v>624</v>
      </c>
      <c r="AT134" s="162" t="s">
        <v>155</v>
      </c>
      <c r="AU134" s="162" t="s">
        <v>87</v>
      </c>
      <c r="AY134" s="18" t="s">
        <v>153</v>
      </c>
      <c r="BE134" s="163">
        <f>IF(N134="základní",J134,0)</f>
        <v>0</v>
      </c>
      <c r="BF134" s="163">
        <f>IF(N134="snížená",J134,0)</f>
        <v>0</v>
      </c>
      <c r="BG134" s="163">
        <f>IF(N134="zákl. přenesená",J134,0)</f>
        <v>0</v>
      </c>
      <c r="BH134" s="163">
        <f>IF(N134="sníž. přenesená",J134,0)</f>
        <v>0</v>
      </c>
      <c r="BI134" s="163">
        <f>IF(N134="nulová",J134,0)</f>
        <v>0</v>
      </c>
      <c r="BJ134" s="18" t="s">
        <v>85</v>
      </c>
      <c r="BK134" s="163">
        <f>ROUND(I134*H134,2)</f>
        <v>0</v>
      </c>
      <c r="BL134" s="18" t="s">
        <v>624</v>
      </c>
      <c r="BM134" s="162" t="s">
        <v>1216</v>
      </c>
    </row>
    <row r="135" spans="1:65" s="2" customFormat="1" ht="11.25">
      <c r="A135" s="33"/>
      <c r="B135" s="34"/>
      <c r="C135" s="33"/>
      <c r="D135" s="164" t="s">
        <v>162</v>
      </c>
      <c r="E135" s="33"/>
      <c r="F135" s="165" t="s">
        <v>1214</v>
      </c>
      <c r="G135" s="33"/>
      <c r="H135" s="33"/>
      <c r="I135" s="166"/>
      <c r="J135" s="33"/>
      <c r="K135" s="33"/>
      <c r="L135" s="34"/>
      <c r="M135" s="167"/>
      <c r="N135" s="168"/>
      <c r="O135" s="59"/>
      <c r="P135" s="59"/>
      <c r="Q135" s="59"/>
      <c r="R135" s="59"/>
      <c r="S135" s="59"/>
      <c r="T135" s="60"/>
      <c r="U135" s="33"/>
      <c r="V135" s="33"/>
      <c r="W135" s="33"/>
      <c r="X135" s="33"/>
      <c r="Y135" s="33"/>
      <c r="Z135" s="33"/>
      <c r="AA135" s="33"/>
      <c r="AB135" s="33"/>
      <c r="AC135" s="33"/>
      <c r="AD135" s="33"/>
      <c r="AE135" s="33"/>
      <c r="AT135" s="18" t="s">
        <v>162</v>
      </c>
      <c r="AU135" s="18" t="s">
        <v>87</v>
      </c>
    </row>
    <row r="136" spans="1:65" s="14" customFormat="1" ht="11.25">
      <c r="B136" s="177"/>
      <c r="D136" s="164" t="s">
        <v>166</v>
      </c>
      <c r="E136" s="178" t="s">
        <v>1</v>
      </c>
      <c r="F136" s="179" t="s">
        <v>245</v>
      </c>
      <c r="H136" s="180">
        <v>11</v>
      </c>
      <c r="I136" s="181"/>
      <c r="L136" s="177"/>
      <c r="M136" s="182"/>
      <c r="N136" s="183"/>
      <c r="O136" s="183"/>
      <c r="P136" s="183"/>
      <c r="Q136" s="183"/>
      <c r="R136" s="183"/>
      <c r="S136" s="183"/>
      <c r="T136" s="184"/>
      <c r="AT136" s="178" t="s">
        <v>166</v>
      </c>
      <c r="AU136" s="178" t="s">
        <v>87</v>
      </c>
      <c r="AV136" s="14" t="s">
        <v>87</v>
      </c>
      <c r="AW136" s="14" t="s">
        <v>34</v>
      </c>
      <c r="AX136" s="14" t="s">
        <v>85</v>
      </c>
      <c r="AY136" s="178" t="s">
        <v>153</v>
      </c>
    </row>
    <row r="137" spans="1:65" s="2" customFormat="1" ht="16.5" customHeight="1">
      <c r="A137" s="33"/>
      <c r="B137" s="150"/>
      <c r="C137" s="151" t="s">
        <v>160</v>
      </c>
      <c r="D137" s="151" t="s">
        <v>155</v>
      </c>
      <c r="E137" s="152" t="s">
        <v>1217</v>
      </c>
      <c r="F137" s="153" t="s">
        <v>1218</v>
      </c>
      <c r="G137" s="154" t="s">
        <v>171</v>
      </c>
      <c r="H137" s="155">
        <v>1</v>
      </c>
      <c r="I137" s="156"/>
      <c r="J137" s="157">
        <f>ROUND(I137*H137,2)</f>
        <v>0</v>
      </c>
      <c r="K137" s="153" t="s">
        <v>1</v>
      </c>
      <c r="L137" s="34"/>
      <c r="M137" s="158" t="s">
        <v>1</v>
      </c>
      <c r="N137" s="159" t="s">
        <v>43</v>
      </c>
      <c r="O137" s="59"/>
      <c r="P137" s="160">
        <f>O137*H137</f>
        <v>0</v>
      </c>
      <c r="Q137" s="160">
        <v>2.1610000000000001E-2</v>
      </c>
      <c r="R137" s="160">
        <f>Q137*H137</f>
        <v>2.1610000000000001E-2</v>
      </c>
      <c r="S137" s="160">
        <v>0</v>
      </c>
      <c r="T137" s="161">
        <f>S137*H137</f>
        <v>0</v>
      </c>
      <c r="U137" s="33"/>
      <c r="V137" s="33"/>
      <c r="W137" s="33"/>
      <c r="X137" s="33"/>
      <c r="Y137" s="33"/>
      <c r="Z137" s="33"/>
      <c r="AA137" s="33"/>
      <c r="AB137" s="33"/>
      <c r="AC137" s="33"/>
      <c r="AD137" s="33"/>
      <c r="AE137" s="33"/>
      <c r="AR137" s="162" t="s">
        <v>624</v>
      </c>
      <c r="AT137" s="162" t="s">
        <v>155</v>
      </c>
      <c r="AU137" s="162" t="s">
        <v>87</v>
      </c>
      <c r="AY137" s="18" t="s">
        <v>153</v>
      </c>
      <c r="BE137" s="163">
        <f>IF(N137="základní",J137,0)</f>
        <v>0</v>
      </c>
      <c r="BF137" s="163">
        <f>IF(N137="snížená",J137,0)</f>
        <v>0</v>
      </c>
      <c r="BG137" s="163">
        <f>IF(N137="zákl. přenesená",J137,0)</f>
        <v>0</v>
      </c>
      <c r="BH137" s="163">
        <f>IF(N137="sníž. přenesená",J137,0)</f>
        <v>0</v>
      </c>
      <c r="BI137" s="163">
        <f>IF(N137="nulová",J137,0)</f>
        <v>0</v>
      </c>
      <c r="BJ137" s="18" t="s">
        <v>85</v>
      </c>
      <c r="BK137" s="163">
        <f>ROUND(I137*H137,2)</f>
        <v>0</v>
      </c>
      <c r="BL137" s="18" t="s">
        <v>624</v>
      </c>
      <c r="BM137" s="162" t="s">
        <v>1219</v>
      </c>
    </row>
    <row r="138" spans="1:65" s="2" customFormat="1" ht="11.25">
      <c r="A138" s="33"/>
      <c r="B138" s="34"/>
      <c r="C138" s="33"/>
      <c r="D138" s="164" t="s">
        <v>162</v>
      </c>
      <c r="E138" s="33"/>
      <c r="F138" s="165" t="s">
        <v>1218</v>
      </c>
      <c r="G138" s="33"/>
      <c r="H138" s="33"/>
      <c r="I138" s="166"/>
      <c r="J138" s="33"/>
      <c r="K138" s="33"/>
      <c r="L138" s="34"/>
      <c r="M138" s="167"/>
      <c r="N138" s="168"/>
      <c r="O138" s="59"/>
      <c r="P138" s="59"/>
      <c r="Q138" s="59"/>
      <c r="R138" s="59"/>
      <c r="S138" s="59"/>
      <c r="T138" s="60"/>
      <c r="U138" s="33"/>
      <c r="V138" s="33"/>
      <c r="W138" s="33"/>
      <c r="X138" s="33"/>
      <c r="Y138" s="33"/>
      <c r="Z138" s="33"/>
      <c r="AA138" s="33"/>
      <c r="AB138" s="33"/>
      <c r="AC138" s="33"/>
      <c r="AD138" s="33"/>
      <c r="AE138" s="33"/>
      <c r="AT138" s="18" t="s">
        <v>162</v>
      </c>
      <c r="AU138" s="18" t="s">
        <v>87</v>
      </c>
    </row>
    <row r="139" spans="1:65" s="14" customFormat="1" ht="11.25">
      <c r="B139" s="177"/>
      <c r="D139" s="164" t="s">
        <v>166</v>
      </c>
      <c r="E139" s="178" t="s">
        <v>1</v>
      </c>
      <c r="F139" s="179" t="s">
        <v>85</v>
      </c>
      <c r="H139" s="180">
        <v>1</v>
      </c>
      <c r="I139" s="181"/>
      <c r="L139" s="177"/>
      <c r="M139" s="182"/>
      <c r="N139" s="183"/>
      <c r="O139" s="183"/>
      <c r="P139" s="183"/>
      <c r="Q139" s="183"/>
      <c r="R139" s="183"/>
      <c r="S139" s="183"/>
      <c r="T139" s="184"/>
      <c r="AT139" s="178" t="s">
        <v>166</v>
      </c>
      <c r="AU139" s="178" t="s">
        <v>87</v>
      </c>
      <c r="AV139" s="14" t="s">
        <v>87</v>
      </c>
      <c r="AW139" s="14" t="s">
        <v>34</v>
      </c>
      <c r="AX139" s="14" t="s">
        <v>85</v>
      </c>
      <c r="AY139" s="178" t="s">
        <v>153</v>
      </c>
    </row>
    <row r="140" spans="1:65" s="2" customFormat="1" ht="24.2" customHeight="1">
      <c r="A140" s="33"/>
      <c r="B140" s="150"/>
      <c r="C140" s="151" t="s">
        <v>191</v>
      </c>
      <c r="D140" s="151" t="s">
        <v>155</v>
      </c>
      <c r="E140" s="152" t="s">
        <v>1220</v>
      </c>
      <c r="F140" s="153" t="s">
        <v>1221</v>
      </c>
      <c r="G140" s="154" t="s">
        <v>209</v>
      </c>
      <c r="H140" s="155">
        <v>185</v>
      </c>
      <c r="I140" s="156"/>
      <c r="J140" s="157">
        <f>ROUND(I140*H140,2)</f>
        <v>0</v>
      </c>
      <c r="K140" s="153" t="s">
        <v>159</v>
      </c>
      <c r="L140" s="34"/>
      <c r="M140" s="158" t="s">
        <v>1</v>
      </c>
      <c r="N140" s="159" t="s">
        <v>43</v>
      </c>
      <c r="O140" s="59"/>
      <c r="P140" s="160">
        <f>O140*H140</f>
        <v>0</v>
      </c>
      <c r="Q140" s="160">
        <v>0</v>
      </c>
      <c r="R140" s="160">
        <f>Q140*H140</f>
        <v>0</v>
      </c>
      <c r="S140" s="160">
        <v>0</v>
      </c>
      <c r="T140" s="161">
        <f>S140*H140</f>
        <v>0</v>
      </c>
      <c r="U140" s="33"/>
      <c r="V140" s="33"/>
      <c r="W140" s="33"/>
      <c r="X140" s="33"/>
      <c r="Y140" s="33"/>
      <c r="Z140" s="33"/>
      <c r="AA140" s="33"/>
      <c r="AB140" s="33"/>
      <c r="AC140" s="33"/>
      <c r="AD140" s="33"/>
      <c r="AE140" s="33"/>
      <c r="AR140" s="162" t="s">
        <v>624</v>
      </c>
      <c r="AT140" s="162" t="s">
        <v>155</v>
      </c>
      <c r="AU140" s="162" t="s">
        <v>87</v>
      </c>
      <c r="AY140" s="18" t="s">
        <v>153</v>
      </c>
      <c r="BE140" s="163">
        <f>IF(N140="základní",J140,0)</f>
        <v>0</v>
      </c>
      <c r="BF140" s="163">
        <f>IF(N140="snížená",J140,0)</f>
        <v>0</v>
      </c>
      <c r="BG140" s="163">
        <f>IF(N140="zákl. přenesená",J140,0)</f>
        <v>0</v>
      </c>
      <c r="BH140" s="163">
        <f>IF(N140="sníž. přenesená",J140,0)</f>
        <v>0</v>
      </c>
      <c r="BI140" s="163">
        <f>IF(N140="nulová",J140,0)</f>
        <v>0</v>
      </c>
      <c r="BJ140" s="18" t="s">
        <v>85</v>
      </c>
      <c r="BK140" s="163">
        <f>ROUND(I140*H140,2)</f>
        <v>0</v>
      </c>
      <c r="BL140" s="18" t="s">
        <v>624</v>
      </c>
      <c r="BM140" s="162" t="s">
        <v>1222</v>
      </c>
    </row>
    <row r="141" spans="1:65" s="2" customFormat="1" ht="39">
      <c r="A141" s="33"/>
      <c r="B141" s="34"/>
      <c r="C141" s="33"/>
      <c r="D141" s="164" t="s">
        <v>162</v>
      </c>
      <c r="E141" s="33"/>
      <c r="F141" s="165" t="s">
        <v>1223</v>
      </c>
      <c r="G141" s="33"/>
      <c r="H141" s="33"/>
      <c r="I141" s="166"/>
      <c r="J141" s="33"/>
      <c r="K141" s="33"/>
      <c r="L141" s="34"/>
      <c r="M141" s="167"/>
      <c r="N141" s="168"/>
      <c r="O141" s="59"/>
      <c r="P141" s="59"/>
      <c r="Q141" s="59"/>
      <c r="R141" s="59"/>
      <c r="S141" s="59"/>
      <c r="T141" s="60"/>
      <c r="U141" s="33"/>
      <c r="V141" s="33"/>
      <c r="W141" s="33"/>
      <c r="X141" s="33"/>
      <c r="Y141" s="33"/>
      <c r="Z141" s="33"/>
      <c r="AA141" s="33"/>
      <c r="AB141" s="33"/>
      <c r="AC141" s="33"/>
      <c r="AD141" s="33"/>
      <c r="AE141" s="33"/>
      <c r="AT141" s="18" t="s">
        <v>162</v>
      </c>
      <c r="AU141" s="18" t="s">
        <v>87</v>
      </c>
    </row>
    <row r="142" spans="1:65" s="2" customFormat="1" ht="29.25">
      <c r="A142" s="33"/>
      <c r="B142" s="34"/>
      <c r="C142" s="33"/>
      <c r="D142" s="164" t="s">
        <v>164</v>
      </c>
      <c r="E142" s="33"/>
      <c r="F142" s="169" t="s">
        <v>770</v>
      </c>
      <c r="G142" s="33"/>
      <c r="H142" s="33"/>
      <c r="I142" s="166"/>
      <c r="J142" s="33"/>
      <c r="K142" s="33"/>
      <c r="L142" s="34"/>
      <c r="M142" s="167"/>
      <c r="N142" s="168"/>
      <c r="O142" s="59"/>
      <c r="P142" s="59"/>
      <c r="Q142" s="59"/>
      <c r="R142" s="59"/>
      <c r="S142" s="59"/>
      <c r="T142" s="60"/>
      <c r="U142" s="33"/>
      <c r="V142" s="33"/>
      <c r="W142" s="33"/>
      <c r="X142" s="33"/>
      <c r="Y142" s="33"/>
      <c r="Z142" s="33"/>
      <c r="AA142" s="33"/>
      <c r="AB142" s="33"/>
      <c r="AC142" s="33"/>
      <c r="AD142" s="33"/>
      <c r="AE142" s="33"/>
      <c r="AT142" s="18" t="s">
        <v>164</v>
      </c>
      <c r="AU142" s="18" t="s">
        <v>87</v>
      </c>
    </row>
    <row r="143" spans="1:65" s="14" customFormat="1" ht="11.25">
      <c r="B143" s="177"/>
      <c r="D143" s="164" t="s">
        <v>166</v>
      </c>
      <c r="E143" s="178" t="s">
        <v>1</v>
      </c>
      <c r="F143" s="179" t="s">
        <v>1224</v>
      </c>
      <c r="H143" s="180">
        <v>185</v>
      </c>
      <c r="I143" s="181"/>
      <c r="L143" s="177"/>
      <c r="M143" s="182"/>
      <c r="N143" s="183"/>
      <c r="O143" s="183"/>
      <c r="P143" s="183"/>
      <c r="Q143" s="183"/>
      <c r="R143" s="183"/>
      <c r="S143" s="183"/>
      <c r="T143" s="184"/>
      <c r="AT143" s="178" t="s">
        <v>166</v>
      </c>
      <c r="AU143" s="178" t="s">
        <v>87</v>
      </c>
      <c r="AV143" s="14" t="s">
        <v>87</v>
      </c>
      <c r="AW143" s="14" t="s">
        <v>34</v>
      </c>
      <c r="AX143" s="14" t="s">
        <v>85</v>
      </c>
      <c r="AY143" s="178" t="s">
        <v>153</v>
      </c>
    </row>
    <row r="144" spans="1:65" s="2" customFormat="1" ht="24.2" customHeight="1">
      <c r="A144" s="33"/>
      <c r="B144" s="150"/>
      <c r="C144" s="151" t="s">
        <v>198</v>
      </c>
      <c r="D144" s="151" t="s">
        <v>155</v>
      </c>
      <c r="E144" s="152" t="s">
        <v>1225</v>
      </c>
      <c r="F144" s="153" t="s">
        <v>1226</v>
      </c>
      <c r="G144" s="154" t="s">
        <v>209</v>
      </c>
      <c r="H144" s="155">
        <v>185</v>
      </c>
      <c r="I144" s="156"/>
      <c r="J144" s="157">
        <f>ROUND(I144*H144,2)</f>
        <v>0</v>
      </c>
      <c r="K144" s="153" t="s">
        <v>159</v>
      </c>
      <c r="L144" s="34"/>
      <c r="M144" s="158" t="s">
        <v>1</v>
      </c>
      <c r="N144" s="159" t="s">
        <v>43</v>
      </c>
      <c r="O144" s="59"/>
      <c r="P144" s="160">
        <f>O144*H144</f>
        <v>0</v>
      </c>
      <c r="Q144" s="160">
        <v>0.20300000000000001</v>
      </c>
      <c r="R144" s="160">
        <f>Q144*H144</f>
        <v>37.555</v>
      </c>
      <c r="S144" s="160">
        <v>0</v>
      </c>
      <c r="T144" s="161">
        <f>S144*H144</f>
        <v>0</v>
      </c>
      <c r="U144" s="33"/>
      <c r="V144" s="33"/>
      <c r="W144" s="33"/>
      <c r="X144" s="33"/>
      <c r="Y144" s="33"/>
      <c r="Z144" s="33"/>
      <c r="AA144" s="33"/>
      <c r="AB144" s="33"/>
      <c r="AC144" s="33"/>
      <c r="AD144" s="33"/>
      <c r="AE144" s="33"/>
      <c r="AR144" s="162" t="s">
        <v>624</v>
      </c>
      <c r="AT144" s="162" t="s">
        <v>155</v>
      </c>
      <c r="AU144" s="162" t="s">
        <v>87</v>
      </c>
      <c r="AY144" s="18" t="s">
        <v>153</v>
      </c>
      <c r="BE144" s="163">
        <f>IF(N144="základní",J144,0)</f>
        <v>0</v>
      </c>
      <c r="BF144" s="163">
        <f>IF(N144="snížená",J144,0)</f>
        <v>0</v>
      </c>
      <c r="BG144" s="163">
        <f>IF(N144="zákl. přenesená",J144,0)</f>
        <v>0</v>
      </c>
      <c r="BH144" s="163">
        <f>IF(N144="sníž. přenesená",J144,0)</f>
        <v>0</v>
      </c>
      <c r="BI144" s="163">
        <f>IF(N144="nulová",J144,0)</f>
        <v>0</v>
      </c>
      <c r="BJ144" s="18" t="s">
        <v>85</v>
      </c>
      <c r="BK144" s="163">
        <f>ROUND(I144*H144,2)</f>
        <v>0</v>
      </c>
      <c r="BL144" s="18" t="s">
        <v>624</v>
      </c>
      <c r="BM144" s="162" t="s">
        <v>1227</v>
      </c>
    </row>
    <row r="145" spans="1:65" s="2" customFormat="1" ht="29.25">
      <c r="A145" s="33"/>
      <c r="B145" s="34"/>
      <c r="C145" s="33"/>
      <c r="D145" s="164" t="s">
        <v>162</v>
      </c>
      <c r="E145" s="33"/>
      <c r="F145" s="165" t="s">
        <v>1228</v>
      </c>
      <c r="G145" s="33"/>
      <c r="H145" s="33"/>
      <c r="I145" s="166"/>
      <c r="J145" s="33"/>
      <c r="K145" s="33"/>
      <c r="L145" s="34"/>
      <c r="M145" s="167"/>
      <c r="N145" s="168"/>
      <c r="O145" s="59"/>
      <c r="P145" s="59"/>
      <c r="Q145" s="59"/>
      <c r="R145" s="59"/>
      <c r="S145" s="59"/>
      <c r="T145" s="60"/>
      <c r="U145" s="33"/>
      <c r="V145" s="33"/>
      <c r="W145" s="33"/>
      <c r="X145" s="33"/>
      <c r="Y145" s="33"/>
      <c r="Z145" s="33"/>
      <c r="AA145" s="33"/>
      <c r="AB145" s="33"/>
      <c r="AC145" s="33"/>
      <c r="AD145" s="33"/>
      <c r="AE145" s="33"/>
      <c r="AT145" s="18" t="s">
        <v>162</v>
      </c>
      <c r="AU145" s="18" t="s">
        <v>87</v>
      </c>
    </row>
    <row r="146" spans="1:65" s="2" customFormat="1" ht="39">
      <c r="A146" s="33"/>
      <c r="B146" s="34"/>
      <c r="C146" s="33"/>
      <c r="D146" s="164" t="s">
        <v>164</v>
      </c>
      <c r="E146" s="33"/>
      <c r="F146" s="169" t="s">
        <v>777</v>
      </c>
      <c r="G146" s="33"/>
      <c r="H146" s="33"/>
      <c r="I146" s="166"/>
      <c r="J146" s="33"/>
      <c r="K146" s="33"/>
      <c r="L146" s="34"/>
      <c r="M146" s="167"/>
      <c r="N146" s="168"/>
      <c r="O146" s="59"/>
      <c r="P146" s="59"/>
      <c r="Q146" s="59"/>
      <c r="R146" s="59"/>
      <c r="S146" s="59"/>
      <c r="T146" s="60"/>
      <c r="U146" s="33"/>
      <c r="V146" s="33"/>
      <c r="W146" s="33"/>
      <c r="X146" s="33"/>
      <c r="Y146" s="33"/>
      <c r="Z146" s="33"/>
      <c r="AA146" s="33"/>
      <c r="AB146" s="33"/>
      <c r="AC146" s="33"/>
      <c r="AD146" s="33"/>
      <c r="AE146" s="33"/>
      <c r="AT146" s="18" t="s">
        <v>164</v>
      </c>
      <c r="AU146" s="18" t="s">
        <v>87</v>
      </c>
    </row>
    <row r="147" spans="1:65" s="14" customFormat="1" ht="11.25">
      <c r="B147" s="177"/>
      <c r="D147" s="164" t="s">
        <v>166</v>
      </c>
      <c r="E147" s="178" t="s">
        <v>1</v>
      </c>
      <c r="F147" s="179" t="s">
        <v>1224</v>
      </c>
      <c r="H147" s="180">
        <v>185</v>
      </c>
      <c r="I147" s="181"/>
      <c r="L147" s="177"/>
      <c r="M147" s="182"/>
      <c r="N147" s="183"/>
      <c r="O147" s="183"/>
      <c r="P147" s="183"/>
      <c r="Q147" s="183"/>
      <c r="R147" s="183"/>
      <c r="S147" s="183"/>
      <c r="T147" s="184"/>
      <c r="AT147" s="178" t="s">
        <v>166</v>
      </c>
      <c r="AU147" s="178" t="s">
        <v>87</v>
      </c>
      <c r="AV147" s="14" t="s">
        <v>87</v>
      </c>
      <c r="AW147" s="14" t="s">
        <v>34</v>
      </c>
      <c r="AX147" s="14" t="s">
        <v>85</v>
      </c>
      <c r="AY147" s="178" t="s">
        <v>153</v>
      </c>
    </row>
    <row r="148" spans="1:65" s="2" customFormat="1" ht="16.5" customHeight="1">
      <c r="A148" s="33"/>
      <c r="B148" s="150"/>
      <c r="C148" s="151" t="s">
        <v>206</v>
      </c>
      <c r="D148" s="151" t="s">
        <v>155</v>
      </c>
      <c r="E148" s="152" t="s">
        <v>1229</v>
      </c>
      <c r="F148" s="153" t="s">
        <v>1230</v>
      </c>
      <c r="G148" s="154" t="s">
        <v>209</v>
      </c>
      <c r="H148" s="155">
        <v>200</v>
      </c>
      <c r="I148" s="156"/>
      <c r="J148" s="157">
        <f>ROUND(I148*H148,2)</f>
        <v>0</v>
      </c>
      <c r="K148" s="153" t="s">
        <v>159</v>
      </c>
      <c r="L148" s="34"/>
      <c r="M148" s="158" t="s">
        <v>1</v>
      </c>
      <c r="N148" s="159" t="s">
        <v>43</v>
      </c>
      <c r="O148" s="59"/>
      <c r="P148" s="160">
        <f>O148*H148</f>
        <v>0</v>
      </c>
      <c r="Q148" s="160">
        <v>7.1400000000000001E-5</v>
      </c>
      <c r="R148" s="160">
        <f>Q148*H148</f>
        <v>1.4280000000000001E-2</v>
      </c>
      <c r="S148" s="160">
        <v>0</v>
      </c>
      <c r="T148" s="161">
        <f>S148*H148</f>
        <v>0</v>
      </c>
      <c r="U148" s="33"/>
      <c r="V148" s="33"/>
      <c r="W148" s="33"/>
      <c r="X148" s="33"/>
      <c r="Y148" s="33"/>
      <c r="Z148" s="33"/>
      <c r="AA148" s="33"/>
      <c r="AB148" s="33"/>
      <c r="AC148" s="33"/>
      <c r="AD148" s="33"/>
      <c r="AE148" s="33"/>
      <c r="AR148" s="162" t="s">
        <v>624</v>
      </c>
      <c r="AT148" s="162" t="s">
        <v>155</v>
      </c>
      <c r="AU148" s="162" t="s">
        <v>87</v>
      </c>
      <c r="AY148" s="18" t="s">
        <v>153</v>
      </c>
      <c r="BE148" s="163">
        <f>IF(N148="základní",J148,0)</f>
        <v>0</v>
      </c>
      <c r="BF148" s="163">
        <f>IF(N148="snížená",J148,0)</f>
        <v>0</v>
      </c>
      <c r="BG148" s="163">
        <f>IF(N148="zákl. přenesená",J148,0)</f>
        <v>0</v>
      </c>
      <c r="BH148" s="163">
        <f>IF(N148="sníž. přenesená",J148,0)</f>
        <v>0</v>
      </c>
      <c r="BI148" s="163">
        <f>IF(N148="nulová",J148,0)</f>
        <v>0</v>
      </c>
      <c r="BJ148" s="18" t="s">
        <v>85</v>
      </c>
      <c r="BK148" s="163">
        <f>ROUND(I148*H148,2)</f>
        <v>0</v>
      </c>
      <c r="BL148" s="18" t="s">
        <v>624</v>
      </c>
      <c r="BM148" s="162" t="s">
        <v>1231</v>
      </c>
    </row>
    <row r="149" spans="1:65" s="2" customFormat="1" ht="29.25">
      <c r="A149" s="33"/>
      <c r="B149" s="34"/>
      <c r="C149" s="33"/>
      <c r="D149" s="164" t="s">
        <v>162</v>
      </c>
      <c r="E149" s="33"/>
      <c r="F149" s="165" t="s">
        <v>1232</v>
      </c>
      <c r="G149" s="33"/>
      <c r="H149" s="33"/>
      <c r="I149" s="166"/>
      <c r="J149" s="33"/>
      <c r="K149" s="33"/>
      <c r="L149" s="34"/>
      <c r="M149" s="167"/>
      <c r="N149" s="168"/>
      <c r="O149" s="59"/>
      <c r="P149" s="59"/>
      <c r="Q149" s="59"/>
      <c r="R149" s="59"/>
      <c r="S149" s="59"/>
      <c r="T149" s="60"/>
      <c r="U149" s="33"/>
      <c r="V149" s="33"/>
      <c r="W149" s="33"/>
      <c r="X149" s="33"/>
      <c r="Y149" s="33"/>
      <c r="Z149" s="33"/>
      <c r="AA149" s="33"/>
      <c r="AB149" s="33"/>
      <c r="AC149" s="33"/>
      <c r="AD149" s="33"/>
      <c r="AE149" s="33"/>
      <c r="AT149" s="18" t="s">
        <v>162</v>
      </c>
      <c r="AU149" s="18" t="s">
        <v>87</v>
      </c>
    </row>
    <row r="150" spans="1:65" s="14" customFormat="1" ht="11.25">
      <c r="B150" s="177"/>
      <c r="D150" s="164" t="s">
        <v>166</v>
      </c>
      <c r="E150" s="178" t="s">
        <v>1</v>
      </c>
      <c r="F150" s="179" t="s">
        <v>1233</v>
      </c>
      <c r="H150" s="180">
        <v>200</v>
      </c>
      <c r="I150" s="181"/>
      <c r="L150" s="177"/>
      <c r="M150" s="182"/>
      <c r="N150" s="183"/>
      <c r="O150" s="183"/>
      <c r="P150" s="183"/>
      <c r="Q150" s="183"/>
      <c r="R150" s="183"/>
      <c r="S150" s="183"/>
      <c r="T150" s="184"/>
      <c r="AT150" s="178" t="s">
        <v>166</v>
      </c>
      <c r="AU150" s="178" t="s">
        <v>87</v>
      </c>
      <c r="AV150" s="14" t="s">
        <v>87</v>
      </c>
      <c r="AW150" s="14" t="s">
        <v>34</v>
      </c>
      <c r="AX150" s="14" t="s">
        <v>85</v>
      </c>
      <c r="AY150" s="178" t="s">
        <v>153</v>
      </c>
    </row>
    <row r="151" spans="1:65" s="2" customFormat="1" ht="24.2" customHeight="1">
      <c r="A151" s="33"/>
      <c r="B151" s="150"/>
      <c r="C151" s="151" t="s">
        <v>216</v>
      </c>
      <c r="D151" s="151" t="s">
        <v>155</v>
      </c>
      <c r="E151" s="152" t="s">
        <v>1234</v>
      </c>
      <c r="F151" s="153" t="s">
        <v>1235</v>
      </c>
      <c r="G151" s="154" t="s">
        <v>209</v>
      </c>
      <c r="H151" s="155">
        <v>185</v>
      </c>
      <c r="I151" s="156"/>
      <c r="J151" s="157">
        <f>ROUND(I151*H151,2)</f>
        <v>0</v>
      </c>
      <c r="K151" s="153" t="s">
        <v>159</v>
      </c>
      <c r="L151" s="34"/>
      <c r="M151" s="158" t="s">
        <v>1</v>
      </c>
      <c r="N151" s="159" t="s">
        <v>43</v>
      </c>
      <c r="O151" s="59"/>
      <c r="P151" s="160">
        <f>O151*H151</f>
        <v>0</v>
      </c>
      <c r="Q151" s="160">
        <v>0</v>
      </c>
      <c r="R151" s="160">
        <f>Q151*H151</f>
        <v>0</v>
      </c>
      <c r="S151" s="160">
        <v>0</v>
      </c>
      <c r="T151" s="161">
        <f>S151*H151</f>
        <v>0</v>
      </c>
      <c r="U151" s="33"/>
      <c r="V151" s="33"/>
      <c r="W151" s="33"/>
      <c r="X151" s="33"/>
      <c r="Y151" s="33"/>
      <c r="Z151" s="33"/>
      <c r="AA151" s="33"/>
      <c r="AB151" s="33"/>
      <c r="AC151" s="33"/>
      <c r="AD151" s="33"/>
      <c r="AE151" s="33"/>
      <c r="AR151" s="162" t="s">
        <v>624</v>
      </c>
      <c r="AT151" s="162" t="s">
        <v>155</v>
      </c>
      <c r="AU151" s="162" t="s">
        <v>87</v>
      </c>
      <c r="AY151" s="18" t="s">
        <v>153</v>
      </c>
      <c r="BE151" s="163">
        <f>IF(N151="základní",J151,0)</f>
        <v>0</v>
      </c>
      <c r="BF151" s="163">
        <f>IF(N151="snížená",J151,0)</f>
        <v>0</v>
      </c>
      <c r="BG151" s="163">
        <f>IF(N151="zákl. přenesená",J151,0)</f>
        <v>0</v>
      </c>
      <c r="BH151" s="163">
        <f>IF(N151="sníž. přenesená",J151,0)</f>
        <v>0</v>
      </c>
      <c r="BI151" s="163">
        <f>IF(N151="nulová",J151,0)</f>
        <v>0</v>
      </c>
      <c r="BJ151" s="18" t="s">
        <v>85</v>
      </c>
      <c r="BK151" s="163">
        <f>ROUND(I151*H151,2)</f>
        <v>0</v>
      </c>
      <c r="BL151" s="18" t="s">
        <v>624</v>
      </c>
      <c r="BM151" s="162" t="s">
        <v>1236</v>
      </c>
    </row>
    <row r="152" spans="1:65" s="2" customFormat="1" ht="29.25">
      <c r="A152" s="33"/>
      <c r="B152" s="34"/>
      <c r="C152" s="33"/>
      <c r="D152" s="164" t="s">
        <v>162</v>
      </c>
      <c r="E152" s="33"/>
      <c r="F152" s="165" t="s">
        <v>1237</v>
      </c>
      <c r="G152" s="33"/>
      <c r="H152" s="33"/>
      <c r="I152" s="166"/>
      <c r="J152" s="33"/>
      <c r="K152" s="33"/>
      <c r="L152" s="34"/>
      <c r="M152" s="167"/>
      <c r="N152" s="168"/>
      <c r="O152" s="59"/>
      <c r="P152" s="59"/>
      <c r="Q152" s="59"/>
      <c r="R152" s="59"/>
      <c r="S152" s="59"/>
      <c r="T152" s="60"/>
      <c r="U152" s="33"/>
      <c r="V152" s="33"/>
      <c r="W152" s="33"/>
      <c r="X152" s="33"/>
      <c r="Y152" s="33"/>
      <c r="Z152" s="33"/>
      <c r="AA152" s="33"/>
      <c r="AB152" s="33"/>
      <c r="AC152" s="33"/>
      <c r="AD152" s="33"/>
      <c r="AE152" s="33"/>
      <c r="AT152" s="18" t="s">
        <v>162</v>
      </c>
      <c r="AU152" s="18" t="s">
        <v>87</v>
      </c>
    </row>
    <row r="153" spans="1:65" s="14" customFormat="1" ht="11.25">
      <c r="B153" s="177"/>
      <c r="D153" s="164" t="s">
        <v>166</v>
      </c>
      <c r="E153" s="178" t="s">
        <v>1</v>
      </c>
      <c r="F153" s="179" t="s">
        <v>1224</v>
      </c>
      <c r="H153" s="180">
        <v>185</v>
      </c>
      <c r="I153" s="181"/>
      <c r="L153" s="177"/>
      <c r="M153" s="182"/>
      <c r="N153" s="183"/>
      <c r="O153" s="183"/>
      <c r="P153" s="183"/>
      <c r="Q153" s="183"/>
      <c r="R153" s="183"/>
      <c r="S153" s="183"/>
      <c r="T153" s="184"/>
      <c r="AT153" s="178" t="s">
        <v>166</v>
      </c>
      <c r="AU153" s="178" t="s">
        <v>87</v>
      </c>
      <c r="AV153" s="14" t="s">
        <v>87</v>
      </c>
      <c r="AW153" s="14" t="s">
        <v>34</v>
      </c>
      <c r="AX153" s="14" t="s">
        <v>85</v>
      </c>
      <c r="AY153" s="178" t="s">
        <v>153</v>
      </c>
    </row>
    <row r="154" spans="1:65" s="2" customFormat="1" ht="21.75" customHeight="1">
      <c r="A154" s="33"/>
      <c r="B154" s="150"/>
      <c r="C154" s="151" t="s">
        <v>226</v>
      </c>
      <c r="D154" s="151" t="s">
        <v>155</v>
      </c>
      <c r="E154" s="152" t="s">
        <v>1238</v>
      </c>
      <c r="F154" s="153" t="s">
        <v>1239</v>
      </c>
      <c r="G154" s="154" t="s">
        <v>219</v>
      </c>
      <c r="H154" s="155">
        <v>10</v>
      </c>
      <c r="I154" s="156"/>
      <c r="J154" s="157">
        <f>ROUND(I154*H154,2)</f>
        <v>0</v>
      </c>
      <c r="K154" s="153" t="s">
        <v>159</v>
      </c>
      <c r="L154" s="34"/>
      <c r="M154" s="158" t="s">
        <v>1</v>
      </c>
      <c r="N154" s="159" t="s">
        <v>43</v>
      </c>
      <c r="O154" s="59"/>
      <c r="P154" s="160">
        <f>O154*H154</f>
        <v>0</v>
      </c>
      <c r="Q154" s="160">
        <v>0</v>
      </c>
      <c r="R154" s="160">
        <f>Q154*H154</f>
        <v>0</v>
      </c>
      <c r="S154" s="160">
        <v>0</v>
      </c>
      <c r="T154" s="161">
        <f>S154*H154</f>
        <v>0</v>
      </c>
      <c r="U154" s="33"/>
      <c r="V154" s="33"/>
      <c r="W154" s="33"/>
      <c r="X154" s="33"/>
      <c r="Y154" s="33"/>
      <c r="Z154" s="33"/>
      <c r="AA154" s="33"/>
      <c r="AB154" s="33"/>
      <c r="AC154" s="33"/>
      <c r="AD154" s="33"/>
      <c r="AE154" s="33"/>
      <c r="AR154" s="162" t="s">
        <v>624</v>
      </c>
      <c r="AT154" s="162" t="s">
        <v>155</v>
      </c>
      <c r="AU154" s="162" t="s">
        <v>87</v>
      </c>
      <c r="AY154" s="18" t="s">
        <v>153</v>
      </c>
      <c r="BE154" s="163">
        <f>IF(N154="základní",J154,0)</f>
        <v>0</v>
      </c>
      <c r="BF154" s="163">
        <f>IF(N154="snížená",J154,0)</f>
        <v>0</v>
      </c>
      <c r="BG154" s="163">
        <f>IF(N154="zákl. přenesená",J154,0)</f>
        <v>0</v>
      </c>
      <c r="BH154" s="163">
        <f>IF(N154="sníž. přenesená",J154,0)</f>
        <v>0</v>
      </c>
      <c r="BI154" s="163">
        <f>IF(N154="nulová",J154,0)</f>
        <v>0</v>
      </c>
      <c r="BJ154" s="18" t="s">
        <v>85</v>
      </c>
      <c r="BK154" s="163">
        <f>ROUND(I154*H154,2)</f>
        <v>0</v>
      </c>
      <c r="BL154" s="18" t="s">
        <v>624</v>
      </c>
      <c r="BM154" s="162" t="s">
        <v>1240</v>
      </c>
    </row>
    <row r="155" spans="1:65" s="2" customFormat="1" ht="29.25">
      <c r="A155" s="33"/>
      <c r="B155" s="34"/>
      <c r="C155" s="33"/>
      <c r="D155" s="164" t="s">
        <v>162</v>
      </c>
      <c r="E155" s="33"/>
      <c r="F155" s="165" t="s">
        <v>1241</v>
      </c>
      <c r="G155" s="33"/>
      <c r="H155" s="33"/>
      <c r="I155" s="166"/>
      <c r="J155" s="33"/>
      <c r="K155" s="33"/>
      <c r="L155" s="34"/>
      <c r="M155" s="167"/>
      <c r="N155" s="168"/>
      <c r="O155" s="59"/>
      <c r="P155" s="59"/>
      <c r="Q155" s="59"/>
      <c r="R155" s="59"/>
      <c r="S155" s="59"/>
      <c r="T155" s="60"/>
      <c r="U155" s="33"/>
      <c r="V155" s="33"/>
      <c r="W155" s="33"/>
      <c r="X155" s="33"/>
      <c r="Y155" s="33"/>
      <c r="Z155" s="33"/>
      <c r="AA155" s="33"/>
      <c r="AB155" s="33"/>
      <c r="AC155" s="33"/>
      <c r="AD155" s="33"/>
      <c r="AE155" s="33"/>
      <c r="AT155" s="18" t="s">
        <v>162</v>
      </c>
      <c r="AU155" s="18" t="s">
        <v>87</v>
      </c>
    </row>
    <row r="156" spans="1:65" s="2" customFormat="1" ht="48.75">
      <c r="A156" s="33"/>
      <c r="B156" s="34"/>
      <c r="C156" s="33"/>
      <c r="D156" s="164" t="s">
        <v>164</v>
      </c>
      <c r="E156" s="33"/>
      <c r="F156" s="169" t="s">
        <v>1242</v>
      </c>
      <c r="G156" s="33"/>
      <c r="H156" s="33"/>
      <c r="I156" s="166"/>
      <c r="J156" s="33"/>
      <c r="K156" s="33"/>
      <c r="L156" s="34"/>
      <c r="M156" s="167"/>
      <c r="N156" s="168"/>
      <c r="O156" s="59"/>
      <c r="P156" s="59"/>
      <c r="Q156" s="59"/>
      <c r="R156" s="59"/>
      <c r="S156" s="59"/>
      <c r="T156" s="60"/>
      <c r="U156" s="33"/>
      <c r="V156" s="33"/>
      <c r="W156" s="33"/>
      <c r="X156" s="33"/>
      <c r="Y156" s="33"/>
      <c r="Z156" s="33"/>
      <c r="AA156" s="33"/>
      <c r="AB156" s="33"/>
      <c r="AC156" s="33"/>
      <c r="AD156" s="33"/>
      <c r="AE156" s="33"/>
      <c r="AT156" s="18" t="s">
        <v>164</v>
      </c>
      <c r="AU156" s="18" t="s">
        <v>87</v>
      </c>
    </row>
    <row r="157" spans="1:65" s="14" customFormat="1" ht="11.25">
      <c r="B157" s="177"/>
      <c r="D157" s="164" t="s">
        <v>166</v>
      </c>
      <c r="E157" s="178" t="s">
        <v>1</v>
      </c>
      <c r="F157" s="179" t="s">
        <v>237</v>
      </c>
      <c r="H157" s="180">
        <v>10</v>
      </c>
      <c r="I157" s="181"/>
      <c r="L157" s="177"/>
      <c r="M157" s="182"/>
      <c r="N157" s="183"/>
      <c r="O157" s="183"/>
      <c r="P157" s="183"/>
      <c r="Q157" s="183"/>
      <c r="R157" s="183"/>
      <c r="S157" s="183"/>
      <c r="T157" s="184"/>
      <c r="AT157" s="178" t="s">
        <v>166</v>
      </c>
      <c r="AU157" s="178" t="s">
        <v>87</v>
      </c>
      <c r="AV157" s="14" t="s">
        <v>87</v>
      </c>
      <c r="AW157" s="14" t="s">
        <v>34</v>
      </c>
      <c r="AX157" s="14" t="s">
        <v>85</v>
      </c>
      <c r="AY157" s="178" t="s">
        <v>153</v>
      </c>
    </row>
    <row r="158" spans="1:65" s="2" customFormat="1" ht="24.2" customHeight="1">
      <c r="A158" s="33"/>
      <c r="B158" s="150"/>
      <c r="C158" s="151" t="s">
        <v>237</v>
      </c>
      <c r="D158" s="151" t="s">
        <v>155</v>
      </c>
      <c r="E158" s="152" t="s">
        <v>1243</v>
      </c>
      <c r="F158" s="153" t="s">
        <v>1244</v>
      </c>
      <c r="G158" s="154" t="s">
        <v>209</v>
      </c>
      <c r="H158" s="155">
        <v>13</v>
      </c>
      <c r="I158" s="156"/>
      <c r="J158" s="157">
        <f>ROUND(I158*H158,2)</f>
        <v>0</v>
      </c>
      <c r="K158" s="153" t="s">
        <v>159</v>
      </c>
      <c r="L158" s="34"/>
      <c r="M158" s="158" t="s">
        <v>1</v>
      </c>
      <c r="N158" s="159" t="s">
        <v>43</v>
      </c>
      <c r="O158" s="59"/>
      <c r="P158" s="160">
        <f>O158*H158</f>
        <v>0</v>
      </c>
      <c r="Q158" s="160">
        <v>0</v>
      </c>
      <c r="R158" s="160">
        <f>Q158*H158</f>
        <v>0</v>
      </c>
      <c r="S158" s="160">
        <v>0</v>
      </c>
      <c r="T158" s="161">
        <f>S158*H158</f>
        <v>0</v>
      </c>
      <c r="U158" s="33"/>
      <c r="V158" s="33"/>
      <c r="W158" s="33"/>
      <c r="X158" s="33"/>
      <c r="Y158" s="33"/>
      <c r="Z158" s="33"/>
      <c r="AA158" s="33"/>
      <c r="AB158" s="33"/>
      <c r="AC158" s="33"/>
      <c r="AD158" s="33"/>
      <c r="AE158" s="33"/>
      <c r="AR158" s="162" t="s">
        <v>624</v>
      </c>
      <c r="AT158" s="162" t="s">
        <v>155</v>
      </c>
      <c r="AU158" s="162" t="s">
        <v>87</v>
      </c>
      <c r="AY158" s="18" t="s">
        <v>153</v>
      </c>
      <c r="BE158" s="163">
        <f>IF(N158="základní",J158,0)</f>
        <v>0</v>
      </c>
      <c r="BF158" s="163">
        <f>IF(N158="snížená",J158,0)</f>
        <v>0</v>
      </c>
      <c r="BG158" s="163">
        <f>IF(N158="zákl. přenesená",J158,0)</f>
        <v>0</v>
      </c>
      <c r="BH158" s="163">
        <f>IF(N158="sníž. přenesená",J158,0)</f>
        <v>0</v>
      </c>
      <c r="BI158" s="163">
        <f>IF(N158="nulová",J158,0)</f>
        <v>0</v>
      </c>
      <c r="BJ158" s="18" t="s">
        <v>85</v>
      </c>
      <c r="BK158" s="163">
        <f>ROUND(I158*H158,2)</f>
        <v>0</v>
      </c>
      <c r="BL158" s="18" t="s">
        <v>624</v>
      </c>
      <c r="BM158" s="162" t="s">
        <v>1245</v>
      </c>
    </row>
    <row r="159" spans="1:65" s="2" customFormat="1" ht="19.5">
      <c r="A159" s="33"/>
      <c r="B159" s="34"/>
      <c r="C159" s="33"/>
      <c r="D159" s="164" t="s">
        <v>162</v>
      </c>
      <c r="E159" s="33"/>
      <c r="F159" s="165" t="s">
        <v>1246</v>
      </c>
      <c r="G159" s="33"/>
      <c r="H159" s="33"/>
      <c r="I159" s="166"/>
      <c r="J159" s="33"/>
      <c r="K159" s="33"/>
      <c r="L159" s="34"/>
      <c r="M159" s="167"/>
      <c r="N159" s="168"/>
      <c r="O159" s="59"/>
      <c r="P159" s="59"/>
      <c r="Q159" s="59"/>
      <c r="R159" s="59"/>
      <c r="S159" s="59"/>
      <c r="T159" s="60"/>
      <c r="U159" s="33"/>
      <c r="V159" s="33"/>
      <c r="W159" s="33"/>
      <c r="X159" s="33"/>
      <c r="Y159" s="33"/>
      <c r="Z159" s="33"/>
      <c r="AA159" s="33"/>
      <c r="AB159" s="33"/>
      <c r="AC159" s="33"/>
      <c r="AD159" s="33"/>
      <c r="AE159" s="33"/>
      <c r="AT159" s="18" t="s">
        <v>162</v>
      </c>
      <c r="AU159" s="18" t="s">
        <v>87</v>
      </c>
    </row>
    <row r="160" spans="1:65" s="2" customFormat="1" ht="146.25">
      <c r="A160" s="33"/>
      <c r="B160" s="34"/>
      <c r="C160" s="33"/>
      <c r="D160" s="164" t="s">
        <v>164</v>
      </c>
      <c r="E160" s="33"/>
      <c r="F160" s="169" t="s">
        <v>1247</v>
      </c>
      <c r="G160" s="33"/>
      <c r="H160" s="33"/>
      <c r="I160" s="166"/>
      <c r="J160" s="33"/>
      <c r="K160" s="33"/>
      <c r="L160" s="34"/>
      <c r="M160" s="167"/>
      <c r="N160" s="168"/>
      <c r="O160" s="59"/>
      <c r="P160" s="59"/>
      <c r="Q160" s="59"/>
      <c r="R160" s="59"/>
      <c r="S160" s="59"/>
      <c r="T160" s="60"/>
      <c r="U160" s="33"/>
      <c r="V160" s="33"/>
      <c r="W160" s="33"/>
      <c r="X160" s="33"/>
      <c r="Y160" s="33"/>
      <c r="Z160" s="33"/>
      <c r="AA160" s="33"/>
      <c r="AB160" s="33"/>
      <c r="AC160" s="33"/>
      <c r="AD160" s="33"/>
      <c r="AE160" s="33"/>
      <c r="AT160" s="18" t="s">
        <v>164</v>
      </c>
      <c r="AU160" s="18" t="s">
        <v>87</v>
      </c>
    </row>
    <row r="161" spans="1:65" s="14" customFormat="1" ht="11.25">
      <c r="B161" s="177"/>
      <c r="D161" s="164" t="s">
        <v>166</v>
      </c>
      <c r="E161" s="178" t="s">
        <v>1</v>
      </c>
      <c r="F161" s="179" t="s">
        <v>274</v>
      </c>
      <c r="H161" s="180">
        <v>13</v>
      </c>
      <c r="I161" s="181"/>
      <c r="L161" s="177"/>
      <c r="M161" s="182"/>
      <c r="N161" s="183"/>
      <c r="O161" s="183"/>
      <c r="P161" s="183"/>
      <c r="Q161" s="183"/>
      <c r="R161" s="183"/>
      <c r="S161" s="183"/>
      <c r="T161" s="184"/>
      <c r="AT161" s="178" t="s">
        <v>166</v>
      </c>
      <c r="AU161" s="178" t="s">
        <v>87</v>
      </c>
      <c r="AV161" s="14" t="s">
        <v>87</v>
      </c>
      <c r="AW161" s="14" t="s">
        <v>34</v>
      </c>
      <c r="AX161" s="14" t="s">
        <v>85</v>
      </c>
      <c r="AY161" s="178" t="s">
        <v>153</v>
      </c>
    </row>
    <row r="162" spans="1:65" s="2" customFormat="1" ht="24.2" customHeight="1">
      <c r="A162" s="33"/>
      <c r="B162" s="150"/>
      <c r="C162" s="151" t="s">
        <v>245</v>
      </c>
      <c r="D162" s="151" t="s">
        <v>155</v>
      </c>
      <c r="E162" s="152" t="s">
        <v>1248</v>
      </c>
      <c r="F162" s="153" t="s">
        <v>1249</v>
      </c>
      <c r="G162" s="154" t="s">
        <v>209</v>
      </c>
      <c r="H162" s="155">
        <v>4</v>
      </c>
      <c r="I162" s="156"/>
      <c r="J162" s="157">
        <f>ROUND(I162*H162,2)</f>
        <v>0</v>
      </c>
      <c r="K162" s="153" t="s">
        <v>159</v>
      </c>
      <c r="L162" s="34"/>
      <c r="M162" s="158" t="s">
        <v>1</v>
      </c>
      <c r="N162" s="159" t="s">
        <v>43</v>
      </c>
      <c r="O162" s="59"/>
      <c r="P162" s="160">
        <f>O162*H162</f>
        <v>0</v>
      </c>
      <c r="Q162" s="160">
        <v>4.2999999999999997E-2</v>
      </c>
      <c r="R162" s="160">
        <f>Q162*H162</f>
        <v>0.17199999999999999</v>
      </c>
      <c r="S162" s="160">
        <v>0</v>
      </c>
      <c r="T162" s="161">
        <f>S162*H162</f>
        <v>0</v>
      </c>
      <c r="U162" s="33"/>
      <c r="V162" s="33"/>
      <c r="W162" s="33"/>
      <c r="X162" s="33"/>
      <c r="Y162" s="33"/>
      <c r="Z162" s="33"/>
      <c r="AA162" s="33"/>
      <c r="AB162" s="33"/>
      <c r="AC162" s="33"/>
      <c r="AD162" s="33"/>
      <c r="AE162" s="33"/>
      <c r="AR162" s="162" t="s">
        <v>624</v>
      </c>
      <c r="AT162" s="162" t="s">
        <v>155</v>
      </c>
      <c r="AU162" s="162" t="s">
        <v>87</v>
      </c>
      <c r="AY162" s="18" t="s">
        <v>153</v>
      </c>
      <c r="BE162" s="163">
        <f>IF(N162="základní",J162,0)</f>
        <v>0</v>
      </c>
      <c r="BF162" s="163">
        <f>IF(N162="snížená",J162,0)</f>
        <v>0</v>
      </c>
      <c r="BG162" s="163">
        <f>IF(N162="zákl. přenesená",J162,0)</f>
        <v>0</v>
      </c>
      <c r="BH162" s="163">
        <f>IF(N162="sníž. přenesená",J162,0)</f>
        <v>0</v>
      </c>
      <c r="BI162" s="163">
        <f>IF(N162="nulová",J162,0)</f>
        <v>0</v>
      </c>
      <c r="BJ162" s="18" t="s">
        <v>85</v>
      </c>
      <c r="BK162" s="163">
        <f>ROUND(I162*H162,2)</f>
        <v>0</v>
      </c>
      <c r="BL162" s="18" t="s">
        <v>624</v>
      </c>
      <c r="BM162" s="162" t="s">
        <v>1250</v>
      </c>
    </row>
    <row r="163" spans="1:65" s="2" customFormat="1" ht="39">
      <c r="A163" s="33"/>
      <c r="B163" s="34"/>
      <c r="C163" s="33"/>
      <c r="D163" s="164" t="s">
        <v>162</v>
      </c>
      <c r="E163" s="33"/>
      <c r="F163" s="165" t="s">
        <v>1251</v>
      </c>
      <c r="G163" s="33"/>
      <c r="H163" s="33"/>
      <c r="I163" s="166"/>
      <c r="J163" s="33"/>
      <c r="K163" s="33"/>
      <c r="L163" s="34"/>
      <c r="M163" s="167"/>
      <c r="N163" s="168"/>
      <c r="O163" s="59"/>
      <c r="P163" s="59"/>
      <c r="Q163" s="59"/>
      <c r="R163" s="59"/>
      <c r="S163" s="59"/>
      <c r="T163" s="60"/>
      <c r="U163" s="33"/>
      <c r="V163" s="33"/>
      <c r="W163" s="33"/>
      <c r="X163" s="33"/>
      <c r="Y163" s="33"/>
      <c r="Z163" s="33"/>
      <c r="AA163" s="33"/>
      <c r="AB163" s="33"/>
      <c r="AC163" s="33"/>
      <c r="AD163" s="33"/>
      <c r="AE163" s="33"/>
      <c r="AT163" s="18" t="s">
        <v>162</v>
      </c>
      <c r="AU163" s="18" t="s">
        <v>87</v>
      </c>
    </row>
    <row r="164" spans="1:65" s="2" customFormat="1" ht="68.25">
      <c r="A164" s="33"/>
      <c r="B164" s="34"/>
      <c r="C164" s="33"/>
      <c r="D164" s="164" t="s">
        <v>164</v>
      </c>
      <c r="E164" s="33"/>
      <c r="F164" s="169" t="s">
        <v>1252</v>
      </c>
      <c r="G164" s="33"/>
      <c r="H164" s="33"/>
      <c r="I164" s="166"/>
      <c r="J164" s="33"/>
      <c r="K164" s="33"/>
      <c r="L164" s="34"/>
      <c r="M164" s="167"/>
      <c r="N164" s="168"/>
      <c r="O164" s="59"/>
      <c r="P164" s="59"/>
      <c r="Q164" s="59"/>
      <c r="R164" s="59"/>
      <c r="S164" s="59"/>
      <c r="T164" s="60"/>
      <c r="U164" s="33"/>
      <c r="V164" s="33"/>
      <c r="W164" s="33"/>
      <c r="X164" s="33"/>
      <c r="Y164" s="33"/>
      <c r="Z164" s="33"/>
      <c r="AA164" s="33"/>
      <c r="AB164" s="33"/>
      <c r="AC164" s="33"/>
      <c r="AD164" s="33"/>
      <c r="AE164" s="33"/>
      <c r="AT164" s="18" t="s">
        <v>164</v>
      </c>
      <c r="AU164" s="18" t="s">
        <v>87</v>
      </c>
    </row>
    <row r="165" spans="1:65" s="14" customFormat="1" ht="11.25">
      <c r="B165" s="177"/>
      <c r="D165" s="164" t="s">
        <v>166</v>
      </c>
      <c r="E165" s="178" t="s">
        <v>1</v>
      </c>
      <c r="F165" s="179" t="s">
        <v>160</v>
      </c>
      <c r="H165" s="180">
        <v>4</v>
      </c>
      <c r="I165" s="181"/>
      <c r="L165" s="177"/>
      <c r="M165" s="182"/>
      <c r="N165" s="183"/>
      <c r="O165" s="183"/>
      <c r="P165" s="183"/>
      <c r="Q165" s="183"/>
      <c r="R165" s="183"/>
      <c r="S165" s="183"/>
      <c r="T165" s="184"/>
      <c r="AT165" s="178" t="s">
        <v>166</v>
      </c>
      <c r="AU165" s="178" t="s">
        <v>87</v>
      </c>
      <c r="AV165" s="14" t="s">
        <v>87</v>
      </c>
      <c r="AW165" s="14" t="s">
        <v>34</v>
      </c>
      <c r="AX165" s="14" t="s">
        <v>85</v>
      </c>
      <c r="AY165" s="178" t="s">
        <v>153</v>
      </c>
    </row>
    <row r="166" spans="1:65" s="2" customFormat="1" ht="16.5" customHeight="1">
      <c r="A166" s="33"/>
      <c r="B166" s="150"/>
      <c r="C166" s="193" t="s">
        <v>257</v>
      </c>
      <c r="D166" s="193" t="s">
        <v>227</v>
      </c>
      <c r="E166" s="194" t="s">
        <v>1253</v>
      </c>
      <c r="F166" s="195" t="s">
        <v>1254</v>
      </c>
      <c r="G166" s="196" t="s">
        <v>209</v>
      </c>
      <c r="H166" s="197">
        <v>4</v>
      </c>
      <c r="I166" s="198"/>
      <c r="J166" s="199">
        <f>ROUND(I166*H166,2)</f>
        <v>0</v>
      </c>
      <c r="K166" s="195" t="s">
        <v>159</v>
      </c>
      <c r="L166" s="200"/>
      <c r="M166" s="201" t="s">
        <v>1</v>
      </c>
      <c r="N166" s="202" t="s">
        <v>43</v>
      </c>
      <c r="O166" s="59"/>
      <c r="P166" s="160">
        <f>O166*H166</f>
        <v>0</v>
      </c>
      <c r="Q166" s="160">
        <v>3.2000000000000001E-2</v>
      </c>
      <c r="R166" s="160">
        <f>Q166*H166</f>
        <v>0.128</v>
      </c>
      <c r="S166" s="160">
        <v>0</v>
      </c>
      <c r="T166" s="161">
        <f>S166*H166</f>
        <v>0</v>
      </c>
      <c r="U166" s="33"/>
      <c r="V166" s="33"/>
      <c r="W166" s="33"/>
      <c r="X166" s="33"/>
      <c r="Y166" s="33"/>
      <c r="Z166" s="33"/>
      <c r="AA166" s="33"/>
      <c r="AB166" s="33"/>
      <c r="AC166" s="33"/>
      <c r="AD166" s="33"/>
      <c r="AE166" s="33"/>
      <c r="AR166" s="162" t="s">
        <v>789</v>
      </c>
      <c r="AT166" s="162" t="s">
        <v>227</v>
      </c>
      <c r="AU166" s="162" t="s">
        <v>87</v>
      </c>
      <c r="AY166" s="18" t="s">
        <v>153</v>
      </c>
      <c r="BE166" s="163">
        <f>IF(N166="základní",J166,0)</f>
        <v>0</v>
      </c>
      <c r="BF166" s="163">
        <f>IF(N166="snížená",J166,0)</f>
        <v>0</v>
      </c>
      <c r="BG166" s="163">
        <f>IF(N166="zákl. přenesená",J166,0)</f>
        <v>0</v>
      </c>
      <c r="BH166" s="163">
        <f>IF(N166="sníž. přenesená",J166,0)</f>
        <v>0</v>
      </c>
      <c r="BI166" s="163">
        <f>IF(N166="nulová",J166,0)</f>
        <v>0</v>
      </c>
      <c r="BJ166" s="18" t="s">
        <v>85</v>
      </c>
      <c r="BK166" s="163">
        <f>ROUND(I166*H166,2)</f>
        <v>0</v>
      </c>
      <c r="BL166" s="18" t="s">
        <v>789</v>
      </c>
      <c r="BM166" s="162" t="s">
        <v>1255</v>
      </c>
    </row>
    <row r="167" spans="1:65" s="2" customFormat="1" ht="11.25">
      <c r="A167" s="33"/>
      <c r="B167" s="34"/>
      <c r="C167" s="33"/>
      <c r="D167" s="164" t="s">
        <v>162</v>
      </c>
      <c r="E167" s="33"/>
      <c r="F167" s="165" t="s">
        <v>1254</v>
      </c>
      <c r="G167" s="33"/>
      <c r="H167" s="33"/>
      <c r="I167" s="166"/>
      <c r="J167" s="33"/>
      <c r="K167" s="33"/>
      <c r="L167" s="34"/>
      <c r="M167" s="167"/>
      <c r="N167" s="168"/>
      <c r="O167" s="59"/>
      <c r="P167" s="59"/>
      <c r="Q167" s="59"/>
      <c r="R167" s="59"/>
      <c r="S167" s="59"/>
      <c r="T167" s="60"/>
      <c r="U167" s="33"/>
      <c r="V167" s="33"/>
      <c r="W167" s="33"/>
      <c r="X167" s="33"/>
      <c r="Y167" s="33"/>
      <c r="Z167" s="33"/>
      <c r="AA167" s="33"/>
      <c r="AB167" s="33"/>
      <c r="AC167" s="33"/>
      <c r="AD167" s="33"/>
      <c r="AE167" s="33"/>
      <c r="AT167" s="18" t="s">
        <v>162</v>
      </c>
      <c r="AU167" s="18" t="s">
        <v>87</v>
      </c>
    </row>
    <row r="168" spans="1:65" s="14" customFormat="1" ht="11.25">
      <c r="B168" s="177"/>
      <c r="D168" s="164" t="s">
        <v>166</v>
      </c>
      <c r="E168" s="178" t="s">
        <v>1</v>
      </c>
      <c r="F168" s="179" t="s">
        <v>160</v>
      </c>
      <c r="H168" s="180">
        <v>4</v>
      </c>
      <c r="I168" s="181"/>
      <c r="L168" s="177"/>
      <c r="M168" s="182"/>
      <c r="N168" s="183"/>
      <c r="O168" s="183"/>
      <c r="P168" s="183"/>
      <c r="Q168" s="183"/>
      <c r="R168" s="183"/>
      <c r="S168" s="183"/>
      <c r="T168" s="184"/>
      <c r="AT168" s="178" t="s">
        <v>166</v>
      </c>
      <c r="AU168" s="178" t="s">
        <v>87</v>
      </c>
      <c r="AV168" s="14" t="s">
        <v>87</v>
      </c>
      <c r="AW168" s="14" t="s">
        <v>34</v>
      </c>
      <c r="AX168" s="14" t="s">
        <v>85</v>
      </c>
      <c r="AY168" s="178" t="s">
        <v>153</v>
      </c>
    </row>
    <row r="169" spans="1:65" s="12" customFormat="1" ht="22.9" customHeight="1">
      <c r="B169" s="137"/>
      <c r="D169" s="138" t="s">
        <v>77</v>
      </c>
      <c r="E169" s="148" t="s">
        <v>1256</v>
      </c>
      <c r="F169" s="148" t="s">
        <v>1257</v>
      </c>
      <c r="I169" s="140"/>
      <c r="J169" s="149">
        <f>BK169</f>
        <v>0</v>
      </c>
      <c r="L169" s="137"/>
      <c r="M169" s="142"/>
      <c r="N169" s="143"/>
      <c r="O169" s="143"/>
      <c r="P169" s="144">
        <f>SUM(P170:P257)</f>
        <v>0</v>
      </c>
      <c r="Q169" s="143"/>
      <c r="R169" s="144">
        <f>SUM(R170:R257)</f>
        <v>2.9748899999999998</v>
      </c>
      <c r="S169" s="143"/>
      <c r="T169" s="145">
        <f>SUM(T170:T257)</f>
        <v>0</v>
      </c>
      <c r="AR169" s="138" t="s">
        <v>176</v>
      </c>
      <c r="AT169" s="146" t="s">
        <v>77</v>
      </c>
      <c r="AU169" s="146" t="s">
        <v>85</v>
      </c>
      <c r="AY169" s="138" t="s">
        <v>153</v>
      </c>
      <c r="BK169" s="147">
        <f>SUM(BK170:BK257)</f>
        <v>0</v>
      </c>
    </row>
    <row r="170" spans="1:65" s="2" customFormat="1" ht="24.2" customHeight="1">
      <c r="A170" s="33"/>
      <c r="B170" s="150"/>
      <c r="C170" s="151" t="s">
        <v>274</v>
      </c>
      <c r="D170" s="151" t="s">
        <v>155</v>
      </c>
      <c r="E170" s="152" t="s">
        <v>1258</v>
      </c>
      <c r="F170" s="153" t="s">
        <v>1259</v>
      </c>
      <c r="G170" s="154" t="s">
        <v>171</v>
      </c>
      <c r="H170" s="155">
        <v>11</v>
      </c>
      <c r="I170" s="156"/>
      <c r="J170" s="157">
        <f>ROUND(I170*H170,2)</f>
        <v>0</v>
      </c>
      <c r="K170" s="153" t="s">
        <v>159</v>
      </c>
      <c r="L170" s="34"/>
      <c r="M170" s="158" t="s">
        <v>1</v>
      </c>
      <c r="N170" s="159" t="s">
        <v>43</v>
      </c>
      <c r="O170" s="59"/>
      <c r="P170" s="160">
        <f>O170*H170</f>
        <v>0</v>
      </c>
      <c r="Q170" s="160">
        <v>0</v>
      </c>
      <c r="R170" s="160">
        <f>Q170*H170</f>
        <v>0</v>
      </c>
      <c r="S170" s="160">
        <v>0</v>
      </c>
      <c r="T170" s="161">
        <f>S170*H170</f>
        <v>0</v>
      </c>
      <c r="U170" s="33"/>
      <c r="V170" s="33"/>
      <c r="W170" s="33"/>
      <c r="X170" s="33"/>
      <c r="Y170" s="33"/>
      <c r="Z170" s="33"/>
      <c r="AA170" s="33"/>
      <c r="AB170" s="33"/>
      <c r="AC170" s="33"/>
      <c r="AD170" s="33"/>
      <c r="AE170" s="33"/>
      <c r="AR170" s="162" t="s">
        <v>624</v>
      </c>
      <c r="AT170" s="162" t="s">
        <v>155</v>
      </c>
      <c r="AU170" s="162" t="s">
        <v>87</v>
      </c>
      <c r="AY170" s="18" t="s">
        <v>153</v>
      </c>
      <c r="BE170" s="163">
        <f>IF(N170="základní",J170,0)</f>
        <v>0</v>
      </c>
      <c r="BF170" s="163">
        <f>IF(N170="snížená",J170,0)</f>
        <v>0</v>
      </c>
      <c r="BG170" s="163">
        <f>IF(N170="zákl. přenesená",J170,0)</f>
        <v>0</v>
      </c>
      <c r="BH170" s="163">
        <f>IF(N170="sníž. přenesená",J170,0)</f>
        <v>0</v>
      </c>
      <c r="BI170" s="163">
        <f>IF(N170="nulová",J170,0)</f>
        <v>0</v>
      </c>
      <c r="BJ170" s="18" t="s">
        <v>85</v>
      </c>
      <c r="BK170" s="163">
        <f>ROUND(I170*H170,2)</f>
        <v>0</v>
      </c>
      <c r="BL170" s="18" t="s">
        <v>624</v>
      </c>
      <c r="BM170" s="162" t="s">
        <v>1260</v>
      </c>
    </row>
    <row r="171" spans="1:65" s="2" customFormat="1" ht="19.5">
      <c r="A171" s="33"/>
      <c r="B171" s="34"/>
      <c r="C171" s="33"/>
      <c r="D171" s="164" t="s">
        <v>162</v>
      </c>
      <c r="E171" s="33"/>
      <c r="F171" s="165" t="s">
        <v>1261</v>
      </c>
      <c r="G171" s="33"/>
      <c r="H171" s="33"/>
      <c r="I171" s="166"/>
      <c r="J171" s="33"/>
      <c r="K171" s="33"/>
      <c r="L171" s="34"/>
      <c r="M171" s="167"/>
      <c r="N171" s="168"/>
      <c r="O171" s="59"/>
      <c r="P171" s="59"/>
      <c r="Q171" s="59"/>
      <c r="R171" s="59"/>
      <c r="S171" s="59"/>
      <c r="T171" s="60"/>
      <c r="U171" s="33"/>
      <c r="V171" s="33"/>
      <c r="W171" s="33"/>
      <c r="X171" s="33"/>
      <c r="Y171" s="33"/>
      <c r="Z171" s="33"/>
      <c r="AA171" s="33"/>
      <c r="AB171" s="33"/>
      <c r="AC171" s="33"/>
      <c r="AD171" s="33"/>
      <c r="AE171" s="33"/>
      <c r="AT171" s="18" t="s">
        <v>162</v>
      </c>
      <c r="AU171" s="18" t="s">
        <v>87</v>
      </c>
    </row>
    <row r="172" spans="1:65" s="14" customFormat="1" ht="11.25">
      <c r="B172" s="177"/>
      <c r="D172" s="164" t="s">
        <v>166</v>
      </c>
      <c r="E172" s="178" t="s">
        <v>1</v>
      </c>
      <c r="F172" s="179" t="s">
        <v>245</v>
      </c>
      <c r="H172" s="180">
        <v>11</v>
      </c>
      <c r="I172" s="181"/>
      <c r="L172" s="177"/>
      <c r="M172" s="182"/>
      <c r="N172" s="183"/>
      <c r="O172" s="183"/>
      <c r="P172" s="183"/>
      <c r="Q172" s="183"/>
      <c r="R172" s="183"/>
      <c r="S172" s="183"/>
      <c r="T172" s="184"/>
      <c r="AT172" s="178" t="s">
        <v>166</v>
      </c>
      <c r="AU172" s="178" t="s">
        <v>87</v>
      </c>
      <c r="AV172" s="14" t="s">
        <v>87</v>
      </c>
      <c r="AW172" s="14" t="s">
        <v>34</v>
      </c>
      <c r="AX172" s="14" t="s">
        <v>85</v>
      </c>
      <c r="AY172" s="178" t="s">
        <v>153</v>
      </c>
    </row>
    <row r="173" spans="1:65" s="2" customFormat="1" ht="24.2" customHeight="1">
      <c r="A173" s="33"/>
      <c r="B173" s="150"/>
      <c r="C173" s="193" t="s">
        <v>281</v>
      </c>
      <c r="D173" s="193" t="s">
        <v>227</v>
      </c>
      <c r="E173" s="194" t="s">
        <v>1262</v>
      </c>
      <c r="F173" s="195" t="s">
        <v>1263</v>
      </c>
      <c r="G173" s="196" t="s">
        <v>171</v>
      </c>
      <c r="H173" s="197">
        <v>7</v>
      </c>
      <c r="I173" s="198"/>
      <c r="J173" s="199">
        <f>ROUND(I173*H173,2)</f>
        <v>0</v>
      </c>
      <c r="K173" s="195" t="s">
        <v>1</v>
      </c>
      <c r="L173" s="200"/>
      <c r="M173" s="201" t="s">
        <v>1</v>
      </c>
      <c r="N173" s="202" t="s">
        <v>43</v>
      </c>
      <c r="O173" s="59"/>
      <c r="P173" s="160">
        <f>O173*H173</f>
        <v>0</v>
      </c>
      <c r="Q173" s="160">
        <v>9.1999999999999998E-2</v>
      </c>
      <c r="R173" s="160">
        <f>Q173*H173</f>
        <v>0.64400000000000002</v>
      </c>
      <c r="S173" s="160">
        <v>0</v>
      </c>
      <c r="T173" s="161">
        <f>S173*H173</f>
        <v>0</v>
      </c>
      <c r="U173" s="33"/>
      <c r="V173" s="33"/>
      <c r="W173" s="33"/>
      <c r="X173" s="33"/>
      <c r="Y173" s="33"/>
      <c r="Z173" s="33"/>
      <c r="AA173" s="33"/>
      <c r="AB173" s="33"/>
      <c r="AC173" s="33"/>
      <c r="AD173" s="33"/>
      <c r="AE173" s="33"/>
      <c r="AR173" s="162" t="s">
        <v>789</v>
      </c>
      <c r="AT173" s="162" t="s">
        <v>227</v>
      </c>
      <c r="AU173" s="162" t="s">
        <v>87</v>
      </c>
      <c r="AY173" s="18" t="s">
        <v>153</v>
      </c>
      <c r="BE173" s="163">
        <f>IF(N173="základní",J173,0)</f>
        <v>0</v>
      </c>
      <c r="BF173" s="163">
        <f>IF(N173="snížená",J173,0)</f>
        <v>0</v>
      </c>
      <c r="BG173" s="163">
        <f>IF(N173="zákl. přenesená",J173,0)</f>
        <v>0</v>
      </c>
      <c r="BH173" s="163">
        <f>IF(N173="sníž. přenesená",J173,0)</f>
        <v>0</v>
      </c>
      <c r="BI173" s="163">
        <f>IF(N173="nulová",J173,0)</f>
        <v>0</v>
      </c>
      <c r="BJ173" s="18" t="s">
        <v>85</v>
      </c>
      <c r="BK173" s="163">
        <f>ROUND(I173*H173,2)</f>
        <v>0</v>
      </c>
      <c r="BL173" s="18" t="s">
        <v>789</v>
      </c>
      <c r="BM173" s="162" t="s">
        <v>1264</v>
      </c>
    </row>
    <row r="174" spans="1:65" s="2" customFormat="1" ht="11.25">
      <c r="A174" s="33"/>
      <c r="B174" s="34"/>
      <c r="C174" s="33"/>
      <c r="D174" s="164" t="s">
        <v>162</v>
      </c>
      <c r="E174" s="33"/>
      <c r="F174" s="165" t="s">
        <v>1263</v>
      </c>
      <c r="G174" s="33"/>
      <c r="H174" s="33"/>
      <c r="I174" s="166"/>
      <c r="J174" s="33"/>
      <c r="K174" s="33"/>
      <c r="L174" s="34"/>
      <c r="M174" s="167"/>
      <c r="N174" s="168"/>
      <c r="O174" s="59"/>
      <c r="P174" s="59"/>
      <c r="Q174" s="59"/>
      <c r="R174" s="59"/>
      <c r="S174" s="59"/>
      <c r="T174" s="60"/>
      <c r="U174" s="33"/>
      <c r="V174" s="33"/>
      <c r="W174" s="33"/>
      <c r="X174" s="33"/>
      <c r="Y174" s="33"/>
      <c r="Z174" s="33"/>
      <c r="AA174" s="33"/>
      <c r="AB174" s="33"/>
      <c r="AC174" s="33"/>
      <c r="AD174" s="33"/>
      <c r="AE174" s="33"/>
      <c r="AT174" s="18" t="s">
        <v>162</v>
      </c>
      <c r="AU174" s="18" t="s">
        <v>87</v>
      </c>
    </row>
    <row r="175" spans="1:65" s="14" customFormat="1" ht="11.25">
      <c r="B175" s="177"/>
      <c r="D175" s="164" t="s">
        <v>166</v>
      </c>
      <c r="E175" s="178" t="s">
        <v>1</v>
      </c>
      <c r="F175" s="179" t="s">
        <v>206</v>
      </c>
      <c r="H175" s="180">
        <v>7</v>
      </c>
      <c r="I175" s="181"/>
      <c r="L175" s="177"/>
      <c r="M175" s="182"/>
      <c r="N175" s="183"/>
      <c r="O175" s="183"/>
      <c r="P175" s="183"/>
      <c r="Q175" s="183"/>
      <c r="R175" s="183"/>
      <c r="S175" s="183"/>
      <c r="T175" s="184"/>
      <c r="AT175" s="178" t="s">
        <v>166</v>
      </c>
      <c r="AU175" s="178" t="s">
        <v>87</v>
      </c>
      <c r="AV175" s="14" t="s">
        <v>87</v>
      </c>
      <c r="AW175" s="14" t="s">
        <v>34</v>
      </c>
      <c r="AX175" s="14" t="s">
        <v>85</v>
      </c>
      <c r="AY175" s="178" t="s">
        <v>153</v>
      </c>
    </row>
    <row r="176" spans="1:65" s="2" customFormat="1" ht="21.75" customHeight="1">
      <c r="A176" s="33"/>
      <c r="B176" s="150"/>
      <c r="C176" s="193" t="s">
        <v>8</v>
      </c>
      <c r="D176" s="193" t="s">
        <v>227</v>
      </c>
      <c r="E176" s="194" t="s">
        <v>1265</v>
      </c>
      <c r="F176" s="195" t="s">
        <v>1266</v>
      </c>
      <c r="G176" s="196" t="s">
        <v>171</v>
      </c>
      <c r="H176" s="197">
        <v>4</v>
      </c>
      <c r="I176" s="198"/>
      <c r="J176" s="199">
        <f>ROUND(I176*H176,2)</f>
        <v>0</v>
      </c>
      <c r="K176" s="195" t="s">
        <v>1</v>
      </c>
      <c r="L176" s="200"/>
      <c r="M176" s="201" t="s">
        <v>1</v>
      </c>
      <c r="N176" s="202" t="s">
        <v>43</v>
      </c>
      <c r="O176" s="59"/>
      <c r="P176" s="160">
        <f>O176*H176</f>
        <v>0</v>
      </c>
      <c r="Q176" s="160">
        <v>0.29199999999999998</v>
      </c>
      <c r="R176" s="160">
        <f>Q176*H176</f>
        <v>1.1679999999999999</v>
      </c>
      <c r="S176" s="160">
        <v>0</v>
      </c>
      <c r="T176" s="161">
        <f>S176*H176</f>
        <v>0</v>
      </c>
      <c r="U176" s="33"/>
      <c r="V176" s="33"/>
      <c r="W176" s="33"/>
      <c r="X176" s="33"/>
      <c r="Y176" s="33"/>
      <c r="Z176" s="33"/>
      <c r="AA176" s="33"/>
      <c r="AB176" s="33"/>
      <c r="AC176" s="33"/>
      <c r="AD176" s="33"/>
      <c r="AE176" s="33"/>
      <c r="AR176" s="162" t="s">
        <v>789</v>
      </c>
      <c r="AT176" s="162" t="s">
        <v>227</v>
      </c>
      <c r="AU176" s="162" t="s">
        <v>87</v>
      </c>
      <c r="AY176" s="18" t="s">
        <v>153</v>
      </c>
      <c r="BE176" s="163">
        <f>IF(N176="základní",J176,0)</f>
        <v>0</v>
      </c>
      <c r="BF176" s="163">
        <f>IF(N176="snížená",J176,0)</f>
        <v>0</v>
      </c>
      <c r="BG176" s="163">
        <f>IF(N176="zákl. přenesená",J176,0)</f>
        <v>0</v>
      </c>
      <c r="BH176" s="163">
        <f>IF(N176="sníž. přenesená",J176,0)</f>
        <v>0</v>
      </c>
      <c r="BI176" s="163">
        <f>IF(N176="nulová",J176,0)</f>
        <v>0</v>
      </c>
      <c r="BJ176" s="18" t="s">
        <v>85</v>
      </c>
      <c r="BK176" s="163">
        <f>ROUND(I176*H176,2)</f>
        <v>0</v>
      </c>
      <c r="BL176" s="18" t="s">
        <v>789</v>
      </c>
      <c r="BM176" s="162" t="s">
        <v>1267</v>
      </c>
    </row>
    <row r="177" spans="1:65" s="2" customFormat="1" ht="11.25">
      <c r="A177" s="33"/>
      <c r="B177" s="34"/>
      <c r="C177" s="33"/>
      <c r="D177" s="164" t="s">
        <v>162</v>
      </c>
      <c r="E177" s="33"/>
      <c r="F177" s="165" t="s">
        <v>1266</v>
      </c>
      <c r="G177" s="33"/>
      <c r="H177" s="33"/>
      <c r="I177" s="166"/>
      <c r="J177" s="33"/>
      <c r="K177" s="33"/>
      <c r="L177" s="34"/>
      <c r="M177" s="167"/>
      <c r="N177" s="168"/>
      <c r="O177" s="59"/>
      <c r="P177" s="59"/>
      <c r="Q177" s="59"/>
      <c r="R177" s="59"/>
      <c r="S177" s="59"/>
      <c r="T177" s="60"/>
      <c r="U177" s="33"/>
      <c r="V177" s="33"/>
      <c r="W177" s="33"/>
      <c r="X177" s="33"/>
      <c r="Y177" s="33"/>
      <c r="Z177" s="33"/>
      <c r="AA177" s="33"/>
      <c r="AB177" s="33"/>
      <c r="AC177" s="33"/>
      <c r="AD177" s="33"/>
      <c r="AE177" s="33"/>
      <c r="AT177" s="18" t="s">
        <v>162</v>
      </c>
      <c r="AU177" s="18" t="s">
        <v>87</v>
      </c>
    </row>
    <row r="178" spans="1:65" s="14" customFormat="1" ht="11.25">
      <c r="B178" s="177"/>
      <c r="D178" s="164" t="s">
        <v>166</v>
      </c>
      <c r="E178" s="178" t="s">
        <v>1</v>
      </c>
      <c r="F178" s="179" t="s">
        <v>160</v>
      </c>
      <c r="H178" s="180">
        <v>4</v>
      </c>
      <c r="I178" s="181"/>
      <c r="L178" s="177"/>
      <c r="M178" s="182"/>
      <c r="N178" s="183"/>
      <c r="O178" s="183"/>
      <c r="P178" s="183"/>
      <c r="Q178" s="183"/>
      <c r="R178" s="183"/>
      <c r="S178" s="183"/>
      <c r="T178" s="184"/>
      <c r="AT178" s="178" t="s">
        <v>166</v>
      </c>
      <c r="AU178" s="178" t="s">
        <v>87</v>
      </c>
      <c r="AV178" s="14" t="s">
        <v>87</v>
      </c>
      <c r="AW178" s="14" t="s">
        <v>34</v>
      </c>
      <c r="AX178" s="14" t="s">
        <v>85</v>
      </c>
      <c r="AY178" s="178" t="s">
        <v>153</v>
      </c>
    </row>
    <row r="179" spans="1:65" s="2" customFormat="1" ht="24.2" customHeight="1">
      <c r="A179" s="33"/>
      <c r="B179" s="150"/>
      <c r="C179" s="151" t="s">
        <v>296</v>
      </c>
      <c r="D179" s="151" t="s">
        <v>155</v>
      </c>
      <c r="E179" s="152" t="s">
        <v>1268</v>
      </c>
      <c r="F179" s="153" t="s">
        <v>1269</v>
      </c>
      <c r="G179" s="154" t="s">
        <v>171</v>
      </c>
      <c r="H179" s="155">
        <v>4</v>
      </c>
      <c r="I179" s="156"/>
      <c r="J179" s="157">
        <f>ROUND(I179*H179,2)</f>
        <v>0</v>
      </c>
      <c r="K179" s="153" t="s">
        <v>159</v>
      </c>
      <c r="L179" s="34"/>
      <c r="M179" s="158" t="s">
        <v>1</v>
      </c>
      <c r="N179" s="159" t="s">
        <v>43</v>
      </c>
      <c r="O179" s="59"/>
      <c r="P179" s="160">
        <f>O179*H179</f>
        <v>0</v>
      </c>
      <c r="Q179" s="160">
        <v>0</v>
      </c>
      <c r="R179" s="160">
        <f>Q179*H179</f>
        <v>0</v>
      </c>
      <c r="S179" s="160">
        <v>0</v>
      </c>
      <c r="T179" s="161">
        <f>S179*H179</f>
        <v>0</v>
      </c>
      <c r="U179" s="33"/>
      <c r="V179" s="33"/>
      <c r="W179" s="33"/>
      <c r="X179" s="33"/>
      <c r="Y179" s="33"/>
      <c r="Z179" s="33"/>
      <c r="AA179" s="33"/>
      <c r="AB179" s="33"/>
      <c r="AC179" s="33"/>
      <c r="AD179" s="33"/>
      <c r="AE179" s="33"/>
      <c r="AR179" s="162" t="s">
        <v>624</v>
      </c>
      <c r="AT179" s="162" t="s">
        <v>155</v>
      </c>
      <c r="AU179" s="162" t="s">
        <v>87</v>
      </c>
      <c r="AY179" s="18" t="s">
        <v>153</v>
      </c>
      <c r="BE179" s="163">
        <f>IF(N179="základní",J179,0)</f>
        <v>0</v>
      </c>
      <c r="BF179" s="163">
        <f>IF(N179="snížená",J179,0)</f>
        <v>0</v>
      </c>
      <c r="BG179" s="163">
        <f>IF(N179="zákl. přenesená",J179,0)</f>
        <v>0</v>
      </c>
      <c r="BH179" s="163">
        <f>IF(N179="sníž. přenesená",J179,0)</f>
        <v>0</v>
      </c>
      <c r="BI179" s="163">
        <f>IF(N179="nulová",J179,0)</f>
        <v>0</v>
      </c>
      <c r="BJ179" s="18" t="s">
        <v>85</v>
      </c>
      <c r="BK179" s="163">
        <f>ROUND(I179*H179,2)</f>
        <v>0</v>
      </c>
      <c r="BL179" s="18" t="s">
        <v>624</v>
      </c>
      <c r="BM179" s="162" t="s">
        <v>1270</v>
      </c>
    </row>
    <row r="180" spans="1:65" s="2" customFormat="1" ht="19.5">
      <c r="A180" s="33"/>
      <c r="B180" s="34"/>
      <c r="C180" s="33"/>
      <c r="D180" s="164" t="s">
        <v>162</v>
      </c>
      <c r="E180" s="33"/>
      <c r="F180" s="165" t="s">
        <v>1271</v>
      </c>
      <c r="G180" s="33"/>
      <c r="H180" s="33"/>
      <c r="I180" s="166"/>
      <c r="J180" s="33"/>
      <c r="K180" s="33"/>
      <c r="L180" s="34"/>
      <c r="M180" s="167"/>
      <c r="N180" s="168"/>
      <c r="O180" s="59"/>
      <c r="P180" s="59"/>
      <c r="Q180" s="59"/>
      <c r="R180" s="59"/>
      <c r="S180" s="59"/>
      <c r="T180" s="60"/>
      <c r="U180" s="33"/>
      <c r="V180" s="33"/>
      <c r="W180" s="33"/>
      <c r="X180" s="33"/>
      <c r="Y180" s="33"/>
      <c r="Z180" s="33"/>
      <c r="AA180" s="33"/>
      <c r="AB180" s="33"/>
      <c r="AC180" s="33"/>
      <c r="AD180" s="33"/>
      <c r="AE180" s="33"/>
      <c r="AT180" s="18" t="s">
        <v>162</v>
      </c>
      <c r="AU180" s="18" t="s">
        <v>87</v>
      </c>
    </row>
    <row r="181" spans="1:65" s="14" customFormat="1" ht="11.25">
      <c r="B181" s="177"/>
      <c r="D181" s="164" t="s">
        <v>166</v>
      </c>
      <c r="E181" s="178" t="s">
        <v>1</v>
      </c>
      <c r="F181" s="179" t="s">
        <v>160</v>
      </c>
      <c r="H181" s="180">
        <v>4</v>
      </c>
      <c r="I181" s="181"/>
      <c r="L181" s="177"/>
      <c r="M181" s="182"/>
      <c r="N181" s="183"/>
      <c r="O181" s="183"/>
      <c r="P181" s="183"/>
      <c r="Q181" s="183"/>
      <c r="R181" s="183"/>
      <c r="S181" s="183"/>
      <c r="T181" s="184"/>
      <c r="AT181" s="178" t="s">
        <v>166</v>
      </c>
      <c r="AU181" s="178" t="s">
        <v>87</v>
      </c>
      <c r="AV181" s="14" t="s">
        <v>87</v>
      </c>
      <c r="AW181" s="14" t="s">
        <v>34</v>
      </c>
      <c r="AX181" s="14" t="s">
        <v>85</v>
      </c>
      <c r="AY181" s="178" t="s">
        <v>153</v>
      </c>
    </row>
    <row r="182" spans="1:65" s="2" customFormat="1" ht="16.5" customHeight="1">
      <c r="A182" s="33"/>
      <c r="B182" s="150"/>
      <c r="C182" s="193" t="s">
        <v>304</v>
      </c>
      <c r="D182" s="193" t="s">
        <v>227</v>
      </c>
      <c r="E182" s="194" t="s">
        <v>1272</v>
      </c>
      <c r="F182" s="195" t="s">
        <v>1273</v>
      </c>
      <c r="G182" s="196" t="s">
        <v>171</v>
      </c>
      <c r="H182" s="197">
        <v>4</v>
      </c>
      <c r="I182" s="198"/>
      <c r="J182" s="199">
        <f>ROUND(I182*H182,2)</f>
        <v>0</v>
      </c>
      <c r="K182" s="195" t="s">
        <v>1</v>
      </c>
      <c r="L182" s="200"/>
      <c r="M182" s="201" t="s">
        <v>1</v>
      </c>
      <c r="N182" s="202" t="s">
        <v>43</v>
      </c>
      <c r="O182" s="59"/>
      <c r="P182" s="160">
        <f>O182*H182</f>
        <v>0</v>
      </c>
      <c r="Q182" s="160">
        <v>1.4E-2</v>
      </c>
      <c r="R182" s="160">
        <f>Q182*H182</f>
        <v>5.6000000000000001E-2</v>
      </c>
      <c r="S182" s="160">
        <v>0</v>
      </c>
      <c r="T182" s="161">
        <f>S182*H182</f>
        <v>0</v>
      </c>
      <c r="U182" s="33"/>
      <c r="V182" s="33"/>
      <c r="W182" s="33"/>
      <c r="X182" s="33"/>
      <c r="Y182" s="33"/>
      <c r="Z182" s="33"/>
      <c r="AA182" s="33"/>
      <c r="AB182" s="33"/>
      <c r="AC182" s="33"/>
      <c r="AD182" s="33"/>
      <c r="AE182" s="33"/>
      <c r="AR182" s="162" t="s">
        <v>789</v>
      </c>
      <c r="AT182" s="162" t="s">
        <v>227</v>
      </c>
      <c r="AU182" s="162" t="s">
        <v>87</v>
      </c>
      <c r="AY182" s="18" t="s">
        <v>153</v>
      </c>
      <c r="BE182" s="163">
        <f>IF(N182="základní",J182,0)</f>
        <v>0</v>
      </c>
      <c r="BF182" s="163">
        <f>IF(N182="snížená",J182,0)</f>
        <v>0</v>
      </c>
      <c r="BG182" s="163">
        <f>IF(N182="zákl. přenesená",J182,0)</f>
        <v>0</v>
      </c>
      <c r="BH182" s="163">
        <f>IF(N182="sníž. přenesená",J182,0)</f>
        <v>0</v>
      </c>
      <c r="BI182" s="163">
        <f>IF(N182="nulová",J182,0)</f>
        <v>0</v>
      </c>
      <c r="BJ182" s="18" t="s">
        <v>85</v>
      </c>
      <c r="BK182" s="163">
        <f>ROUND(I182*H182,2)</f>
        <v>0</v>
      </c>
      <c r="BL182" s="18" t="s">
        <v>789</v>
      </c>
      <c r="BM182" s="162" t="s">
        <v>1274</v>
      </c>
    </row>
    <row r="183" spans="1:65" s="2" customFormat="1" ht="11.25">
      <c r="A183" s="33"/>
      <c r="B183" s="34"/>
      <c r="C183" s="33"/>
      <c r="D183" s="164" t="s">
        <v>162</v>
      </c>
      <c r="E183" s="33"/>
      <c r="F183" s="165" t="s">
        <v>1273</v>
      </c>
      <c r="G183" s="33"/>
      <c r="H183" s="33"/>
      <c r="I183" s="166"/>
      <c r="J183" s="33"/>
      <c r="K183" s="33"/>
      <c r="L183" s="34"/>
      <c r="M183" s="167"/>
      <c r="N183" s="168"/>
      <c r="O183" s="59"/>
      <c r="P183" s="59"/>
      <c r="Q183" s="59"/>
      <c r="R183" s="59"/>
      <c r="S183" s="59"/>
      <c r="T183" s="60"/>
      <c r="U183" s="33"/>
      <c r="V183" s="33"/>
      <c r="W183" s="33"/>
      <c r="X183" s="33"/>
      <c r="Y183" s="33"/>
      <c r="Z183" s="33"/>
      <c r="AA183" s="33"/>
      <c r="AB183" s="33"/>
      <c r="AC183" s="33"/>
      <c r="AD183" s="33"/>
      <c r="AE183" s="33"/>
      <c r="AT183" s="18" t="s">
        <v>162</v>
      </c>
      <c r="AU183" s="18" t="s">
        <v>87</v>
      </c>
    </row>
    <row r="184" spans="1:65" s="14" customFormat="1" ht="11.25">
      <c r="B184" s="177"/>
      <c r="D184" s="164" t="s">
        <v>166</v>
      </c>
      <c r="E184" s="178" t="s">
        <v>1</v>
      </c>
      <c r="F184" s="179" t="s">
        <v>160</v>
      </c>
      <c r="H184" s="180">
        <v>4</v>
      </c>
      <c r="I184" s="181"/>
      <c r="L184" s="177"/>
      <c r="M184" s="182"/>
      <c r="N184" s="183"/>
      <c r="O184" s="183"/>
      <c r="P184" s="183"/>
      <c r="Q184" s="183"/>
      <c r="R184" s="183"/>
      <c r="S184" s="183"/>
      <c r="T184" s="184"/>
      <c r="AT184" s="178" t="s">
        <v>166</v>
      </c>
      <c r="AU184" s="178" t="s">
        <v>87</v>
      </c>
      <c r="AV184" s="14" t="s">
        <v>87</v>
      </c>
      <c r="AW184" s="14" t="s">
        <v>34</v>
      </c>
      <c r="AX184" s="14" t="s">
        <v>85</v>
      </c>
      <c r="AY184" s="178" t="s">
        <v>153</v>
      </c>
    </row>
    <row r="185" spans="1:65" s="2" customFormat="1" ht="16.5" customHeight="1">
      <c r="A185" s="33"/>
      <c r="B185" s="150"/>
      <c r="C185" s="151" t="s">
        <v>310</v>
      </c>
      <c r="D185" s="151" t="s">
        <v>155</v>
      </c>
      <c r="E185" s="152" t="s">
        <v>1275</v>
      </c>
      <c r="F185" s="153" t="s">
        <v>1276</v>
      </c>
      <c r="G185" s="154" t="s">
        <v>171</v>
      </c>
      <c r="H185" s="155">
        <v>11</v>
      </c>
      <c r="I185" s="156"/>
      <c r="J185" s="157">
        <f>ROUND(I185*H185,2)</f>
        <v>0</v>
      </c>
      <c r="K185" s="153" t="s">
        <v>159</v>
      </c>
      <c r="L185" s="34"/>
      <c r="M185" s="158" t="s">
        <v>1</v>
      </c>
      <c r="N185" s="159" t="s">
        <v>43</v>
      </c>
      <c r="O185" s="59"/>
      <c r="P185" s="160">
        <f>O185*H185</f>
        <v>0</v>
      </c>
      <c r="Q185" s="160">
        <v>0</v>
      </c>
      <c r="R185" s="160">
        <f>Q185*H185</f>
        <v>0</v>
      </c>
      <c r="S185" s="160">
        <v>0</v>
      </c>
      <c r="T185" s="161">
        <f>S185*H185</f>
        <v>0</v>
      </c>
      <c r="U185" s="33"/>
      <c r="V185" s="33"/>
      <c r="W185" s="33"/>
      <c r="X185" s="33"/>
      <c r="Y185" s="33"/>
      <c r="Z185" s="33"/>
      <c r="AA185" s="33"/>
      <c r="AB185" s="33"/>
      <c r="AC185" s="33"/>
      <c r="AD185" s="33"/>
      <c r="AE185" s="33"/>
      <c r="AR185" s="162" t="s">
        <v>624</v>
      </c>
      <c r="AT185" s="162" t="s">
        <v>155</v>
      </c>
      <c r="AU185" s="162" t="s">
        <v>87</v>
      </c>
      <c r="AY185" s="18" t="s">
        <v>153</v>
      </c>
      <c r="BE185" s="163">
        <f>IF(N185="základní",J185,0)</f>
        <v>0</v>
      </c>
      <c r="BF185" s="163">
        <f>IF(N185="snížená",J185,0)</f>
        <v>0</v>
      </c>
      <c r="BG185" s="163">
        <f>IF(N185="zákl. přenesená",J185,0)</f>
        <v>0</v>
      </c>
      <c r="BH185" s="163">
        <f>IF(N185="sníž. přenesená",J185,0)</f>
        <v>0</v>
      </c>
      <c r="BI185" s="163">
        <f>IF(N185="nulová",J185,0)</f>
        <v>0</v>
      </c>
      <c r="BJ185" s="18" t="s">
        <v>85</v>
      </c>
      <c r="BK185" s="163">
        <f>ROUND(I185*H185,2)</f>
        <v>0</v>
      </c>
      <c r="BL185" s="18" t="s">
        <v>624</v>
      </c>
      <c r="BM185" s="162" t="s">
        <v>1277</v>
      </c>
    </row>
    <row r="186" spans="1:65" s="2" customFormat="1" ht="11.25">
      <c r="A186" s="33"/>
      <c r="B186" s="34"/>
      <c r="C186" s="33"/>
      <c r="D186" s="164" t="s">
        <v>162</v>
      </c>
      <c r="E186" s="33"/>
      <c r="F186" s="165" t="s">
        <v>1278</v>
      </c>
      <c r="G186" s="33"/>
      <c r="H186" s="33"/>
      <c r="I186" s="166"/>
      <c r="J186" s="33"/>
      <c r="K186" s="33"/>
      <c r="L186" s="34"/>
      <c r="M186" s="167"/>
      <c r="N186" s="168"/>
      <c r="O186" s="59"/>
      <c r="P186" s="59"/>
      <c r="Q186" s="59"/>
      <c r="R186" s="59"/>
      <c r="S186" s="59"/>
      <c r="T186" s="60"/>
      <c r="U186" s="33"/>
      <c r="V186" s="33"/>
      <c r="W186" s="33"/>
      <c r="X186" s="33"/>
      <c r="Y186" s="33"/>
      <c r="Z186" s="33"/>
      <c r="AA186" s="33"/>
      <c r="AB186" s="33"/>
      <c r="AC186" s="33"/>
      <c r="AD186" s="33"/>
      <c r="AE186" s="33"/>
      <c r="AT186" s="18" t="s">
        <v>162</v>
      </c>
      <c r="AU186" s="18" t="s">
        <v>87</v>
      </c>
    </row>
    <row r="187" spans="1:65" s="14" customFormat="1" ht="11.25">
      <c r="B187" s="177"/>
      <c r="D187" s="164" t="s">
        <v>166</v>
      </c>
      <c r="E187" s="178" t="s">
        <v>1</v>
      </c>
      <c r="F187" s="179" t="s">
        <v>245</v>
      </c>
      <c r="H187" s="180">
        <v>11</v>
      </c>
      <c r="I187" s="181"/>
      <c r="L187" s="177"/>
      <c r="M187" s="182"/>
      <c r="N187" s="183"/>
      <c r="O187" s="183"/>
      <c r="P187" s="183"/>
      <c r="Q187" s="183"/>
      <c r="R187" s="183"/>
      <c r="S187" s="183"/>
      <c r="T187" s="184"/>
      <c r="AT187" s="178" t="s">
        <v>166</v>
      </c>
      <c r="AU187" s="178" t="s">
        <v>87</v>
      </c>
      <c r="AV187" s="14" t="s">
        <v>87</v>
      </c>
      <c r="AW187" s="14" t="s">
        <v>34</v>
      </c>
      <c r="AX187" s="14" t="s">
        <v>85</v>
      </c>
      <c r="AY187" s="178" t="s">
        <v>153</v>
      </c>
    </row>
    <row r="188" spans="1:65" s="2" customFormat="1" ht="16.5" customHeight="1">
      <c r="A188" s="33"/>
      <c r="B188" s="150"/>
      <c r="C188" s="193" t="s">
        <v>316</v>
      </c>
      <c r="D188" s="193" t="s">
        <v>227</v>
      </c>
      <c r="E188" s="194" t="s">
        <v>1279</v>
      </c>
      <c r="F188" s="195" t="s">
        <v>1280</v>
      </c>
      <c r="G188" s="196" t="s">
        <v>171</v>
      </c>
      <c r="H188" s="197">
        <v>11</v>
      </c>
      <c r="I188" s="198"/>
      <c r="J188" s="199">
        <f>ROUND(I188*H188,2)</f>
        <v>0</v>
      </c>
      <c r="K188" s="195" t="s">
        <v>1</v>
      </c>
      <c r="L188" s="200"/>
      <c r="M188" s="201" t="s">
        <v>1</v>
      </c>
      <c r="N188" s="202" t="s">
        <v>43</v>
      </c>
      <c r="O188" s="59"/>
      <c r="P188" s="160">
        <f>O188*H188</f>
        <v>0</v>
      </c>
      <c r="Q188" s="160">
        <v>0.05</v>
      </c>
      <c r="R188" s="160">
        <f>Q188*H188</f>
        <v>0.55000000000000004</v>
      </c>
      <c r="S188" s="160">
        <v>0</v>
      </c>
      <c r="T188" s="161">
        <f>S188*H188</f>
        <v>0</v>
      </c>
      <c r="U188" s="33"/>
      <c r="V188" s="33"/>
      <c r="W188" s="33"/>
      <c r="X188" s="33"/>
      <c r="Y188" s="33"/>
      <c r="Z188" s="33"/>
      <c r="AA188" s="33"/>
      <c r="AB188" s="33"/>
      <c r="AC188" s="33"/>
      <c r="AD188" s="33"/>
      <c r="AE188" s="33"/>
      <c r="AR188" s="162" t="s">
        <v>789</v>
      </c>
      <c r="AT188" s="162" t="s">
        <v>227</v>
      </c>
      <c r="AU188" s="162" t="s">
        <v>87</v>
      </c>
      <c r="AY188" s="18" t="s">
        <v>153</v>
      </c>
      <c r="BE188" s="163">
        <f>IF(N188="základní",J188,0)</f>
        <v>0</v>
      </c>
      <c r="BF188" s="163">
        <f>IF(N188="snížená",J188,0)</f>
        <v>0</v>
      </c>
      <c r="BG188" s="163">
        <f>IF(N188="zákl. přenesená",J188,0)</f>
        <v>0</v>
      </c>
      <c r="BH188" s="163">
        <f>IF(N188="sníž. přenesená",J188,0)</f>
        <v>0</v>
      </c>
      <c r="BI188" s="163">
        <f>IF(N188="nulová",J188,0)</f>
        <v>0</v>
      </c>
      <c r="BJ188" s="18" t="s">
        <v>85</v>
      </c>
      <c r="BK188" s="163">
        <f>ROUND(I188*H188,2)</f>
        <v>0</v>
      </c>
      <c r="BL188" s="18" t="s">
        <v>789</v>
      </c>
      <c r="BM188" s="162" t="s">
        <v>1281</v>
      </c>
    </row>
    <row r="189" spans="1:65" s="2" customFormat="1" ht="11.25">
      <c r="A189" s="33"/>
      <c r="B189" s="34"/>
      <c r="C189" s="33"/>
      <c r="D189" s="164" t="s">
        <v>162</v>
      </c>
      <c r="E189" s="33"/>
      <c r="F189" s="165" t="s">
        <v>1280</v>
      </c>
      <c r="G189" s="33"/>
      <c r="H189" s="33"/>
      <c r="I189" s="166"/>
      <c r="J189" s="33"/>
      <c r="K189" s="33"/>
      <c r="L189" s="34"/>
      <c r="M189" s="167"/>
      <c r="N189" s="168"/>
      <c r="O189" s="59"/>
      <c r="P189" s="59"/>
      <c r="Q189" s="59"/>
      <c r="R189" s="59"/>
      <c r="S189" s="59"/>
      <c r="T189" s="60"/>
      <c r="U189" s="33"/>
      <c r="V189" s="33"/>
      <c r="W189" s="33"/>
      <c r="X189" s="33"/>
      <c r="Y189" s="33"/>
      <c r="Z189" s="33"/>
      <c r="AA189" s="33"/>
      <c r="AB189" s="33"/>
      <c r="AC189" s="33"/>
      <c r="AD189" s="33"/>
      <c r="AE189" s="33"/>
      <c r="AT189" s="18" t="s">
        <v>162</v>
      </c>
      <c r="AU189" s="18" t="s">
        <v>87</v>
      </c>
    </row>
    <row r="190" spans="1:65" s="14" customFormat="1" ht="11.25">
      <c r="B190" s="177"/>
      <c r="D190" s="164" t="s">
        <v>166</v>
      </c>
      <c r="E190" s="178" t="s">
        <v>1</v>
      </c>
      <c r="F190" s="179" t="s">
        <v>245</v>
      </c>
      <c r="H190" s="180">
        <v>11</v>
      </c>
      <c r="I190" s="181"/>
      <c r="L190" s="177"/>
      <c r="M190" s="182"/>
      <c r="N190" s="183"/>
      <c r="O190" s="183"/>
      <c r="P190" s="183"/>
      <c r="Q190" s="183"/>
      <c r="R190" s="183"/>
      <c r="S190" s="183"/>
      <c r="T190" s="184"/>
      <c r="AT190" s="178" t="s">
        <v>166</v>
      </c>
      <c r="AU190" s="178" t="s">
        <v>87</v>
      </c>
      <c r="AV190" s="14" t="s">
        <v>87</v>
      </c>
      <c r="AW190" s="14" t="s">
        <v>34</v>
      </c>
      <c r="AX190" s="14" t="s">
        <v>85</v>
      </c>
      <c r="AY190" s="178" t="s">
        <v>153</v>
      </c>
    </row>
    <row r="191" spans="1:65" s="2" customFormat="1" ht="24.2" customHeight="1">
      <c r="A191" s="33"/>
      <c r="B191" s="150"/>
      <c r="C191" s="151" t="s">
        <v>324</v>
      </c>
      <c r="D191" s="151" t="s">
        <v>155</v>
      </c>
      <c r="E191" s="152" t="s">
        <v>1282</v>
      </c>
      <c r="F191" s="153" t="s">
        <v>1283</v>
      </c>
      <c r="G191" s="154" t="s">
        <v>171</v>
      </c>
      <c r="H191" s="155">
        <v>1</v>
      </c>
      <c r="I191" s="156"/>
      <c r="J191" s="157">
        <f>ROUND(I191*H191,2)</f>
        <v>0</v>
      </c>
      <c r="K191" s="153" t="s">
        <v>159</v>
      </c>
      <c r="L191" s="34"/>
      <c r="M191" s="158" t="s">
        <v>1</v>
      </c>
      <c r="N191" s="159" t="s">
        <v>43</v>
      </c>
      <c r="O191" s="59"/>
      <c r="P191" s="160">
        <f>O191*H191</f>
        <v>0</v>
      </c>
      <c r="Q191" s="160">
        <v>0</v>
      </c>
      <c r="R191" s="160">
        <f>Q191*H191</f>
        <v>0</v>
      </c>
      <c r="S191" s="160">
        <v>0</v>
      </c>
      <c r="T191" s="161">
        <f>S191*H191</f>
        <v>0</v>
      </c>
      <c r="U191" s="33"/>
      <c r="V191" s="33"/>
      <c r="W191" s="33"/>
      <c r="X191" s="33"/>
      <c r="Y191" s="33"/>
      <c r="Z191" s="33"/>
      <c r="AA191" s="33"/>
      <c r="AB191" s="33"/>
      <c r="AC191" s="33"/>
      <c r="AD191" s="33"/>
      <c r="AE191" s="33"/>
      <c r="AR191" s="162" t="s">
        <v>624</v>
      </c>
      <c r="AT191" s="162" t="s">
        <v>155</v>
      </c>
      <c r="AU191" s="162" t="s">
        <v>87</v>
      </c>
      <c r="AY191" s="18" t="s">
        <v>153</v>
      </c>
      <c r="BE191" s="163">
        <f>IF(N191="základní",J191,0)</f>
        <v>0</v>
      </c>
      <c r="BF191" s="163">
        <f>IF(N191="snížená",J191,0)</f>
        <v>0</v>
      </c>
      <c r="BG191" s="163">
        <f>IF(N191="zákl. přenesená",J191,0)</f>
        <v>0</v>
      </c>
      <c r="BH191" s="163">
        <f>IF(N191="sníž. přenesená",J191,0)</f>
        <v>0</v>
      </c>
      <c r="BI191" s="163">
        <f>IF(N191="nulová",J191,0)</f>
        <v>0</v>
      </c>
      <c r="BJ191" s="18" t="s">
        <v>85</v>
      </c>
      <c r="BK191" s="163">
        <f>ROUND(I191*H191,2)</f>
        <v>0</v>
      </c>
      <c r="BL191" s="18" t="s">
        <v>624</v>
      </c>
      <c r="BM191" s="162" t="s">
        <v>1284</v>
      </c>
    </row>
    <row r="192" spans="1:65" s="2" customFormat="1" ht="19.5">
      <c r="A192" s="33"/>
      <c r="B192" s="34"/>
      <c r="C192" s="33"/>
      <c r="D192" s="164" t="s">
        <v>162</v>
      </c>
      <c r="E192" s="33"/>
      <c r="F192" s="165" t="s">
        <v>1285</v>
      </c>
      <c r="G192" s="33"/>
      <c r="H192" s="33"/>
      <c r="I192" s="166"/>
      <c r="J192" s="33"/>
      <c r="K192" s="33"/>
      <c r="L192" s="34"/>
      <c r="M192" s="167"/>
      <c r="N192" s="168"/>
      <c r="O192" s="59"/>
      <c r="P192" s="59"/>
      <c r="Q192" s="59"/>
      <c r="R192" s="59"/>
      <c r="S192" s="59"/>
      <c r="T192" s="60"/>
      <c r="U192" s="33"/>
      <c r="V192" s="33"/>
      <c r="W192" s="33"/>
      <c r="X192" s="33"/>
      <c r="Y192" s="33"/>
      <c r="Z192" s="33"/>
      <c r="AA192" s="33"/>
      <c r="AB192" s="33"/>
      <c r="AC192" s="33"/>
      <c r="AD192" s="33"/>
      <c r="AE192" s="33"/>
      <c r="AT192" s="18" t="s">
        <v>162</v>
      </c>
      <c r="AU192" s="18" t="s">
        <v>87</v>
      </c>
    </row>
    <row r="193" spans="1:65" s="14" customFormat="1" ht="11.25">
      <c r="B193" s="177"/>
      <c r="D193" s="164" t="s">
        <v>166</v>
      </c>
      <c r="E193" s="178" t="s">
        <v>1</v>
      </c>
      <c r="F193" s="179" t="s">
        <v>85</v>
      </c>
      <c r="H193" s="180">
        <v>1</v>
      </c>
      <c r="I193" s="181"/>
      <c r="L193" s="177"/>
      <c r="M193" s="182"/>
      <c r="N193" s="183"/>
      <c r="O193" s="183"/>
      <c r="P193" s="183"/>
      <c r="Q193" s="183"/>
      <c r="R193" s="183"/>
      <c r="S193" s="183"/>
      <c r="T193" s="184"/>
      <c r="AT193" s="178" t="s">
        <v>166</v>
      </c>
      <c r="AU193" s="178" t="s">
        <v>87</v>
      </c>
      <c r="AV193" s="14" t="s">
        <v>87</v>
      </c>
      <c r="AW193" s="14" t="s">
        <v>34</v>
      </c>
      <c r="AX193" s="14" t="s">
        <v>85</v>
      </c>
      <c r="AY193" s="178" t="s">
        <v>153</v>
      </c>
    </row>
    <row r="194" spans="1:65" s="2" customFormat="1" ht="16.5" customHeight="1">
      <c r="A194" s="33"/>
      <c r="B194" s="150"/>
      <c r="C194" s="193" t="s">
        <v>7</v>
      </c>
      <c r="D194" s="193" t="s">
        <v>227</v>
      </c>
      <c r="E194" s="194" t="s">
        <v>1286</v>
      </c>
      <c r="F194" s="195" t="s">
        <v>1287</v>
      </c>
      <c r="G194" s="196" t="s">
        <v>171</v>
      </c>
      <c r="H194" s="197">
        <v>1</v>
      </c>
      <c r="I194" s="198"/>
      <c r="J194" s="199">
        <f>ROUND(I194*H194,2)</f>
        <v>0</v>
      </c>
      <c r="K194" s="195" t="s">
        <v>1</v>
      </c>
      <c r="L194" s="200"/>
      <c r="M194" s="201" t="s">
        <v>1</v>
      </c>
      <c r="N194" s="202" t="s">
        <v>43</v>
      </c>
      <c r="O194" s="59"/>
      <c r="P194" s="160">
        <f>O194*H194</f>
        <v>0</v>
      </c>
      <c r="Q194" s="160">
        <v>8.5000000000000006E-3</v>
      </c>
      <c r="R194" s="160">
        <f>Q194*H194</f>
        <v>8.5000000000000006E-3</v>
      </c>
      <c r="S194" s="160">
        <v>0</v>
      </c>
      <c r="T194" s="161">
        <f>S194*H194</f>
        <v>0</v>
      </c>
      <c r="U194" s="33"/>
      <c r="V194" s="33"/>
      <c r="W194" s="33"/>
      <c r="X194" s="33"/>
      <c r="Y194" s="33"/>
      <c r="Z194" s="33"/>
      <c r="AA194" s="33"/>
      <c r="AB194" s="33"/>
      <c r="AC194" s="33"/>
      <c r="AD194" s="33"/>
      <c r="AE194" s="33"/>
      <c r="AR194" s="162" t="s">
        <v>789</v>
      </c>
      <c r="AT194" s="162" t="s">
        <v>227</v>
      </c>
      <c r="AU194" s="162" t="s">
        <v>87</v>
      </c>
      <c r="AY194" s="18" t="s">
        <v>153</v>
      </c>
      <c r="BE194" s="163">
        <f>IF(N194="základní",J194,0)</f>
        <v>0</v>
      </c>
      <c r="BF194" s="163">
        <f>IF(N194="snížená",J194,0)</f>
        <v>0</v>
      </c>
      <c r="BG194" s="163">
        <f>IF(N194="zákl. přenesená",J194,0)</f>
        <v>0</v>
      </c>
      <c r="BH194" s="163">
        <f>IF(N194="sníž. přenesená",J194,0)</f>
        <v>0</v>
      </c>
      <c r="BI194" s="163">
        <f>IF(N194="nulová",J194,0)</f>
        <v>0</v>
      </c>
      <c r="BJ194" s="18" t="s">
        <v>85</v>
      </c>
      <c r="BK194" s="163">
        <f>ROUND(I194*H194,2)</f>
        <v>0</v>
      </c>
      <c r="BL194" s="18" t="s">
        <v>789</v>
      </c>
      <c r="BM194" s="162" t="s">
        <v>1288</v>
      </c>
    </row>
    <row r="195" spans="1:65" s="2" customFormat="1" ht="11.25">
      <c r="A195" s="33"/>
      <c r="B195" s="34"/>
      <c r="C195" s="33"/>
      <c r="D195" s="164" t="s">
        <v>162</v>
      </c>
      <c r="E195" s="33"/>
      <c r="F195" s="165" t="s">
        <v>1287</v>
      </c>
      <c r="G195" s="33"/>
      <c r="H195" s="33"/>
      <c r="I195" s="166"/>
      <c r="J195" s="33"/>
      <c r="K195" s="33"/>
      <c r="L195" s="34"/>
      <c r="M195" s="167"/>
      <c r="N195" s="168"/>
      <c r="O195" s="59"/>
      <c r="P195" s="59"/>
      <c r="Q195" s="59"/>
      <c r="R195" s="59"/>
      <c r="S195" s="59"/>
      <c r="T195" s="60"/>
      <c r="U195" s="33"/>
      <c r="V195" s="33"/>
      <c r="W195" s="33"/>
      <c r="X195" s="33"/>
      <c r="Y195" s="33"/>
      <c r="Z195" s="33"/>
      <c r="AA195" s="33"/>
      <c r="AB195" s="33"/>
      <c r="AC195" s="33"/>
      <c r="AD195" s="33"/>
      <c r="AE195" s="33"/>
      <c r="AT195" s="18" t="s">
        <v>162</v>
      </c>
      <c r="AU195" s="18" t="s">
        <v>87</v>
      </c>
    </row>
    <row r="196" spans="1:65" s="14" customFormat="1" ht="11.25">
      <c r="B196" s="177"/>
      <c r="D196" s="164" t="s">
        <v>166</v>
      </c>
      <c r="E196" s="178" t="s">
        <v>1</v>
      </c>
      <c r="F196" s="179" t="s">
        <v>85</v>
      </c>
      <c r="H196" s="180">
        <v>1</v>
      </c>
      <c r="I196" s="181"/>
      <c r="L196" s="177"/>
      <c r="M196" s="182"/>
      <c r="N196" s="183"/>
      <c r="O196" s="183"/>
      <c r="P196" s="183"/>
      <c r="Q196" s="183"/>
      <c r="R196" s="183"/>
      <c r="S196" s="183"/>
      <c r="T196" s="184"/>
      <c r="AT196" s="178" t="s">
        <v>166</v>
      </c>
      <c r="AU196" s="178" t="s">
        <v>87</v>
      </c>
      <c r="AV196" s="14" t="s">
        <v>87</v>
      </c>
      <c r="AW196" s="14" t="s">
        <v>34</v>
      </c>
      <c r="AX196" s="14" t="s">
        <v>85</v>
      </c>
      <c r="AY196" s="178" t="s">
        <v>153</v>
      </c>
    </row>
    <row r="197" spans="1:65" s="2" customFormat="1" ht="21.75" customHeight="1">
      <c r="A197" s="33"/>
      <c r="B197" s="150"/>
      <c r="C197" s="151" t="s">
        <v>334</v>
      </c>
      <c r="D197" s="151" t="s">
        <v>155</v>
      </c>
      <c r="E197" s="152" t="s">
        <v>1289</v>
      </c>
      <c r="F197" s="153" t="s">
        <v>1290</v>
      </c>
      <c r="G197" s="154" t="s">
        <v>171</v>
      </c>
      <c r="H197" s="155">
        <v>3</v>
      </c>
      <c r="I197" s="156"/>
      <c r="J197" s="157">
        <f>ROUND(I197*H197,2)</f>
        <v>0</v>
      </c>
      <c r="K197" s="153" t="s">
        <v>159</v>
      </c>
      <c r="L197" s="34"/>
      <c r="M197" s="158" t="s">
        <v>1</v>
      </c>
      <c r="N197" s="159" t="s">
        <v>43</v>
      </c>
      <c r="O197" s="59"/>
      <c r="P197" s="160">
        <f>O197*H197</f>
        <v>0</v>
      </c>
      <c r="Q197" s="160">
        <v>0</v>
      </c>
      <c r="R197" s="160">
        <f>Q197*H197</f>
        <v>0</v>
      </c>
      <c r="S197" s="160">
        <v>0</v>
      </c>
      <c r="T197" s="161">
        <f>S197*H197</f>
        <v>0</v>
      </c>
      <c r="U197" s="33"/>
      <c r="V197" s="33"/>
      <c r="W197" s="33"/>
      <c r="X197" s="33"/>
      <c r="Y197" s="33"/>
      <c r="Z197" s="33"/>
      <c r="AA197" s="33"/>
      <c r="AB197" s="33"/>
      <c r="AC197" s="33"/>
      <c r="AD197" s="33"/>
      <c r="AE197" s="33"/>
      <c r="AR197" s="162" t="s">
        <v>624</v>
      </c>
      <c r="AT197" s="162" t="s">
        <v>155</v>
      </c>
      <c r="AU197" s="162" t="s">
        <v>87</v>
      </c>
      <c r="AY197" s="18" t="s">
        <v>153</v>
      </c>
      <c r="BE197" s="163">
        <f>IF(N197="základní",J197,0)</f>
        <v>0</v>
      </c>
      <c r="BF197" s="163">
        <f>IF(N197="snížená",J197,0)</f>
        <v>0</v>
      </c>
      <c r="BG197" s="163">
        <f>IF(N197="zákl. přenesená",J197,0)</f>
        <v>0</v>
      </c>
      <c r="BH197" s="163">
        <f>IF(N197="sníž. přenesená",J197,0)</f>
        <v>0</v>
      </c>
      <c r="BI197" s="163">
        <f>IF(N197="nulová",J197,0)</f>
        <v>0</v>
      </c>
      <c r="BJ197" s="18" t="s">
        <v>85</v>
      </c>
      <c r="BK197" s="163">
        <f>ROUND(I197*H197,2)</f>
        <v>0</v>
      </c>
      <c r="BL197" s="18" t="s">
        <v>624</v>
      </c>
      <c r="BM197" s="162" t="s">
        <v>1291</v>
      </c>
    </row>
    <row r="198" spans="1:65" s="2" customFormat="1" ht="19.5">
      <c r="A198" s="33"/>
      <c r="B198" s="34"/>
      <c r="C198" s="33"/>
      <c r="D198" s="164" t="s">
        <v>162</v>
      </c>
      <c r="E198" s="33"/>
      <c r="F198" s="165" t="s">
        <v>1292</v>
      </c>
      <c r="G198" s="33"/>
      <c r="H198" s="33"/>
      <c r="I198" s="166"/>
      <c r="J198" s="33"/>
      <c r="K198" s="33"/>
      <c r="L198" s="34"/>
      <c r="M198" s="167"/>
      <c r="N198" s="168"/>
      <c r="O198" s="59"/>
      <c r="P198" s="59"/>
      <c r="Q198" s="59"/>
      <c r="R198" s="59"/>
      <c r="S198" s="59"/>
      <c r="T198" s="60"/>
      <c r="U198" s="33"/>
      <c r="V198" s="33"/>
      <c r="W198" s="33"/>
      <c r="X198" s="33"/>
      <c r="Y198" s="33"/>
      <c r="Z198" s="33"/>
      <c r="AA198" s="33"/>
      <c r="AB198" s="33"/>
      <c r="AC198" s="33"/>
      <c r="AD198" s="33"/>
      <c r="AE198" s="33"/>
      <c r="AT198" s="18" t="s">
        <v>162</v>
      </c>
      <c r="AU198" s="18" t="s">
        <v>87</v>
      </c>
    </row>
    <row r="199" spans="1:65" s="14" customFormat="1" ht="11.25">
      <c r="B199" s="177"/>
      <c r="D199" s="164" t="s">
        <v>166</v>
      </c>
      <c r="E199" s="178" t="s">
        <v>1</v>
      </c>
      <c r="F199" s="179" t="s">
        <v>176</v>
      </c>
      <c r="H199" s="180">
        <v>3</v>
      </c>
      <c r="I199" s="181"/>
      <c r="L199" s="177"/>
      <c r="M199" s="182"/>
      <c r="N199" s="183"/>
      <c r="O199" s="183"/>
      <c r="P199" s="183"/>
      <c r="Q199" s="183"/>
      <c r="R199" s="183"/>
      <c r="S199" s="183"/>
      <c r="T199" s="184"/>
      <c r="AT199" s="178" t="s">
        <v>166</v>
      </c>
      <c r="AU199" s="178" t="s">
        <v>87</v>
      </c>
      <c r="AV199" s="14" t="s">
        <v>87</v>
      </c>
      <c r="AW199" s="14" t="s">
        <v>34</v>
      </c>
      <c r="AX199" s="14" t="s">
        <v>85</v>
      </c>
      <c r="AY199" s="178" t="s">
        <v>153</v>
      </c>
    </row>
    <row r="200" spans="1:65" s="2" customFormat="1" ht="24.2" customHeight="1">
      <c r="A200" s="33"/>
      <c r="B200" s="150"/>
      <c r="C200" s="193" t="s">
        <v>341</v>
      </c>
      <c r="D200" s="193" t="s">
        <v>227</v>
      </c>
      <c r="E200" s="194" t="s">
        <v>1293</v>
      </c>
      <c r="F200" s="195" t="s">
        <v>1294</v>
      </c>
      <c r="G200" s="196" t="s">
        <v>171</v>
      </c>
      <c r="H200" s="197">
        <v>3</v>
      </c>
      <c r="I200" s="198"/>
      <c r="J200" s="199">
        <f>ROUND(I200*H200,2)</f>
        <v>0</v>
      </c>
      <c r="K200" s="195" t="s">
        <v>159</v>
      </c>
      <c r="L200" s="200"/>
      <c r="M200" s="201" t="s">
        <v>1</v>
      </c>
      <c r="N200" s="202" t="s">
        <v>43</v>
      </c>
      <c r="O200" s="59"/>
      <c r="P200" s="160">
        <f>O200*H200</f>
        <v>0</v>
      </c>
      <c r="Q200" s="160">
        <v>1.2999999999999999E-4</v>
      </c>
      <c r="R200" s="160">
        <f>Q200*H200</f>
        <v>3.8999999999999994E-4</v>
      </c>
      <c r="S200" s="160">
        <v>0</v>
      </c>
      <c r="T200" s="161">
        <f>S200*H200</f>
        <v>0</v>
      </c>
      <c r="U200" s="33"/>
      <c r="V200" s="33"/>
      <c r="W200" s="33"/>
      <c r="X200" s="33"/>
      <c r="Y200" s="33"/>
      <c r="Z200" s="33"/>
      <c r="AA200" s="33"/>
      <c r="AB200" s="33"/>
      <c r="AC200" s="33"/>
      <c r="AD200" s="33"/>
      <c r="AE200" s="33"/>
      <c r="AR200" s="162" t="s">
        <v>1295</v>
      </c>
      <c r="AT200" s="162" t="s">
        <v>227</v>
      </c>
      <c r="AU200" s="162" t="s">
        <v>87</v>
      </c>
      <c r="AY200" s="18" t="s">
        <v>153</v>
      </c>
      <c r="BE200" s="163">
        <f>IF(N200="základní",J200,0)</f>
        <v>0</v>
      </c>
      <c r="BF200" s="163">
        <f>IF(N200="snížená",J200,0)</f>
        <v>0</v>
      </c>
      <c r="BG200" s="163">
        <f>IF(N200="zákl. přenesená",J200,0)</f>
        <v>0</v>
      </c>
      <c r="BH200" s="163">
        <f>IF(N200="sníž. přenesená",J200,0)</f>
        <v>0</v>
      </c>
      <c r="BI200" s="163">
        <f>IF(N200="nulová",J200,0)</f>
        <v>0</v>
      </c>
      <c r="BJ200" s="18" t="s">
        <v>85</v>
      </c>
      <c r="BK200" s="163">
        <f>ROUND(I200*H200,2)</f>
        <v>0</v>
      </c>
      <c r="BL200" s="18" t="s">
        <v>624</v>
      </c>
      <c r="BM200" s="162" t="s">
        <v>1296</v>
      </c>
    </row>
    <row r="201" spans="1:65" s="2" customFormat="1" ht="19.5">
      <c r="A201" s="33"/>
      <c r="B201" s="34"/>
      <c r="C201" s="33"/>
      <c r="D201" s="164" t="s">
        <v>162</v>
      </c>
      <c r="E201" s="33"/>
      <c r="F201" s="165" t="s">
        <v>1294</v>
      </c>
      <c r="G201" s="33"/>
      <c r="H201" s="33"/>
      <c r="I201" s="166"/>
      <c r="J201" s="33"/>
      <c r="K201" s="33"/>
      <c r="L201" s="34"/>
      <c r="M201" s="167"/>
      <c r="N201" s="168"/>
      <c r="O201" s="59"/>
      <c r="P201" s="59"/>
      <c r="Q201" s="59"/>
      <c r="R201" s="59"/>
      <c r="S201" s="59"/>
      <c r="T201" s="60"/>
      <c r="U201" s="33"/>
      <c r="V201" s="33"/>
      <c r="W201" s="33"/>
      <c r="X201" s="33"/>
      <c r="Y201" s="33"/>
      <c r="Z201" s="33"/>
      <c r="AA201" s="33"/>
      <c r="AB201" s="33"/>
      <c r="AC201" s="33"/>
      <c r="AD201" s="33"/>
      <c r="AE201" s="33"/>
      <c r="AT201" s="18" t="s">
        <v>162</v>
      </c>
      <c r="AU201" s="18" t="s">
        <v>87</v>
      </c>
    </row>
    <row r="202" spans="1:65" s="14" customFormat="1" ht="11.25">
      <c r="B202" s="177"/>
      <c r="D202" s="164" t="s">
        <v>166</v>
      </c>
      <c r="E202" s="178" t="s">
        <v>1</v>
      </c>
      <c r="F202" s="179" t="s">
        <v>176</v>
      </c>
      <c r="H202" s="180">
        <v>3</v>
      </c>
      <c r="I202" s="181"/>
      <c r="L202" s="177"/>
      <c r="M202" s="182"/>
      <c r="N202" s="183"/>
      <c r="O202" s="183"/>
      <c r="P202" s="183"/>
      <c r="Q202" s="183"/>
      <c r="R202" s="183"/>
      <c r="S202" s="183"/>
      <c r="T202" s="184"/>
      <c r="AT202" s="178" t="s">
        <v>166</v>
      </c>
      <c r="AU202" s="178" t="s">
        <v>87</v>
      </c>
      <c r="AV202" s="14" t="s">
        <v>87</v>
      </c>
      <c r="AW202" s="14" t="s">
        <v>34</v>
      </c>
      <c r="AX202" s="14" t="s">
        <v>85</v>
      </c>
      <c r="AY202" s="178" t="s">
        <v>153</v>
      </c>
    </row>
    <row r="203" spans="1:65" s="2" customFormat="1" ht="16.5" customHeight="1">
      <c r="A203" s="33"/>
      <c r="B203" s="150"/>
      <c r="C203" s="151" t="s">
        <v>348</v>
      </c>
      <c r="D203" s="151" t="s">
        <v>155</v>
      </c>
      <c r="E203" s="152" t="s">
        <v>1297</v>
      </c>
      <c r="F203" s="153" t="s">
        <v>1298</v>
      </c>
      <c r="G203" s="154" t="s">
        <v>1299</v>
      </c>
      <c r="H203" s="155">
        <v>20</v>
      </c>
      <c r="I203" s="156"/>
      <c r="J203" s="157">
        <f>ROUND(I203*H203,2)</f>
        <v>0</v>
      </c>
      <c r="K203" s="153" t="s">
        <v>1</v>
      </c>
      <c r="L203" s="34"/>
      <c r="M203" s="158" t="s">
        <v>1</v>
      </c>
      <c r="N203" s="159" t="s">
        <v>43</v>
      </c>
      <c r="O203" s="59"/>
      <c r="P203" s="160">
        <f>O203*H203</f>
        <v>0</v>
      </c>
      <c r="Q203" s="160">
        <v>0</v>
      </c>
      <c r="R203" s="160">
        <f>Q203*H203</f>
        <v>0</v>
      </c>
      <c r="S203" s="160">
        <v>0</v>
      </c>
      <c r="T203" s="161">
        <f>S203*H203</f>
        <v>0</v>
      </c>
      <c r="U203" s="33"/>
      <c r="V203" s="33"/>
      <c r="W203" s="33"/>
      <c r="X203" s="33"/>
      <c r="Y203" s="33"/>
      <c r="Z203" s="33"/>
      <c r="AA203" s="33"/>
      <c r="AB203" s="33"/>
      <c r="AC203" s="33"/>
      <c r="AD203" s="33"/>
      <c r="AE203" s="33"/>
      <c r="AR203" s="162" t="s">
        <v>624</v>
      </c>
      <c r="AT203" s="162" t="s">
        <v>155</v>
      </c>
      <c r="AU203" s="162" t="s">
        <v>87</v>
      </c>
      <c r="AY203" s="18" t="s">
        <v>153</v>
      </c>
      <c r="BE203" s="163">
        <f>IF(N203="základní",J203,0)</f>
        <v>0</v>
      </c>
      <c r="BF203" s="163">
        <f>IF(N203="snížená",J203,0)</f>
        <v>0</v>
      </c>
      <c r="BG203" s="163">
        <f>IF(N203="zákl. přenesená",J203,0)</f>
        <v>0</v>
      </c>
      <c r="BH203" s="163">
        <f>IF(N203="sníž. přenesená",J203,0)</f>
        <v>0</v>
      </c>
      <c r="BI203" s="163">
        <f>IF(N203="nulová",J203,0)</f>
        <v>0</v>
      </c>
      <c r="BJ203" s="18" t="s">
        <v>85</v>
      </c>
      <c r="BK203" s="163">
        <f>ROUND(I203*H203,2)</f>
        <v>0</v>
      </c>
      <c r="BL203" s="18" t="s">
        <v>624</v>
      </c>
      <c r="BM203" s="162" t="s">
        <v>1300</v>
      </c>
    </row>
    <row r="204" spans="1:65" s="2" customFormat="1" ht="11.25">
      <c r="A204" s="33"/>
      <c r="B204" s="34"/>
      <c r="C204" s="33"/>
      <c r="D204" s="164" t="s">
        <v>162</v>
      </c>
      <c r="E204" s="33"/>
      <c r="F204" s="165" t="s">
        <v>1298</v>
      </c>
      <c r="G204" s="33"/>
      <c r="H204" s="33"/>
      <c r="I204" s="166"/>
      <c r="J204" s="33"/>
      <c r="K204" s="33"/>
      <c r="L204" s="34"/>
      <c r="M204" s="167"/>
      <c r="N204" s="168"/>
      <c r="O204" s="59"/>
      <c r="P204" s="59"/>
      <c r="Q204" s="59"/>
      <c r="R204" s="59"/>
      <c r="S204" s="59"/>
      <c r="T204" s="60"/>
      <c r="U204" s="33"/>
      <c r="V204" s="33"/>
      <c r="W204" s="33"/>
      <c r="X204" s="33"/>
      <c r="Y204" s="33"/>
      <c r="Z204" s="33"/>
      <c r="AA204" s="33"/>
      <c r="AB204" s="33"/>
      <c r="AC204" s="33"/>
      <c r="AD204" s="33"/>
      <c r="AE204" s="33"/>
      <c r="AT204" s="18" t="s">
        <v>162</v>
      </c>
      <c r="AU204" s="18" t="s">
        <v>87</v>
      </c>
    </row>
    <row r="205" spans="1:65" s="14" customFormat="1" ht="11.25">
      <c r="B205" s="177"/>
      <c r="D205" s="164" t="s">
        <v>166</v>
      </c>
      <c r="E205" s="178" t="s">
        <v>1</v>
      </c>
      <c r="F205" s="179" t="s">
        <v>324</v>
      </c>
      <c r="H205" s="180">
        <v>20</v>
      </c>
      <c r="I205" s="181"/>
      <c r="L205" s="177"/>
      <c r="M205" s="182"/>
      <c r="N205" s="183"/>
      <c r="O205" s="183"/>
      <c r="P205" s="183"/>
      <c r="Q205" s="183"/>
      <c r="R205" s="183"/>
      <c r="S205" s="183"/>
      <c r="T205" s="184"/>
      <c r="AT205" s="178" t="s">
        <v>166</v>
      </c>
      <c r="AU205" s="178" t="s">
        <v>87</v>
      </c>
      <c r="AV205" s="14" t="s">
        <v>87</v>
      </c>
      <c r="AW205" s="14" t="s">
        <v>34</v>
      </c>
      <c r="AX205" s="14" t="s">
        <v>85</v>
      </c>
      <c r="AY205" s="178" t="s">
        <v>153</v>
      </c>
    </row>
    <row r="206" spans="1:65" s="2" customFormat="1" ht="16.5" customHeight="1">
      <c r="A206" s="33"/>
      <c r="B206" s="150"/>
      <c r="C206" s="151" t="s">
        <v>355</v>
      </c>
      <c r="D206" s="151" t="s">
        <v>155</v>
      </c>
      <c r="E206" s="152" t="s">
        <v>1301</v>
      </c>
      <c r="F206" s="153" t="s">
        <v>1302</v>
      </c>
      <c r="G206" s="154" t="s">
        <v>1299</v>
      </c>
      <c r="H206" s="155">
        <v>10</v>
      </c>
      <c r="I206" s="156"/>
      <c r="J206" s="157">
        <f>ROUND(I206*H206,2)</f>
        <v>0</v>
      </c>
      <c r="K206" s="153" t="s">
        <v>1</v>
      </c>
      <c r="L206" s="34"/>
      <c r="M206" s="158" t="s">
        <v>1</v>
      </c>
      <c r="N206" s="159" t="s">
        <v>43</v>
      </c>
      <c r="O206" s="59"/>
      <c r="P206" s="160">
        <f>O206*H206</f>
        <v>0</v>
      </c>
      <c r="Q206" s="160">
        <v>0</v>
      </c>
      <c r="R206" s="160">
        <f>Q206*H206</f>
        <v>0</v>
      </c>
      <c r="S206" s="160">
        <v>0</v>
      </c>
      <c r="T206" s="161">
        <f>S206*H206</f>
        <v>0</v>
      </c>
      <c r="U206" s="33"/>
      <c r="V206" s="33"/>
      <c r="W206" s="33"/>
      <c r="X206" s="33"/>
      <c r="Y206" s="33"/>
      <c r="Z206" s="33"/>
      <c r="AA206" s="33"/>
      <c r="AB206" s="33"/>
      <c r="AC206" s="33"/>
      <c r="AD206" s="33"/>
      <c r="AE206" s="33"/>
      <c r="AR206" s="162" t="s">
        <v>624</v>
      </c>
      <c r="AT206" s="162" t="s">
        <v>155</v>
      </c>
      <c r="AU206" s="162" t="s">
        <v>87</v>
      </c>
      <c r="AY206" s="18" t="s">
        <v>153</v>
      </c>
      <c r="BE206" s="163">
        <f>IF(N206="základní",J206,0)</f>
        <v>0</v>
      </c>
      <c r="BF206" s="163">
        <f>IF(N206="snížená",J206,0)</f>
        <v>0</v>
      </c>
      <c r="BG206" s="163">
        <f>IF(N206="zákl. přenesená",J206,0)</f>
        <v>0</v>
      </c>
      <c r="BH206" s="163">
        <f>IF(N206="sníž. přenesená",J206,0)</f>
        <v>0</v>
      </c>
      <c r="BI206" s="163">
        <f>IF(N206="nulová",J206,0)</f>
        <v>0</v>
      </c>
      <c r="BJ206" s="18" t="s">
        <v>85</v>
      </c>
      <c r="BK206" s="163">
        <f>ROUND(I206*H206,2)</f>
        <v>0</v>
      </c>
      <c r="BL206" s="18" t="s">
        <v>624</v>
      </c>
      <c r="BM206" s="162" t="s">
        <v>1303</v>
      </c>
    </row>
    <row r="207" spans="1:65" s="2" customFormat="1" ht="11.25">
      <c r="A207" s="33"/>
      <c r="B207" s="34"/>
      <c r="C207" s="33"/>
      <c r="D207" s="164" t="s">
        <v>162</v>
      </c>
      <c r="E207" s="33"/>
      <c r="F207" s="165" t="s">
        <v>1302</v>
      </c>
      <c r="G207" s="33"/>
      <c r="H207" s="33"/>
      <c r="I207" s="166"/>
      <c r="J207" s="33"/>
      <c r="K207" s="33"/>
      <c r="L207" s="34"/>
      <c r="M207" s="167"/>
      <c r="N207" s="168"/>
      <c r="O207" s="59"/>
      <c r="P207" s="59"/>
      <c r="Q207" s="59"/>
      <c r="R207" s="59"/>
      <c r="S207" s="59"/>
      <c r="T207" s="60"/>
      <c r="U207" s="33"/>
      <c r="V207" s="33"/>
      <c r="W207" s="33"/>
      <c r="X207" s="33"/>
      <c r="Y207" s="33"/>
      <c r="Z207" s="33"/>
      <c r="AA207" s="33"/>
      <c r="AB207" s="33"/>
      <c r="AC207" s="33"/>
      <c r="AD207" s="33"/>
      <c r="AE207" s="33"/>
      <c r="AT207" s="18" t="s">
        <v>162</v>
      </c>
      <c r="AU207" s="18" t="s">
        <v>87</v>
      </c>
    </row>
    <row r="208" spans="1:65" s="14" customFormat="1" ht="11.25">
      <c r="B208" s="177"/>
      <c r="D208" s="164" t="s">
        <v>166</v>
      </c>
      <c r="E208" s="178" t="s">
        <v>1</v>
      </c>
      <c r="F208" s="179" t="s">
        <v>237</v>
      </c>
      <c r="H208" s="180">
        <v>10</v>
      </c>
      <c r="I208" s="181"/>
      <c r="L208" s="177"/>
      <c r="M208" s="182"/>
      <c r="N208" s="183"/>
      <c r="O208" s="183"/>
      <c r="P208" s="183"/>
      <c r="Q208" s="183"/>
      <c r="R208" s="183"/>
      <c r="S208" s="183"/>
      <c r="T208" s="184"/>
      <c r="AT208" s="178" t="s">
        <v>166</v>
      </c>
      <c r="AU208" s="178" t="s">
        <v>87</v>
      </c>
      <c r="AV208" s="14" t="s">
        <v>87</v>
      </c>
      <c r="AW208" s="14" t="s">
        <v>34</v>
      </c>
      <c r="AX208" s="14" t="s">
        <v>85</v>
      </c>
      <c r="AY208" s="178" t="s">
        <v>153</v>
      </c>
    </row>
    <row r="209" spans="1:65" s="2" customFormat="1" ht="16.5" customHeight="1">
      <c r="A209" s="33"/>
      <c r="B209" s="150"/>
      <c r="C209" s="151" t="s">
        <v>362</v>
      </c>
      <c r="D209" s="151" t="s">
        <v>155</v>
      </c>
      <c r="E209" s="152" t="s">
        <v>1304</v>
      </c>
      <c r="F209" s="153" t="s">
        <v>1305</v>
      </c>
      <c r="G209" s="154" t="s">
        <v>1299</v>
      </c>
      <c r="H209" s="155">
        <v>10</v>
      </c>
      <c r="I209" s="156"/>
      <c r="J209" s="157">
        <f>ROUND(I209*H209,2)</f>
        <v>0</v>
      </c>
      <c r="K209" s="153" t="s">
        <v>1</v>
      </c>
      <c r="L209" s="34"/>
      <c r="M209" s="158" t="s">
        <v>1</v>
      </c>
      <c r="N209" s="159" t="s">
        <v>43</v>
      </c>
      <c r="O209" s="59"/>
      <c r="P209" s="160">
        <f>O209*H209</f>
        <v>0</v>
      </c>
      <c r="Q209" s="160">
        <v>0</v>
      </c>
      <c r="R209" s="160">
        <f>Q209*H209</f>
        <v>0</v>
      </c>
      <c r="S209" s="160">
        <v>0</v>
      </c>
      <c r="T209" s="161">
        <f>S209*H209</f>
        <v>0</v>
      </c>
      <c r="U209" s="33"/>
      <c r="V209" s="33"/>
      <c r="W209" s="33"/>
      <c r="X209" s="33"/>
      <c r="Y209" s="33"/>
      <c r="Z209" s="33"/>
      <c r="AA209" s="33"/>
      <c r="AB209" s="33"/>
      <c r="AC209" s="33"/>
      <c r="AD209" s="33"/>
      <c r="AE209" s="33"/>
      <c r="AR209" s="162" t="s">
        <v>624</v>
      </c>
      <c r="AT209" s="162" t="s">
        <v>155</v>
      </c>
      <c r="AU209" s="162" t="s">
        <v>87</v>
      </c>
      <c r="AY209" s="18" t="s">
        <v>153</v>
      </c>
      <c r="BE209" s="163">
        <f>IF(N209="základní",J209,0)</f>
        <v>0</v>
      </c>
      <c r="BF209" s="163">
        <f>IF(N209="snížená",J209,0)</f>
        <v>0</v>
      </c>
      <c r="BG209" s="163">
        <f>IF(N209="zákl. přenesená",J209,0)</f>
        <v>0</v>
      </c>
      <c r="BH209" s="163">
        <f>IF(N209="sníž. přenesená",J209,0)</f>
        <v>0</v>
      </c>
      <c r="BI209" s="163">
        <f>IF(N209="nulová",J209,0)</f>
        <v>0</v>
      </c>
      <c r="BJ209" s="18" t="s">
        <v>85</v>
      </c>
      <c r="BK209" s="163">
        <f>ROUND(I209*H209,2)</f>
        <v>0</v>
      </c>
      <c r="BL209" s="18" t="s">
        <v>624</v>
      </c>
      <c r="BM209" s="162" t="s">
        <v>1306</v>
      </c>
    </row>
    <row r="210" spans="1:65" s="2" customFormat="1" ht="11.25">
      <c r="A210" s="33"/>
      <c r="B210" s="34"/>
      <c r="C210" s="33"/>
      <c r="D210" s="164" t="s">
        <v>162</v>
      </c>
      <c r="E210" s="33"/>
      <c r="F210" s="165" t="s">
        <v>1305</v>
      </c>
      <c r="G210" s="33"/>
      <c r="H210" s="33"/>
      <c r="I210" s="166"/>
      <c r="J210" s="33"/>
      <c r="K210" s="33"/>
      <c r="L210" s="34"/>
      <c r="M210" s="167"/>
      <c r="N210" s="168"/>
      <c r="O210" s="59"/>
      <c r="P210" s="59"/>
      <c r="Q210" s="59"/>
      <c r="R210" s="59"/>
      <c r="S210" s="59"/>
      <c r="T210" s="60"/>
      <c r="U210" s="33"/>
      <c r="V210" s="33"/>
      <c r="W210" s="33"/>
      <c r="X210" s="33"/>
      <c r="Y210" s="33"/>
      <c r="Z210" s="33"/>
      <c r="AA210" s="33"/>
      <c r="AB210" s="33"/>
      <c r="AC210" s="33"/>
      <c r="AD210" s="33"/>
      <c r="AE210" s="33"/>
      <c r="AT210" s="18" t="s">
        <v>162</v>
      </c>
      <c r="AU210" s="18" t="s">
        <v>87</v>
      </c>
    </row>
    <row r="211" spans="1:65" s="14" customFormat="1" ht="11.25">
      <c r="B211" s="177"/>
      <c r="D211" s="164" t="s">
        <v>166</v>
      </c>
      <c r="E211" s="178" t="s">
        <v>1</v>
      </c>
      <c r="F211" s="179" t="s">
        <v>237</v>
      </c>
      <c r="H211" s="180">
        <v>10</v>
      </c>
      <c r="I211" s="181"/>
      <c r="L211" s="177"/>
      <c r="M211" s="182"/>
      <c r="N211" s="183"/>
      <c r="O211" s="183"/>
      <c r="P211" s="183"/>
      <c r="Q211" s="183"/>
      <c r="R211" s="183"/>
      <c r="S211" s="183"/>
      <c r="T211" s="184"/>
      <c r="AT211" s="178" t="s">
        <v>166</v>
      </c>
      <c r="AU211" s="178" t="s">
        <v>87</v>
      </c>
      <c r="AV211" s="14" t="s">
        <v>87</v>
      </c>
      <c r="AW211" s="14" t="s">
        <v>34</v>
      </c>
      <c r="AX211" s="14" t="s">
        <v>85</v>
      </c>
      <c r="AY211" s="178" t="s">
        <v>153</v>
      </c>
    </row>
    <row r="212" spans="1:65" s="2" customFormat="1" ht="16.5" customHeight="1">
      <c r="A212" s="33"/>
      <c r="B212" s="150"/>
      <c r="C212" s="151" t="s">
        <v>370</v>
      </c>
      <c r="D212" s="151" t="s">
        <v>155</v>
      </c>
      <c r="E212" s="152" t="s">
        <v>1307</v>
      </c>
      <c r="F212" s="153" t="s">
        <v>1308</v>
      </c>
      <c r="G212" s="154" t="s">
        <v>209</v>
      </c>
      <c r="H212" s="155">
        <v>200</v>
      </c>
      <c r="I212" s="156"/>
      <c r="J212" s="157">
        <f>ROUND(I212*H212,2)</f>
        <v>0</v>
      </c>
      <c r="K212" s="153" t="s">
        <v>1</v>
      </c>
      <c r="L212" s="34"/>
      <c r="M212" s="158" t="s">
        <v>1</v>
      </c>
      <c r="N212" s="159" t="s">
        <v>43</v>
      </c>
      <c r="O212" s="59"/>
      <c r="P212" s="160">
        <f>O212*H212</f>
        <v>0</v>
      </c>
      <c r="Q212" s="160">
        <v>0</v>
      </c>
      <c r="R212" s="160">
        <f>Q212*H212</f>
        <v>0</v>
      </c>
      <c r="S212" s="160">
        <v>0</v>
      </c>
      <c r="T212" s="161">
        <f>S212*H212</f>
        <v>0</v>
      </c>
      <c r="U212" s="33"/>
      <c r="V212" s="33"/>
      <c r="W212" s="33"/>
      <c r="X212" s="33"/>
      <c r="Y212" s="33"/>
      <c r="Z212" s="33"/>
      <c r="AA212" s="33"/>
      <c r="AB212" s="33"/>
      <c r="AC212" s="33"/>
      <c r="AD212" s="33"/>
      <c r="AE212" s="33"/>
      <c r="AR212" s="162" t="s">
        <v>624</v>
      </c>
      <c r="AT212" s="162" t="s">
        <v>155</v>
      </c>
      <c r="AU212" s="162" t="s">
        <v>87</v>
      </c>
      <c r="AY212" s="18" t="s">
        <v>153</v>
      </c>
      <c r="BE212" s="163">
        <f>IF(N212="základní",J212,0)</f>
        <v>0</v>
      </c>
      <c r="BF212" s="163">
        <f>IF(N212="snížená",J212,0)</f>
        <v>0</v>
      </c>
      <c r="BG212" s="163">
        <f>IF(N212="zákl. přenesená",J212,0)</f>
        <v>0</v>
      </c>
      <c r="BH212" s="163">
        <f>IF(N212="sníž. přenesená",J212,0)</f>
        <v>0</v>
      </c>
      <c r="BI212" s="163">
        <f>IF(N212="nulová",J212,0)</f>
        <v>0</v>
      </c>
      <c r="BJ212" s="18" t="s">
        <v>85</v>
      </c>
      <c r="BK212" s="163">
        <f>ROUND(I212*H212,2)</f>
        <v>0</v>
      </c>
      <c r="BL212" s="18" t="s">
        <v>624</v>
      </c>
      <c r="BM212" s="162" t="s">
        <v>1309</v>
      </c>
    </row>
    <row r="213" spans="1:65" s="2" customFormat="1" ht="11.25">
      <c r="A213" s="33"/>
      <c r="B213" s="34"/>
      <c r="C213" s="33"/>
      <c r="D213" s="164" t="s">
        <v>162</v>
      </c>
      <c r="E213" s="33"/>
      <c r="F213" s="165" t="s">
        <v>1308</v>
      </c>
      <c r="G213" s="33"/>
      <c r="H213" s="33"/>
      <c r="I213" s="166"/>
      <c r="J213" s="33"/>
      <c r="K213" s="33"/>
      <c r="L213" s="34"/>
      <c r="M213" s="167"/>
      <c r="N213" s="168"/>
      <c r="O213" s="59"/>
      <c r="P213" s="59"/>
      <c r="Q213" s="59"/>
      <c r="R213" s="59"/>
      <c r="S213" s="59"/>
      <c r="T213" s="60"/>
      <c r="U213" s="33"/>
      <c r="V213" s="33"/>
      <c r="W213" s="33"/>
      <c r="X213" s="33"/>
      <c r="Y213" s="33"/>
      <c r="Z213" s="33"/>
      <c r="AA213" s="33"/>
      <c r="AB213" s="33"/>
      <c r="AC213" s="33"/>
      <c r="AD213" s="33"/>
      <c r="AE213" s="33"/>
      <c r="AT213" s="18" t="s">
        <v>162</v>
      </c>
      <c r="AU213" s="18" t="s">
        <v>87</v>
      </c>
    </row>
    <row r="214" spans="1:65" s="14" customFormat="1" ht="11.25">
      <c r="B214" s="177"/>
      <c r="D214" s="164" t="s">
        <v>166</v>
      </c>
      <c r="E214" s="178" t="s">
        <v>1</v>
      </c>
      <c r="F214" s="179" t="s">
        <v>1233</v>
      </c>
      <c r="H214" s="180">
        <v>200</v>
      </c>
      <c r="I214" s="181"/>
      <c r="L214" s="177"/>
      <c r="M214" s="182"/>
      <c r="N214" s="183"/>
      <c r="O214" s="183"/>
      <c r="P214" s="183"/>
      <c r="Q214" s="183"/>
      <c r="R214" s="183"/>
      <c r="S214" s="183"/>
      <c r="T214" s="184"/>
      <c r="AT214" s="178" t="s">
        <v>166</v>
      </c>
      <c r="AU214" s="178" t="s">
        <v>87</v>
      </c>
      <c r="AV214" s="14" t="s">
        <v>87</v>
      </c>
      <c r="AW214" s="14" t="s">
        <v>34</v>
      </c>
      <c r="AX214" s="14" t="s">
        <v>85</v>
      </c>
      <c r="AY214" s="178" t="s">
        <v>153</v>
      </c>
    </row>
    <row r="215" spans="1:65" s="2" customFormat="1" ht="24.2" customHeight="1">
      <c r="A215" s="33"/>
      <c r="B215" s="150"/>
      <c r="C215" s="151" t="s">
        <v>380</v>
      </c>
      <c r="D215" s="151" t="s">
        <v>155</v>
      </c>
      <c r="E215" s="152" t="s">
        <v>1310</v>
      </c>
      <c r="F215" s="153" t="s">
        <v>1311</v>
      </c>
      <c r="G215" s="154" t="s">
        <v>209</v>
      </c>
      <c r="H215" s="155">
        <v>260</v>
      </c>
      <c r="I215" s="156"/>
      <c r="J215" s="157">
        <f>ROUND(I215*H215,2)</f>
        <v>0</v>
      </c>
      <c r="K215" s="153" t="s">
        <v>159</v>
      </c>
      <c r="L215" s="34"/>
      <c r="M215" s="158" t="s">
        <v>1</v>
      </c>
      <c r="N215" s="159" t="s">
        <v>43</v>
      </c>
      <c r="O215" s="59"/>
      <c r="P215" s="160">
        <f>O215*H215</f>
        <v>0</v>
      </c>
      <c r="Q215" s="160">
        <v>0</v>
      </c>
      <c r="R215" s="160">
        <f>Q215*H215</f>
        <v>0</v>
      </c>
      <c r="S215" s="160">
        <v>0</v>
      </c>
      <c r="T215" s="161">
        <f>S215*H215</f>
        <v>0</v>
      </c>
      <c r="U215" s="33"/>
      <c r="V215" s="33"/>
      <c r="W215" s="33"/>
      <c r="X215" s="33"/>
      <c r="Y215" s="33"/>
      <c r="Z215" s="33"/>
      <c r="AA215" s="33"/>
      <c r="AB215" s="33"/>
      <c r="AC215" s="33"/>
      <c r="AD215" s="33"/>
      <c r="AE215" s="33"/>
      <c r="AR215" s="162" t="s">
        <v>624</v>
      </c>
      <c r="AT215" s="162" t="s">
        <v>155</v>
      </c>
      <c r="AU215" s="162" t="s">
        <v>87</v>
      </c>
      <c r="AY215" s="18" t="s">
        <v>153</v>
      </c>
      <c r="BE215" s="163">
        <f>IF(N215="základní",J215,0)</f>
        <v>0</v>
      </c>
      <c r="BF215" s="163">
        <f>IF(N215="snížená",J215,0)</f>
        <v>0</v>
      </c>
      <c r="BG215" s="163">
        <f>IF(N215="zákl. přenesená",J215,0)</f>
        <v>0</v>
      </c>
      <c r="BH215" s="163">
        <f>IF(N215="sníž. přenesená",J215,0)</f>
        <v>0</v>
      </c>
      <c r="BI215" s="163">
        <f>IF(N215="nulová",J215,0)</f>
        <v>0</v>
      </c>
      <c r="BJ215" s="18" t="s">
        <v>85</v>
      </c>
      <c r="BK215" s="163">
        <f>ROUND(I215*H215,2)</f>
        <v>0</v>
      </c>
      <c r="BL215" s="18" t="s">
        <v>624</v>
      </c>
      <c r="BM215" s="162" t="s">
        <v>1312</v>
      </c>
    </row>
    <row r="216" spans="1:65" s="2" customFormat="1" ht="29.25">
      <c r="A216" s="33"/>
      <c r="B216" s="34"/>
      <c r="C216" s="33"/>
      <c r="D216" s="164" t="s">
        <v>162</v>
      </c>
      <c r="E216" s="33"/>
      <c r="F216" s="165" t="s">
        <v>1313</v>
      </c>
      <c r="G216" s="33"/>
      <c r="H216" s="33"/>
      <c r="I216" s="166"/>
      <c r="J216" s="33"/>
      <c r="K216" s="33"/>
      <c r="L216" s="34"/>
      <c r="M216" s="167"/>
      <c r="N216" s="168"/>
      <c r="O216" s="59"/>
      <c r="P216" s="59"/>
      <c r="Q216" s="59"/>
      <c r="R216" s="59"/>
      <c r="S216" s="59"/>
      <c r="T216" s="60"/>
      <c r="U216" s="33"/>
      <c r="V216" s="33"/>
      <c r="W216" s="33"/>
      <c r="X216" s="33"/>
      <c r="Y216" s="33"/>
      <c r="Z216" s="33"/>
      <c r="AA216" s="33"/>
      <c r="AB216" s="33"/>
      <c r="AC216" s="33"/>
      <c r="AD216" s="33"/>
      <c r="AE216" s="33"/>
      <c r="AT216" s="18" t="s">
        <v>162</v>
      </c>
      <c r="AU216" s="18" t="s">
        <v>87</v>
      </c>
    </row>
    <row r="217" spans="1:65" s="14" customFormat="1" ht="11.25">
      <c r="B217" s="177"/>
      <c r="D217" s="164" t="s">
        <v>166</v>
      </c>
      <c r="E217" s="178" t="s">
        <v>1</v>
      </c>
      <c r="F217" s="179" t="s">
        <v>1314</v>
      </c>
      <c r="H217" s="180">
        <v>260</v>
      </c>
      <c r="I217" s="181"/>
      <c r="L217" s="177"/>
      <c r="M217" s="182"/>
      <c r="N217" s="183"/>
      <c r="O217" s="183"/>
      <c r="P217" s="183"/>
      <c r="Q217" s="183"/>
      <c r="R217" s="183"/>
      <c r="S217" s="183"/>
      <c r="T217" s="184"/>
      <c r="AT217" s="178" t="s">
        <v>166</v>
      </c>
      <c r="AU217" s="178" t="s">
        <v>87</v>
      </c>
      <c r="AV217" s="14" t="s">
        <v>87</v>
      </c>
      <c r="AW217" s="14" t="s">
        <v>34</v>
      </c>
      <c r="AX217" s="14" t="s">
        <v>85</v>
      </c>
      <c r="AY217" s="178" t="s">
        <v>153</v>
      </c>
    </row>
    <row r="218" spans="1:65" s="2" customFormat="1" ht="24.2" customHeight="1">
      <c r="A218" s="33"/>
      <c r="B218" s="150"/>
      <c r="C218" s="193" t="s">
        <v>386</v>
      </c>
      <c r="D218" s="193" t="s">
        <v>227</v>
      </c>
      <c r="E218" s="194" t="s">
        <v>1315</v>
      </c>
      <c r="F218" s="195" t="s">
        <v>1316</v>
      </c>
      <c r="G218" s="196" t="s">
        <v>209</v>
      </c>
      <c r="H218" s="197">
        <v>260</v>
      </c>
      <c r="I218" s="198"/>
      <c r="J218" s="199">
        <f>ROUND(I218*H218,2)</f>
        <v>0</v>
      </c>
      <c r="K218" s="195" t="s">
        <v>159</v>
      </c>
      <c r="L218" s="200"/>
      <c r="M218" s="201" t="s">
        <v>1</v>
      </c>
      <c r="N218" s="202" t="s">
        <v>43</v>
      </c>
      <c r="O218" s="59"/>
      <c r="P218" s="160">
        <f>O218*H218</f>
        <v>0</v>
      </c>
      <c r="Q218" s="160">
        <v>5.5000000000000003E-4</v>
      </c>
      <c r="R218" s="160">
        <f>Q218*H218</f>
        <v>0.14300000000000002</v>
      </c>
      <c r="S218" s="160">
        <v>0</v>
      </c>
      <c r="T218" s="161">
        <f>S218*H218</f>
        <v>0</v>
      </c>
      <c r="U218" s="33"/>
      <c r="V218" s="33"/>
      <c r="W218" s="33"/>
      <c r="X218" s="33"/>
      <c r="Y218" s="33"/>
      <c r="Z218" s="33"/>
      <c r="AA218" s="33"/>
      <c r="AB218" s="33"/>
      <c r="AC218" s="33"/>
      <c r="AD218" s="33"/>
      <c r="AE218" s="33"/>
      <c r="AR218" s="162" t="s">
        <v>789</v>
      </c>
      <c r="AT218" s="162" t="s">
        <v>227</v>
      </c>
      <c r="AU218" s="162" t="s">
        <v>87</v>
      </c>
      <c r="AY218" s="18" t="s">
        <v>153</v>
      </c>
      <c r="BE218" s="163">
        <f>IF(N218="základní",J218,0)</f>
        <v>0</v>
      </c>
      <c r="BF218" s="163">
        <f>IF(N218="snížená",J218,0)</f>
        <v>0</v>
      </c>
      <c r="BG218" s="163">
        <f>IF(N218="zákl. přenesená",J218,0)</f>
        <v>0</v>
      </c>
      <c r="BH218" s="163">
        <f>IF(N218="sníž. přenesená",J218,0)</f>
        <v>0</v>
      </c>
      <c r="BI218" s="163">
        <f>IF(N218="nulová",J218,0)</f>
        <v>0</v>
      </c>
      <c r="BJ218" s="18" t="s">
        <v>85</v>
      </c>
      <c r="BK218" s="163">
        <f>ROUND(I218*H218,2)</f>
        <v>0</v>
      </c>
      <c r="BL218" s="18" t="s">
        <v>789</v>
      </c>
      <c r="BM218" s="162" t="s">
        <v>1317</v>
      </c>
    </row>
    <row r="219" spans="1:65" s="2" customFormat="1" ht="19.5">
      <c r="A219" s="33"/>
      <c r="B219" s="34"/>
      <c r="C219" s="33"/>
      <c r="D219" s="164" t="s">
        <v>162</v>
      </c>
      <c r="E219" s="33"/>
      <c r="F219" s="165" t="s">
        <v>1316</v>
      </c>
      <c r="G219" s="33"/>
      <c r="H219" s="33"/>
      <c r="I219" s="166"/>
      <c r="J219" s="33"/>
      <c r="K219" s="33"/>
      <c r="L219" s="34"/>
      <c r="M219" s="167"/>
      <c r="N219" s="168"/>
      <c r="O219" s="59"/>
      <c r="P219" s="59"/>
      <c r="Q219" s="59"/>
      <c r="R219" s="59"/>
      <c r="S219" s="59"/>
      <c r="T219" s="60"/>
      <c r="U219" s="33"/>
      <c r="V219" s="33"/>
      <c r="W219" s="33"/>
      <c r="X219" s="33"/>
      <c r="Y219" s="33"/>
      <c r="Z219" s="33"/>
      <c r="AA219" s="33"/>
      <c r="AB219" s="33"/>
      <c r="AC219" s="33"/>
      <c r="AD219" s="33"/>
      <c r="AE219" s="33"/>
      <c r="AT219" s="18" t="s">
        <v>162</v>
      </c>
      <c r="AU219" s="18" t="s">
        <v>87</v>
      </c>
    </row>
    <row r="220" spans="1:65" s="14" customFormat="1" ht="11.25">
      <c r="B220" s="177"/>
      <c r="D220" s="164" t="s">
        <v>166</v>
      </c>
      <c r="E220" s="178" t="s">
        <v>1</v>
      </c>
      <c r="F220" s="179" t="s">
        <v>1314</v>
      </c>
      <c r="H220" s="180">
        <v>260</v>
      </c>
      <c r="I220" s="181"/>
      <c r="L220" s="177"/>
      <c r="M220" s="182"/>
      <c r="N220" s="183"/>
      <c r="O220" s="183"/>
      <c r="P220" s="183"/>
      <c r="Q220" s="183"/>
      <c r="R220" s="183"/>
      <c r="S220" s="183"/>
      <c r="T220" s="184"/>
      <c r="AT220" s="178" t="s">
        <v>166</v>
      </c>
      <c r="AU220" s="178" t="s">
        <v>87</v>
      </c>
      <c r="AV220" s="14" t="s">
        <v>87</v>
      </c>
      <c r="AW220" s="14" t="s">
        <v>34</v>
      </c>
      <c r="AX220" s="14" t="s">
        <v>85</v>
      </c>
      <c r="AY220" s="178" t="s">
        <v>153</v>
      </c>
    </row>
    <row r="221" spans="1:65" s="2" customFormat="1" ht="24.2" customHeight="1">
      <c r="A221" s="33"/>
      <c r="B221" s="150"/>
      <c r="C221" s="151" t="s">
        <v>397</v>
      </c>
      <c r="D221" s="151" t="s">
        <v>155</v>
      </c>
      <c r="E221" s="152" t="s">
        <v>1318</v>
      </c>
      <c r="F221" s="153" t="s">
        <v>1319</v>
      </c>
      <c r="G221" s="154" t="s">
        <v>209</v>
      </c>
      <c r="H221" s="155">
        <v>90</v>
      </c>
      <c r="I221" s="156"/>
      <c r="J221" s="157">
        <f>ROUND(I221*H221,2)</f>
        <v>0</v>
      </c>
      <c r="K221" s="153" t="s">
        <v>159</v>
      </c>
      <c r="L221" s="34"/>
      <c r="M221" s="158" t="s">
        <v>1</v>
      </c>
      <c r="N221" s="159" t="s">
        <v>43</v>
      </c>
      <c r="O221" s="59"/>
      <c r="P221" s="160">
        <f>O221*H221</f>
        <v>0</v>
      </c>
      <c r="Q221" s="160">
        <v>0</v>
      </c>
      <c r="R221" s="160">
        <f>Q221*H221</f>
        <v>0</v>
      </c>
      <c r="S221" s="160">
        <v>0</v>
      </c>
      <c r="T221" s="161">
        <f>S221*H221</f>
        <v>0</v>
      </c>
      <c r="U221" s="33"/>
      <c r="V221" s="33"/>
      <c r="W221" s="33"/>
      <c r="X221" s="33"/>
      <c r="Y221" s="33"/>
      <c r="Z221" s="33"/>
      <c r="AA221" s="33"/>
      <c r="AB221" s="33"/>
      <c r="AC221" s="33"/>
      <c r="AD221" s="33"/>
      <c r="AE221" s="33"/>
      <c r="AR221" s="162" t="s">
        <v>624</v>
      </c>
      <c r="AT221" s="162" t="s">
        <v>155</v>
      </c>
      <c r="AU221" s="162" t="s">
        <v>87</v>
      </c>
      <c r="AY221" s="18" t="s">
        <v>153</v>
      </c>
      <c r="BE221" s="163">
        <f>IF(N221="základní",J221,0)</f>
        <v>0</v>
      </c>
      <c r="BF221" s="163">
        <f>IF(N221="snížená",J221,0)</f>
        <v>0</v>
      </c>
      <c r="BG221" s="163">
        <f>IF(N221="zákl. přenesená",J221,0)</f>
        <v>0</v>
      </c>
      <c r="BH221" s="163">
        <f>IF(N221="sníž. přenesená",J221,0)</f>
        <v>0</v>
      </c>
      <c r="BI221" s="163">
        <f>IF(N221="nulová",J221,0)</f>
        <v>0</v>
      </c>
      <c r="BJ221" s="18" t="s">
        <v>85</v>
      </c>
      <c r="BK221" s="163">
        <f>ROUND(I221*H221,2)</f>
        <v>0</v>
      </c>
      <c r="BL221" s="18" t="s">
        <v>624</v>
      </c>
      <c r="BM221" s="162" t="s">
        <v>1320</v>
      </c>
    </row>
    <row r="222" spans="1:65" s="2" customFormat="1" ht="19.5">
      <c r="A222" s="33"/>
      <c r="B222" s="34"/>
      <c r="C222" s="33"/>
      <c r="D222" s="164" t="s">
        <v>162</v>
      </c>
      <c r="E222" s="33"/>
      <c r="F222" s="165" t="s">
        <v>1321</v>
      </c>
      <c r="G222" s="33"/>
      <c r="H222" s="33"/>
      <c r="I222" s="166"/>
      <c r="J222" s="33"/>
      <c r="K222" s="33"/>
      <c r="L222" s="34"/>
      <c r="M222" s="167"/>
      <c r="N222" s="168"/>
      <c r="O222" s="59"/>
      <c r="P222" s="59"/>
      <c r="Q222" s="59"/>
      <c r="R222" s="59"/>
      <c r="S222" s="59"/>
      <c r="T222" s="60"/>
      <c r="U222" s="33"/>
      <c r="V222" s="33"/>
      <c r="W222" s="33"/>
      <c r="X222" s="33"/>
      <c r="Y222" s="33"/>
      <c r="Z222" s="33"/>
      <c r="AA222" s="33"/>
      <c r="AB222" s="33"/>
      <c r="AC222" s="33"/>
      <c r="AD222" s="33"/>
      <c r="AE222" s="33"/>
      <c r="AT222" s="18" t="s">
        <v>162</v>
      </c>
      <c r="AU222" s="18" t="s">
        <v>87</v>
      </c>
    </row>
    <row r="223" spans="1:65" s="14" customFormat="1" ht="11.25">
      <c r="B223" s="177"/>
      <c r="D223" s="164" t="s">
        <v>166</v>
      </c>
      <c r="E223" s="178" t="s">
        <v>1</v>
      </c>
      <c r="F223" s="179" t="s">
        <v>1143</v>
      </c>
      <c r="H223" s="180">
        <v>90</v>
      </c>
      <c r="I223" s="181"/>
      <c r="L223" s="177"/>
      <c r="M223" s="182"/>
      <c r="N223" s="183"/>
      <c r="O223" s="183"/>
      <c r="P223" s="183"/>
      <c r="Q223" s="183"/>
      <c r="R223" s="183"/>
      <c r="S223" s="183"/>
      <c r="T223" s="184"/>
      <c r="AT223" s="178" t="s">
        <v>166</v>
      </c>
      <c r="AU223" s="178" t="s">
        <v>87</v>
      </c>
      <c r="AV223" s="14" t="s">
        <v>87</v>
      </c>
      <c r="AW223" s="14" t="s">
        <v>34</v>
      </c>
      <c r="AX223" s="14" t="s">
        <v>85</v>
      </c>
      <c r="AY223" s="178" t="s">
        <v>153</v>
      </c>
    </row>
    <row r="224" spans="1:65" s="2" customFormat="1" ht="16.5" customHeight="1">
      <c r="A224" s="33"/>
      <c r="B224" s="150"/>
      <c r="C224" s="193" t="s">
        <v>403</v>
      </c>
      <c r="D224" s="193" t="s">
        <v>227</v>
      </c>
      <c r="E224" s="194" t="s">
        <v>1322</v>
      </c>
      <c r="F224" s="195" t="s">
        <v>1323</v>
      </c>
      <c r="G224" s="196" t="s">
        <v>209</v>
      </c>
      <c r="H224" s="197">
        <v>90</v>
      </c>
      <c r="I224" s="198"/>
      <c r="J224" s="199">
        <f>ROUND(I224*H224,2)</f>
        <v>0</v>
      </c>
      <c r="K224" s="195" t="s">
        <v>159</v>
      </c>
      <c r="L224" s="200"/>
      <c r="M224" s="201" t="s">
        <v>1</v>
      </c>
      <c r="N224" s="202" t="s">
        <v>43</v>
      </c>
      <c r="O224" s="59"/>
      <c r="P224" s="160">
        <f>O224*H224</f>
        <v>0</v>
      </c>
      <c r="Q224" s="160">
        <v>1.7000000000000001E-4</v>
      </c>
      <c r="R224" s="160">
        <f>Q224*H224</f>
        <v>1.5300000000000001E-2</v>
      </c>
      <c r="S224" s="160">
        <v>0</v>
      </c>
      <c r="T224" s="161">
        <f>S224*H224</f>
        <v>0</v>
      </c>
      <c r="U224" s="33"/>
      <c r="V224" s="33"/>
      <c r="W224" s="33"/>
      <c r="X224" s="33"/>
      <c r="Y224" s="33"/>
      <c r="Z224" s="33"/>
      <c r="AA224" s="33"/>
      <c r="AB224" s="33"/>
      <c r="AC224" s="33"/>
      <c r="AD224" s="33"/>
      <c r="AE224" s="33"/>
      <c r="AR224" s="162" t="s">
        <v>789</v>
      </c>
      <c r="AT224" s="162" t="s">
        <v>227</v>
      </c>
      <c r="AU224" s="162" t="s">
        <v>87</v>
      </c>
      <c r="AY224" s="18" t="s">
        <v>153</v>
      </c>
      <c r="BE224" s="163">
        <f>IF(N224="základní",J224,0)</f>
        <v>0</v>
      </c>
      <c r="BF224" s="163">
        <f>IF(N224="snížená",J224,0)</f>
        <v>0</v>
      </c>
      <c r="BG224" s="163">
        <f>IF(N224="zákl. přenesená",J224,0)</f>
        <v>0</v>
      </c>
      <c r="BH224" s="163">
        <f>IF(N224="sníž. přenesená",J224,0)</f>
        <v>0</v>
      </c>
      <c r="BI224" s="163">
        <f>IF(N224="nulová",J224,0)</f>
        <v>0</v>
      </c>
      <c r="BJ224" s="18" t="s">
        <v>85</v>
      </c>
      <c r="BK224" s="163">
        <f>ROUND(I224*H224,2)</f>
        <v>0</v>
      </c>
      <c r="BL224" s="18" t="s">
        <v>789</v>
      </c>
      <c r="BM224" s="162" t="s">
        <v>1324</v>
      </c>
    </row>
    <row r="225" spans="1:65" s="2" customFormat="1" ht="11.25">
      <c r="A225" s="33"/>
      <c r="B225" s="34"/>
      <c r="C225" s="33"/>
      <c r="D225" s="164" t="s">
        <v>162</v>
      </c>
      <c r="E225" s="33"/>
      <c r="F225" s="165" t="s">
        <v>1323</v>
      </c>
      <c r="G225" s="33"/>
      <c r="H225" s="33"/>
      <c r="I225" s="166"/>
      <c r="J225" s="33"/>
      <c r="K225" s="33"/>
      <c r="L225" s="34"/>
      <c r="M225" s="167"/>
      <c r="N225" s="168"/>
      <c r="O225" s="59"/>
      <c r="P225" s="59"/>
      <c r="Q225" s="59"/>
      <c r="R225" s="59"/>
      <c r="S225" s="59"/>
      <c r="T225" s="60"/>
      <c r="U225" s="33"/>
      <c r="V225" s="33"/>
      <c r="W225" s="33"/>
      <c r="X225" s="33"/>
      <c r="Y225" s="33"/>
      <c r="Z225" s="33"/>
      <c r="AA225" s="33"/>
      <c r="AB225" s="33"/>
      <c r="AC225" s="33"/>
      <c r="AD225" s="33"/>
      <c r="AE225" s="33"/>
      <c r="AT225" s="18" t="s">
        <v>162</v>
      </c>
      <c r="AU225" s="18" t="s">
        <v>87</v>
      </c>
    </row>
    <row r="226" spans="1:65" s="14" customFormat="1" ht="11.25">
      <c r="B226" s="177"/>
      <c r="D226" s="164" t="s">
        <v>166</v>
      </c>
      <c r="E226" s="178" t="s">
        <v>1</v>
      </c>
      <c r="F226" s="179" t="s">
        <v>1143</v>
      </c>
      <c r="H226" s="180">
        <v>90</v>
      </c>
      <c r="I226" s="181"/>
      <c r="L226" s="177"/>
      <c r="M226" s="182"/>
      <c r="N226" s="183"/>
      <c r="O226" s="183"/>
      <c r="P226" s="183"/>
      <c r="Q226" s="183"/>
      <c r="R226" s="183"/>
      <c r="S226" s="183"/>
      <c r="T226" s="184"/>
      <c r="AT226" s="178" t="s">
        <v>166</v>
      </c>
      <c r="AU226" s="178" t="s">
        <v>87</v>
      </c>
      <c r="AV226" s="14" t="s">
        <v>87</v>
      </c>
      <c r="AW226" s="14" t="s">
        <v>34</v>
      </c>
      <c r="AX226" s="14" t="s">
        <v>85</v>
      </c>
      <c r="AY226" s="178" t="s">
        <v>153</v>
      </c>
    </row>
    <row r="227" spans="1:65" s="2" customFormat="1" ht="24.2" customHeight="1">
      <c r="A227" s="33"/>
      <c r="B227" s="150"/>
      <c r="C227" s="151" t="s">
        <v>412</v>
      </c>
      <c r="D227" s="151" t="s">
        <v>155</v>
      </c>
      <c r="E227" s="152" t="s">
        <v>1325</v>
      </c>
      <c r="F227" s="153" t="s">
        <v>1326</v>
      </c>
      <c r="G227" s="154" t="s">
        <v>209</v>
      </c>
      <c r="H227" s="155">
        <v>260</v>
      </c>
      <c r="I227" s="156"/>
      <c r="J227" s="157">
        <f>ROUND(I227*H227,2)</f>
        <v>0</v>
      </c>
      <c r="K227" s="153" t="s">
        <v>159</v>
      </c>
      <c r="L227" s="34"/>
      <c r="M227" s="158" t="s">
        <v>1</v>
      </c>
      <c r="N227" s="159" t="s">
        <v>43</v>
      </c>
      <c r="O227" s="59"/>
      <c r="P227" s="160">
        <f>O227*H227</f>
        <v>0</v>
      </c>
      <c r="Q227" s="160">
        <v>0</v>
      </c>
      <c r="R227" s="160">
        <f>Q227*H227</f>
        <v>0</v>
      </c>
      <c r="S227" s="160">
        <v>0</v>
      </c>
      <c r="T227" s="161">
        <f>S227*H227</f>
        <v>0</v>
      </c>
      <c r="U227" s="33"/>
      <c r="V227" s="33"/>
      <c r="W227" s="33"/>
      <c r="X227" s="33"/>
      <c r="Y227" s="33"/>
      <c r="Z227" s="33"/>
      <c r="AA227" s="33"/>
      <c r="AB227" s="33"/>
      <c r="AC227" s="33"/>
      <c r="AD227" s="33"/>
      <c r="AE227" s="33"/>
      <c r="AR227" s="162" t="s">
        <v>624</v>
      </c>
      <c r="AT227" s="162" t="s">
        <v>155</v>
      </c>
      <c r="AU227" s="162" t="s">
        <v>87</v>
      </c>
      <c r="AY227" s="18" t="s">
        <v>153</v>
      </c>
      <c r="BE227" s="163">
        <f>IF(N227="základní",J227,0)</f>
        <v>0</v>
      </c>
      <c r="BF227" s="163">
        <f>IF(N227="snížená",J227,0)</f>
        <v>0</v>
      </c>
      <c r="BG227" s="163">
        <f>IF(N227="zákl. přenesená",J227,0)</f>
        <v>0</v>
      </c>
      <c r="BH227" s="163">
        <f>IF(N227="sníž. přenesená",J227,0)</f>
        <v>0</v>
      </c>
      <c r="BI227" s="163">
        <f>IF(N227="nulová",J227,0)</f>
        <v>0</v>
      </c>
      <c r="BJ227" s="18" t="s">
        <v>85</v>
      </c>
      <c r="BK227" s="163">
        <f>ROUND(I227*H227,2)</f>
        <v>0</v>
      </c>
      <c r="BL227" s="18" t="s">
        <v>624</v>
      </c>
      <c r="BM227" s="162" t="s">
        <v>1327</v>
      </c>
    </row>
    <row r="228" spans="1:65" s="2" customFormat="1" ht="19.5">
      <c r="A228" s="33"/>
      <c r="B228" s="34"/>
      <c r="C228" s="33"/>
      <c r="D228" s="164" t="s">
        <v>162</v>
      </c>
      <c r="E228" s="33"/>
      <c r="F228" s="165" t="s">
        <v>1328</v>
      </c>
      <c r="G228" s="33"/>
      <c r="H228" s="33"/>
      <c r="I228" s="166"/>
      <c r="J228" s="33"/>
      <c r="K228" s="33"/>
      <c r="L228" s="34"/>
      <c r="M228" s="167"/>
      <c r="N228" s="168"/>
      <c r="O228" s="59"/>
      <c r="P228" s="59"/>
      <c r="Q228" s="59"/>
      <c r="R228" s="59"/>
      <c r="S228" s="59"/>
      <c r="T228" s="60"/>
      <c r="U228" s="33"/>
      <c r="V228" s="33"/>
      <c r="W228" s="33"/>
      <c r="X228" s="33"/>
      <c r="Y228" s="33"/>
      <c r="Z228" s="33"/>
      <c r="AA228" s="33"/>
      <c r="AB228" s="33"/>
      <c r="AC228" s="33"/>
      <c r="AD228" s="33"/>
      <c r="AE228" s="33"/>
      <c r="AT228" s="18" t="s">
        <v>162</v>
      </c>
      <c r="AU228" s="18" t="s">
        <v>87</v>
      </c>
    </row>
    <row r="229" spans="1:65" s="14" customFormat="1" ht="11.25">
      <c r="B229" s="177"/>
      <c r="D229" s="164" t="s">
        <v>166</v>
      </c>
      <c r="E229" s="178" t="s">
        <v>1</v>
      </c>
      <c r="F229" s="179" t="s">
        <v>1314</v>
      </c>
      <c r="H229" s="180">
        <v>260</v>
      </c>
      <c r="I229" s="181"/>
      <c r="L229" s="177"/>
      <c r="M229" s="182"/>
      <c r="N229" s="183"/>
      <c r="O229" s="183"/>
      <c r="P229" s="183"/>
      <c r="Q229" s="183"/>
      <c r="R229" s="183"/>
      <c r="S229" s="183"/>
      <c r="T229" s="184"/>
      <c r="AT229" s="178" t="s">
        <v>166</v>
      </c>
      <c r="AU229" s="178" t="s">
        <v>87</v>
      </c>
      <c r="AV229" s="14" t="s">
        <v>87</v>
      </c>
      <c r="AW229" s="14" t="s">
        <v>34</v>
      </c>
      <c r="AX229" s="14" t="s">
        <v>85</v>
      </c>
      <c r="AY229" s="178" t="s">
        <v>153</v>
      </c>
    </row>
    <row r="230" spans="1:65" s="2" customFormat="1" ht="16.5" customHeight="1">
      <c r="A230" s="33"/>
      <c r="B230" s="150"/>
      <c r="C230" s="193" t="s">
        <v>419</v>
      </c>
      <c r="D230" s="193" t="s">
        <v>227</v>
      </c>
      <c r="E230" s="194" t="s">
        <v>1329</v>
      </c>
      <c r="F230" s="195" t="s">
        <v>1330</v>
      </c>
      <c r="G230" s="196" t="s">
        <v>209</v>
      </c>
      <c r="H230" s="197">
        <v>260</v>
      </c>
      <c r="I230" s="198"/>
      <c r="J230" s="199">
        <f>ROUND(I230*H230,2)</f>
        <v>0</v>
      </c>
      <c r="K230" s="195" t="s">
        <v>159</v>
      </c>
      <c r="L230" s="200"/>
      <c r="M230" s="201" t="s">
        <v>1</v>
      </c>
      <c r="N230" s="202" t="s">
        <v>43</v>
      </c>
      <c r="O230" s="59"/>
      <c r="P230" s="160">
        <f>O230*H230</f>
        <v>0</v>
      </c>
      <c r="Q230" s="160">
        <v>8.9999999999999998E-4</v>
      </c>
      <c r="R230" s="160">
        <f>Q230*H230</f>
        <v>0.23399999999999999</v>
      </c>
      <c r="S230" s="160">
        <v>0</v>
      </c>
      <c r="T230" s="161">
        <f>S230*H230</f>
        <v>0</v>
      </c>
      <c r="U230" s="33"/>
      <c r="V230" s="33"/>
      <c r="W230" s="33"/>
      <c r="X230" s="33"/>
      <c r="Y230" s="33"/>
      <c r="Z230" s="33"/>
      <c r="AA230" s="33"/>
      <c r="AB230" s="33"/>
      <c r="AC230" s="33"/>
      <c r="AD230" s="33"/>
      <c r="AE230" s="33"/>
      <c r="AR230" s="162" t="s">
        <v>1295</v>
      </c>
      <c r="AT230" s="162" t="s">
        <v>227</v>
      </c>
      <c r="AU230" s="162" t="s">
        <v>87</v>
      </c>
      <c r="AY230" s="18" t="s">
        <v>153</v>
      </c>
      <c r="BE230" s="163">
        <f>IF(N230="základní",J230,0)</f>
        <v>0</v>
      </c>
      <c r="BF230" s="163">
        <f>IF(N230="snížená",J230,0)</f>
        <v>0</v>
      </c>
      <c r="BG230" s="163">
        <f>IF(N230="zákl. přenesená",J230,0)</f>
        <v>0</v>
      </c>
      <c r="BH230" s="163">
        <f>IF(N230="sníž. přenesená",J230,0)</f>
        <v>0</v>
      </c>
      <c r="BI230" s="163">
        <f>IF(N230="nulová",J230,0)</f>
        <v>0</v>
      </c>
      <c r="BJ230" s="18" t="s">
        <v>85</v>
      </c>
      <c r="BK230" s="163">
        <f>ROUND(I230*H230,2)</f>
        <v>0</v>
      </c>
      <c r="BL230" s="18" t="s">
        <v>624</v>
      </c>
      <c r="BM230" s="162" t="s">
        <v>1331</v>
      </c>
    </row>
    <row r="231" spans="1:65" s="2" customFormat="1" ht="11.25">
      <c r="A231" s="33"/>
      <c r="B231" s="34"/>
      <c r="C231" s="33"/>
      <c r="D231" s="164" t="s">
        <v>162</v>
      </c>
      <c r="E231" s="33"/>
      <c r="F231" s="165" t="s">
        <v>1330</v>
      </c>
      <c r="G231" s="33"/>
      <c r="H231" s="33"/>
      <c r="I231" s="166"/>
      <c r="J231" s="33"/>
      <c r="K231" s="33"/>
      <c r="L231" s="34"/>
      <c r="M231" s="167"/>
      <c r="N231" s="168"/>
      <c r="O231" s="59"/>
      <c r="P231" s="59"/>
      <c r="Q231" s="59"/>
      <c r="R231" s="59"/>
      <c r="S231" s="59"/>
      <c r="T231" s="60"/>
      <c r="U231" s="33"/>
      <c r="V231" s="33"/>
      <c r="W231" s="33"/>
      <c r="X231" s="33"/>
      <c r="Y231" s="33"/>
      <c r="Z231" s="33"/>
      <c r="AA231" s="33"/>
      <c r="AB231" s="33"/>
      <c r="AC231" s="33"/>
      <c r="AD231" s="33"/>
      <c r="AE231" s="33"/>
      <c r="AT231" s="18" t="s">
        <v>162</v>
      </c>
      <c r="AU231" s="18" t="s">
        <v>87</v>
      </c>
    </row>
    <row r="232" spans="1:65" s="14" customFormat="1" ht="11.25">
      <c r="B232" s="177"/>
      <c r="D232" s="164" t="s">
        <v>166</v>
      </c>
      <c r="E232" s="178" t="s">
        <v>1</v>
      </c>
      <c r="F232" s="179" t="s">
        <v>1314</v>
      </c>
      <c r="H232" s="180">
        <v>260</v>
      </c>
      <c r="I232" s="181"/>
      <c r="L232" s="177"/>
      <c r="M232" s="182"/>
      <c r="N232" s="183"/>
      <c r="O232" s="183"/>
      <c r="P232" s="183"/>
      <c r="Q232" s="183"/>
      <c r="R232" s="183"/>
      <c r="S232" s="183"/>
      <c r="T232" s="184"/>
      <c r="AT232" s="178" t="s">
        <v>166</v>
      </c>
      <c r="AU232" s="178" t="s">
        <v>87</v>
      </c>
      <c r="AV232" s="14" t="s">
        <v>87</v>
      </c>
      <c r="AW232" s="14" t="s">
        <v>34</v>
      </c>
      <c r="AX232" s="14" t="s">
        <v>85</v>
      </c>
      <c r="AY232" s="178" t="s">
        <v>153</v>
      </c>
    </row>
    <row r="233" spans="1:65" s="2" customFormat="1" ht="24.2" customHeight="1">
      <c r="A233" s="33"/>
      <c r="B233" s="150"/>
      <c r="C233" s="151" t="s">
        <v>424</v>
      </c>
      <c r="D233" s="151" t="s">
        <v>155</v>
      </c>
      <c r="E233" s="152" t="s">
        <v>1332</v>
      </c>
      <c r="F233" s="153" t="s">
        <v>1333</v>
      </c>
      <c r="G233" s="154" t="s">
        <v>171</v>
      </c>
      <c r="H233" s="155">
        <v>66</v>
      </c>
      <c r="I233" s="156"/>
      <c r="J233" s="157">
        <f>ROUND(I233*H233,2)</f>
        <v>0</v>
      </c>
      <c r="K233" s="153" t="s">
        <v>159</v>
      </c>
      <c r="L233" s="34"/>
      <c r="M233" s="158" t="s">
        <v>1</v>
      </c>
      <c r="N233" s="159" t="s">
        <v>43</v>
      </c>
      <c r="O233" s="59"/>
      <c r="P233" s="160">
        <f>O233*H233</f>
        <v>0</v>
      </c>
      <c r="Q233" s="160">
        <v>0</v>
      </c>
      <c r="R233" s="160">
        <f>Q233*H233</f>
        <v>0</v>
      </c>
      <c r="S233" s="160">
        <v>0</v>
      </c>
      <c r="T233" s="161">
        <f>S233*H233</f>
        <v>0</v>
      </c>
      <c r="U233" s="33"/>
      <c r="V233" s="33"/>
      <c r="W233" s="33"/>
      <c r="X233" s="33"/>
      <c r="Y233" s="33"/>
      <c r="Z233" s="33"/>
      <c r="AA233" s="33"/>
      <c r="AB233" s="33"/>
      <c r="AC233" s="33"/>
      <c r="AD233" s="33"/>
      <c r="AE233" s="33"/>
      <c r="AR233" s="162" t="s">
        <v>624</v>
      </c>
      <c r="AT233" s="162" t="s">
        <v>155</v>
      </c>
      <c r="AU233" s="162" t="s">
        <v>87</v>
      </c>
      <c r="AY233" s="18" t="s">
        <v>153</v>
      </c>
      <c r="BE233" s="163">
        <f>IF(N233="základní",J233,0)</f>
        <v>0</v>
      </c>
      <c r="BF233" s="163">
        <f>IF(N233="snížená",J233,0)</f>
        <v>0</v>
      </c>
      <c r="BG233" s="163">
        <f>IF(N233="zákl. přenesená",J233,0)</f>
        <v>0</v>
      </c>
      <c r="BH233" s="163">
        <f>IF(N233="sníž. přenesená",J233,0)</f>
        <v>0</v>
      </c>
      <c r="BI233" s="163">
        <f>IF(N233="nulová",J233,0)</f>
        <v>0</v>
      </c>
      <c r="BJ233" s="18" t="s">
        <v>85</v>
      </c>
      <c r="BK233" s="163">
        <f>ROUND(I233*H233,2)</f>
        <v>0</v>
      </c>
      <c r="BL233" s="18" t="s">
        <v>624</v>
      </c>
      <c r="BM233" s="162" t="s">
        <v>1334</v>
      </c>
    </row>
    <row r="234" spans="1:65" s="2" customFormat="1" ht="19.5">
      <c r="A234" s="33"/>
      <c r="B234" s="34"/>
      <c r="C234" s="33"/>
      <c r="D234" s="164" t="s">
        <v>162</v>
      </c>
      <c r="E234" s="33"/>
      <c r="F234" s="165" t="s">
        <v>1335</v>
      </c>
      <c r="G234" s="33"/>
      <c r="H234" s="33"/>
      <c r="I234" s="166"/>
      <c r="J234" s="33"/>
      <c r="K234" s="33"/>
      <c r="L234" s="34"/>
      <c r="M234" s="167"/>
      <c r="N234" s="168"/>
      <c r="O234" s="59"/>
      <c r="P234" s="59"/>
      <c r="Q234" s="59"/>
      <c r="R234" s="59"/>
      <c r="S234" s="59"/>
      <c r="T234" s="60"/>
      <c r="U234" s="33"/>
      <c r="V234" s="33"/>
      <c r="W234" s="33"/>
      <c r="X234" s="33"/>
      <c r="Y234" s="33"/>
      <c r="Z234" s="33"/>
      <c r="AA234" s="33"/>
      <c r="AB234" s="33"/>
      <c r="AC234" s="33"/>
      <c r="AD234" s="33"/>
      <c r="AE234" s="33"/>
      <c r="AT234" s="18" t="s">
        <v>162</v>
      </c>
      <c r="AU234" s="18" t="s">
        <v>87</v>
      </c>
    </row>
    <row r="235" spans="1:65" s="14" customFormat="1" ht="11.25">
      <c r="B235" s="177"/>
      <c r="D235" s="164" t="s">
        <v>166</v>
      </c>
      <c r="E235" s="178" t="s">
        <v>1</v>
      </c>
      <c r="F235" s="179" t="s">
        <v>642</v>
      </c>
      <c r="H235" s="180">
        <v>66</v>
      </c>
      <c r="I235" s="181"/>
      <c r="L235" s="177"/>
      <c r="M235" s="182"/>
      <c r="N235" s="183"/>
      <c r="O235" s="183"/>
      <c r="P235" s="183"/>
      <c r="Q235" s="183"/>
      <c r="R235" s="183"/>
      <c r="S235" s="183"/>
      <c r="T235" s="184"/>
      <c r="AT235" s="178" t="s">
        <v>166</v>
      </c>
      <c r="AU235" s="178" t="s">
        <v>87</v>
      </c>
      <c r="AV235" s="14" t="s">
        <v>87</v>
      </c>
      <c r="AW235" s="14" t="s">
        <v>34</v>
      </c>
      <c r="AX235" s="14" t="s">
        <v>85</v>
      </c>
      <c r="AY235" s="178" t="s">
        <v>153</v>
      </c>
    </row>
    <row r="236" spans="1:65" s="2" customFormat="1" ht="24.2" customHeight="1">
      <c r="A236" s="33"/>
      <c r="B236" s="150"/>
      <c r="C236" s="151" t="s">
        <v>430</v>
      </c>
      <c r="D236" s="151" t="s">
        <v>155</v>
      </c>
      <c r="E236" s="152" t="s">
        <v>1336</v>
      </c>
      <c r="F236" s="153" t="s">
        <v>1337</v>
      </c>
      <c r="G236" s="154" t="s">
        <v>171</v>
      </c>
      <c r="H236" s="155">
        <v>96</v>
      </c>
      <c r="I236" s="156"/>
      <c r="J236" s="157">
        <f>ROUND(I236*H236,2)</f>
        <v>0</v>
      </c>
      <c r="K236" s="153" t="s">
        <v>159</v>
      </c>
      <c r="L236" s="34"/>
      <c r="M236" s="158" t="s">
        <v>1</v>
      </c>
      <c r="N236" s="159" t="s">
        <v>43</v>
      </c>
      <c r="O236" s="59"/>
      <c r="P236" s="160">
        <f>O236*H236</f>
        <v>0</v>
      </c>
      <c r="Q236" s="160">
        <v>0</v>
      </c>
      <c r="R236" s="160">
        <f>Q236*H236</f>
        <v>0</v>
      </c>
      <c r="S236" s="160">
        <v>0</v>
      </c>
      <c r="T236" s="161">
        <f>S236*H236</f>
        <v>0</v>
      </c>
      <c r="U236" s="33"/>
      <c r="V236" s="33"/>
      <c r="W236" s="33"/>
      <c r="X236" s="33"/>
      <c r="Y236" s="33"/>
      <c r="Z236" s="33"/>
      <c r="AA236" s="33"/>
      <c r="AB236" s="33"/>
      <c r="AC236" s="33"/>
      <c r="AD236" s="33"/>
      <c r="AE236" s="33"/>
      <c r="AR236" s="162" t="s">
        <v>624</v>
      </c>
      <c r="AT236" s="162" t="s">
        <v>155</v>
      </c>
      <c r="AU236" s="162" t="s">
        <v>87</v>
      </c>
      <c r="AY236" s="18" t="s">
        <v>153</v>
      </c>
      <c r="BE236" s="163">
        <f>IF(N236="základní",J236,0)</f>
        <v>0</v>
      </c>
      <c r="BF236" s="163">
        <f>IF(N236="snížená",J236,0)</f>
        <v>0</v>
      </c>
      <c r="BG236" s="163">
        <f>IF(N236="zákl. přenesená",J236,0)</f>
        <v>0</v>
      </c>
      <c r="BH236" s="163">
        <f>IF(N236="sníž. přenesená",J236,0)</f>
        <v>0</v>
      </c>
      <c r="BI236" s="163">
        <f>IF(N236="nulová",J236,0)</f>
        <v>0</v>
      </c>
      <c r="BJ236" s="18" t="s">
        <v>85</v>
      </c>
      <c r="BK236" s="163">
        <f>ROUND(I236*H236,2)</f>
        <v>0</v>
      </c>
      <c r="BL236" s="18" t="s">
        <v>624</v>
      </c>
      <c r="BM236" s="162" t="s">
        <v>1338</v>
      </c>
    </row>
    <row r="237" spans="1:65" s="2" customFormat="1" ht="19.5">
      <c r="A237" s="33"/>
      <c r="B237" s="34"/>
      <c r="C237" s="33"/>
      <c r="D237" s="164" t="s">
        <v>162</v>
      </c>
      <c r="E237" s="33"/>
      <c r="F237" s="165" t="s">
        <v>1339</v>
      </c>
      <c r="G237" s="33"/>
      <c r="H237" s="33"/>
      <c r="I237" s="166"/>
      <c r="J237" s="33"/>
      <c r="K237" s="33"/>
      <c r="L237" s="34"/>
      <c r="M237" s="167"/>
      <c r="N237" s="168"/>
      <c r="O237" s="59"/>
      <c r="P237" s="59"/>
      <c r="Q237" s="59"/>
      <c r="R237" s="59"/>
      <c r="S237" s="59"/>
      <c r="T237" s="60"/>
      <c r="U237" s="33"/>
      <c r="V237" s="33"/>
      <c r="W237" s="33"/>
      <c r="X237" s="33"/>
      <c r="Y237" s="33"/>
      <c r="Z237" s="33"/>
      <c r="AA237" s="33"/>
      <c r="AB237" s="33"/>
      <c r="AC237" s="33"/>
      <c r="AD237" s="33"/>
      <c r="AE237" s="33"/>
      <c r="AT237" s="18" t="s">
        <v>162</v>
      </c>
      <c r="AU237" s="18" t="s">
        <v>87</v>
      </c>
    </row>
    <row r="238" spans="1:65" s="14" customFormat="1" ht="11.25">
      <c r="B238" s="177"/>
      <c r="D238" s="164" t="s">
        <v>166</v>
      </c>
      <c r="E238" s="178" t="s">
        <v>1</v>
      </c>
      <c r="F238" s="179" t="s">
        <v>1168</v>
      </c>
      <c r="H238" s="180">
        <v>96</v>
      </c>
      <c r="I238" s="181"/>
      <c r="L238" s="177"/>
      <c r="M238" s="182"/>
      <c r="N238" s="183"/>
      <c r="O238" s="183"/>
      <c r="P238" s="183"/>
      <c r="Q238" s="183"/>
      <c r="R238" s="183"/>
      <c r="S238" s="183"/>
      <c r="T238" s="184"/>
      <c r="AT238" s="178" t="s">
        <v>166</v>
      </c>
      <c r="AU238" s="178" t="s">
        <v>87</v>
      </c>
      <c r="AV238" s="14" t="s">
        <v>87</v>
      </c>
      <c r="AW238" s="14" t="s">
        <v>34</v>
      </c>
      <c r="AX238" s="14" t="s">
        <v>85</v>
      </c>
      <c r="AY238" s="178" t="s">
        <v>153</v>
      </c>
    </row>
    <row r="239" spans="1:65" s="2" customFormat="1" ht="21.75" customHeight="1">
      <c r="A239" s="33"/>
      <c r="B239" s="150"/>
      <c r="C239" s="151" t="s">
        <v>435</v>
      </c>
      <c r="D239" s="151" t="s">
        <v>155</v>
      </c>
      <c r="E239" s="152" t="s">
        <v>1340</v>
      </c>
      <c r="F239" s="153" t="s">
        <v>1341</v>
      </c>
      <c r="G239" s="154" t="s">
        <v>171</v>
      </c>
      <c r="H239" s="155">
        <v>11</v>
      </c>
      <c r="I239" s="156"/>
      <c r="J239" s="157">
        <f>ROUND(I239*H239,2)</f>
        <v>0</v>
      </c>
      <c r="K239" s="153" t="s">
        <v>159</v>
      </c>
      <c r="L239" s="34"/>
      <c r="M239" s="158" t="s">
        <v>1</v>
      </c>
      <c r="N239" s="159" t="s">
        <v>43</v>
      </c>
      <c r="O239" s="59"/>
      <c r="P239" s="160">
        <f>O239*H239</f>
        <v>0</v>
      </c>
      <c r="Q239" s="160">
        <v>0</v>
      </c>
      <c r="R239" s="160">
        <f>Q239*H239</f>
        <v>0</v>
      </c>
      <c r="S239" s="160">
        <v>0</v>
      </c>
      <c r="T239" s="161">
        <f>S239*H239</f>
        <v>0</v>
      </c>
      <c r="U239" s="33"/>
      <c r="V239" s="33"/>
      <c r="W239" s="33"/>
      <c r="X239" s="33"/>
      <c r="Y239" s="33"/>
      <c r="Z239" s="33"/>
      <c r="AA239" s="33"/>
      <c r="AB239" s="33"/>
      <c r="AC239" s="33"/>
      <c r="AD239" s="33"/>
      <c r="AE239" s="33"/>
      <c r="AR239" s="162" t="s">
        <v>624</v>
      </c>
      <c r="AT239" s="162" t="s">
        <v>155</v>
      </c>
      <c r="AU239" s="162" t="s">
        <v>87</v>
      </c>
      <c r="AY239" s="18" t="s">
        <v>153</v>
      </c>
      <c r="BE239" s="163">
        <f>IF(N239="základní",J239,0)</f>
        <v>0</v>
      </c>
      <c r="BF239" s="163">
        <f>IF(N239="snížená",J239,0)</f>
        <v>0</v>
      </c>
      <c r="BG239" s="163">
        <f>IF(N239="zákl. přenesená",J239,0)</f>
        <v>0</v>
      </c>
      <c r="BH239" s="163">
        <f>IF(N239="sníž. přenesená",J239,0)</f>
        <v>0</v>
      </c>
      <c r="BI239" s="163">
        <f>IF(N239="nulová",J239,0)</f>
        <v>0</v>
      </c>
      <c r="BJ239" s="18" t="s">
        <v>85</v>
      </c>
      <c r="BK239" s="163">
        <f>ROUND(I239*H239,2)</f>
        <v>0</v>
      </c>
      <c r="BL239" s="18" t="s">
        <v>624</v>
      </c>
      <c r="BM239" s="162" t="s">
        <v>1342</v>
      </c>
    </row>
    <row r="240" spans="1:65" s="2" customFormat="1" ht="19.5">
      <c r="A240" s="33"/>
      <c r="B240" s="34"/>
      <c r="C240" s="33"/>
      <c r="D240" s="164" t="s">
        <v>162</v>
      </c>
      <c r="E240" s="33"/>
      <c r="F240" s="165" t="s">
        <v>1343</v>
      </c>
      <c r="G240" s="33"/>
      <c r="H240" s="33"/>
      <c r="I240" s="166"/>
      <c r="J240" s="33"/>
      <c r="K240" s="33"/>
      <c r="L240" s="34"/>
      <c r="M240" s="167"/>
      <c r="N240" s="168"/>
      <c r="O240" s="59"/>
      <c r="P240" s="59"/>
      <c r="Q240" s="59"/>
      <c r="R240" s="59"/>
      <c r="S240" s="59"/>
      <c r="T240" s="60"/>
      <c r="U240" s="33"/>
      <c r="V240" s="33"/>
      <c r="W240" s="33"/>
      <c r="X240" s="33"/>
      <c r="Y240" s="33"/>
      <c r="Z240" s="33"/>
      <c r="AA240" s="33"/>
      <c r="AB240" s="33"/>
      <c r="AC240" s="33"/>
      <c r="AD240" s="33"/>
      <c r="AE240" s="33"/>
      <c r="AT240" s="18" t="s">
        <v>162</v>
      </c>
      <c r="AU240" s="18" t="s">
        <v>87</v>
      </c>
    </row>
    <row r="241" spans="1:65" s="14" customFormat="1" ht="11.25">
      <c r="B241" s="177"/>
      <c r="D241" s="164" t="s">
        <v>166</v>
      </c>
      <c r="E241" s="178" t="s">
        <v>1</v>
      </c>
      <c r="F241" s="179" t="s">
        <v>245</v>
      </c>
      <c r="H241" s="180">
        <v>11</v>
      </c>
      <c r="I241" s="181"/>
      <c r="L241" s="177"/>
      <c r="M241" s="182"/>
      <c r="N241" s="183"/>
      <c r="O241" s="183"/>
      <c r="P241" s="183"/>
      <c r="Q241" s="183"/>
      <c r="R241" s="183"/>
      <c r="S241" s="183"/>
      <c r="T241" s="184"/>
      <c r="AT241" s="178" t="s">
        <v>166</v>
      </c>
      <c r="AU241" s="178" t="s">
        <v>87</v>
      </c>
      <c r="AV241" s="14" t="s">
        <v>87</v>
      </c>
      <c r="AW241" s="14" t="s">
        <v>34</v>
      </c>
      <c r="AX241" s="14" t="s">
        <v>85</v>
      </c>
      <c r="AY241" s="178" t="s">
        <v>153</v>
      </c>
    </row>
    <row r="242" spans="1:65" s="2" customFormat="1" ht="16.5" customHeight="1">
      <c r="A242" s="33"/>
      <c r="B242" s="150"/>
      <c r="C242" s="193" t="s">
        <v>440</v>
      </c>
      <c r="D242" s="193" t="s">
        <v>227</v>
      </c>
      <c r="E242" s="194" t="s">
        <v>1344</v>
      </c>
      <c r="F242" s="195" t="s">
        <v>1345</v>
      </c>
      <c r="G242" s="196" t="s">
        <v>171</v>
      </c>
      <c r="H242" s="197">
        <v>11</v>
      </c>
      <c r="I242" s="198"/>
      <c r="J242" s="199">
        <f>ROUND(I242*H242,2)</f>
        <v>0</v>
      </c>
      <c r="K242" s="195" t="s">
        <v>1</v>
      </c>
      <c r="L242" s="200"/>
      <c r="M242" s="201" t="s">
        <v>1</v>
      </c>
      <c r="N242" s="202" t="s">
        <v>43</v>
      </c>
      <c r="O242" s="59"/>
      <c r="P242" s="160">
        <f>O242*H242</f>
        <v>0</v>
      </c>
      <c r="Q242" s="160">
        <v>4.7000000000000002E-3</v>
      </c>
      <c r="R242" s="160">
        <f>Q242*H242</f>
        <v>5.1700000000000003E-2</v>
      </c>
      <c r="S242" s="160">
        <v>0</v>
      </c>
      <c r="T242" s="161">
        <f>S242*H242</f>
        <v>0</v>
      </c>
      <c r="U242" s="33"/>
      <c r="V242" s="33"/>
      <c r="W242" s="33"/>
      <c r="X242" s="33"/>
      <c r="Y242" s="33"/>
      <c r="Z242" s="33"/>
      <c r="AA242" s="33"/>
      <c r="AB242" s="33"/>
      <c r="AC242" s="33"/>
      <c r="AD242" s="33"/>
      <c r="AE242" s="33"/>
      <c r="AR242" s="162" t="s">
        <v>1295</v>
      </c>
      <c r="AT242" s="162" t="s">
        <v>227</v>
      </c>
      <c r="AU242" s="162" t="s">
        <v>87</v>
      </c>
      <c r="AY242" s="18" t="s">
        <v>153</v>
      </c>
      <c r="BE242" s="163">
        <f>IF(N242="základní",J242,0)</f>
        <v>0</v>
      </c>
      <c r="BF242" s="163">
        <f>IF(N242="snížená",J242,0)</f>
        <v>0</v>
      </c>
      <c r="BG242" s="163">
        <f>IF(N242="zákl. přenesená",J242,0)</f>
        <v>0</v>
      </c>
      <c r="BH242" s="163">
        <f>IF(N242="sníž. přenesená",J242,0)</f>
        <v>0</v>
      </c>
      <c r="BI242" s="163">
        <f>IF(N242="nulová",J242,0)</f>
        <v>0</v>
      </c>
      <c r="BJ242" s="18" t="s">
        <v>85</v>
      </c>
      <c r="BK242" s="163">
        <f>ROUND(I242*H242,2)</f>
        <v>0</v>
      </c>
      <c r="BL242" s="18" t="s">
        <v>624</v>
      </c>
      <c r="BM242" s="162" t="s">
        <v>1346</v>
      </c>
    </row>
    <row r="243" spans="1:65" s="2" customFormat="1" ht="11.25">
      <c r="A243" s="33"/>
      <c r="B243" s="34"/>
      <c r="C243" s="33"/>
      <c r="D243" s="164" t="s">
        <v>162</v>
      </c>
      <c r="E243" s="33"/>
      <c r="F243" s="165" t="s">
        <v>1345</v>
      </c>
      <c r="G243" s="33"/>
      <c r="H243" s="33"/>
      <c r="I243" s="166"/>
      <c r="J243" s="33"/>
      <c r="K243" s="33"/>
      <c r="L243" s="34"/>
      <c r="M243" s="167"/>
      <c r="N243" s="168"/>
      <c r="O243" s="59"/>
      <c r="P243" s="59"/>
      <c r="Q243" s="59"/>
      <c r="R243" s="59"/>
      <c r="S243" s="59"/>
      <c r="T243" s="60"/>
      <c r="U243" s="33"/>
      <c r="V243" s="33"/>
      <c r="W243" s="33"/>
      <c r="X243" s="33"/>
      <c r="Y243" s="33"/>
      <c r="Z243" s="33"/>
      <c r="AA243" s="33"/>
      <c r="AB243" s="33"/>
      <c r="AC243" s="33"/>
      <c r="AD243" s="33"/>
      <c r="AE243" s="33"/>
      <c r="AT243" s="18" t="s">
        <v>162</v>
      </c>
      <c r="AU243" s="18" t="s">
        <v>87</v>
      </c>
    </row>
    <row r="244" spans="1:65" s="14" customFormat="1" ht="11.25">
      <c r="B244" s="177"/>
      <c r="D244" s="164" t="s">
        <v>166</v>
      </c>
      <c r="E244" s="178" t="s">
        <v>1</v>
      </c>
      <c r="F244" s="179" t="s">
        <v>245</v>
      </c>
      <c r="H244" s="180">
        <v>11</v>
      </c>
      <c r="I244" s="181"/>
      <c r="L244" s="177"/>
      <c r="M244" s="182"/>
      <c r="N244" s="183"/>
      <c r="O244" s="183"/>
      <c r="P244" s="183"/>
      <c r="Q244" s="183"/>
      <c r="R244" s="183"/>
      <c r="S244" s="183"/>
      <c r="T244" s="184"/>
      <c r="AT244" s="178" t="s">
        <v>166</v>
      </c>
      <c r="AU244" s="178" t="s">
        <v>87</v>
      </c>
      <c r="AV244" s="14" t="s">
        <v>87</v>
      </c>
      <c r="AW244" s="14" t="s">
        <v>34</v>
      </c>
      <c r="AX244" s="14" t="s">
        <v>85</v>
      </c>
      <c r="AY244" s="178" t="s">
        <v>153</v>
      </c>
    </row>
    <row r="245" spans="1:65" s="2" customFormat="1" ht="24.2" customHeight="1">
      <c r="A245" s="33"/>
      <c r="B245" s="150"/>
      <c r="C245" s="151" t="s">
        <v>446</v>
      </c>
      <c r="D245" s="151" t="s">
        <v>155</v>
      </c>
      <c r="E245" s="152" t="s">
        <v>1347</v>
      </c>
      <c r="F245" s="153" t="s">
        <v>1348</v>
      </c>
      <c r="G245" s="154" t="s">
        <v>209</v>
      </c>
      <c r="H245" s="155">
        <v>130</v>
      </c>
      <c r="I245" s="156"/>
      <c r="J245" s="157">
        <f>ROUND(I245*H245,2)</f>
        <v>0</v>
      </c>
      <c r="K245" s="153" t="s">
        <v>159</v>
      </c>
      <c r="L245" s="34"/>
      <c r="M245" s="158" t="s">
        <v>1</v>
      </c>
      <c r="N245" s="159" t="s">
        <v>43</v>
      </c>
      <c r="O245" s="59"/>
      <c r="P245" s="160">
        <f>O245*H245</f>
        <v>0</v>
      </c>
      <c r="Q245" s="160">
        <v>0</v>
      </c>
      <c r="R245" s="160">
        <f>Q245*H245</f>
        <v>0</v>
      </c>
      <c r="S245" s="160">
        <v>0</v>
      </c>
      <c r="T245" s="161">
        <f>S245*H245</f>
        <v>0</v>
      </c>
      <c r="U245" s="33"/>
      <c r="V245" s="33"/>
      <c r="W245" s="33"/>
      <c r="X245" s="33"/>
      <c r="Y245" s="33"/>
      <c r="Z245" s="33"/>
      <c r="AA245" s="33"/>
      <c r="AB245" s="33"/>
      <c r="AC245" s="33"/>
      <c r="AD245" s="33"/>
      <c r="AE245" s="33"/>
      <c r="AR245" s="162" t="s">
        <v>624</v>
      </c>
      <c r="AT245" s="162" t="s">
        <v>155</v>
      </c>
      <c r="AU245" s="162" t="s">
        <v>87</v>
      </c>
      <c r="AY245" s="18" t="s">
        <v>153</v>
      </c>
      <c r="BE245" s="163">
        <f>IF(N245="základní",J245,0)</f>
        <v>0</v>
      </c>
      <c r="BF245" s="163">
        <f>IF(N245="snížená",J245,0)</f>
        <v>0</v>
      </c>
      <c r="BG245" s="163">
        <f>IF(N245="zákl. přenesená",J245,0)</f>
        <v>0</v>
      </c>
      <c r="BH245" s="163">
        <f>IF(N245="sníž. přenesená",J245,0)</f>
        <v>0</v>
      </c>
      <c r="BI245" s="163">
        <f>IF(N245="nulová",J245,0)</f>
        <v>0</v>
      </c>
      <c r="BJ245" s="18" t="s">
        <v>85</v>
      </c>
      <c r="BK245" s="163">
        <f>ROUND(I245*H245,2)</f>
        <v>0</v>
      </c>
      <c r="BL245" s="18" t="s">
        <v>624</v>
      </c>
      <c r="BM245" s="162" t="s">
        <v>1349</v>
      </c>
    </row>
    <row r="246" spans="1:65" s="2" customFormat="1" ht="29.25">
      <c r="A246" s="33"/>
      <c r="B246" s="34"/>
      <c r="C246" s="33"/>
      <c r="D246" s="164" t="s">
        <v>162</v>
      </c>
      <c r="E246" s="33"/>
      <c r="F246" s="165" t="s">
        <v>1350</v>
      </c>
      <c r="G246" s="33"/>
      <c r="H246" s="33"/>
      <c r="I246" s="166"/>
      <c r="J246" s="33"/>
      <c r="K246" s="33"/>
      <c r="L246" s="34"/>
      <c r="M246" s="167"/>
      <c r="N246" s="168"/>
      <c r="O246" s="59"/>
      <c r="P246" s="59"/>
      <c r="Q246" s="59"/>
      <c r="R246" s="59"/>
      <c r="S246" s="59"/>
      <c r="T246" s="60"/>
      <c r="U246" s="33"/>
      <c r="V246" s="33"/>
      <c r="W246" s="33"/>
      <c r="X246" s="33"/>
      <c r="Y246" s="33"/>
      <c r="Z246" s="33"/>
      <c r="AA246" s="33"/>
      <c r="AB246" s="33"/>
      <c r="AC246" s="33"/>
      <c r="AD246" s="33"/>
      <c r="AE246" s="33"/>
      <c r="AT246" s="18" t="s">
        <v>162</v>
      </c>
      <c r="AU246" s="18" t="s">
        <v>87</v>
      </c>
    </row>
    <row r="247" spans="1:65" s="14" customFormat="1" ht="11.25">
      <c r="B247" s="177"/>
      <c r="D247" s="164" t="s">
        <v>166</v>
      </c>
      <c r="E247" s="178" t="s">
        <v>1</v>
      </c>
      <c r="F247" s="179" t="s">
        <v>1351</v>
      </c>
      <c r="H247" s="180">
        <v>130</v>
      </c>
      <c r="I247" s="181"/>
      <c r="L247" s="177"/>
      <c r="M247" s="182"/>
      <c r="N247" s="183"/>
      <c r="O247" s="183"/>
      <c r="P247" s="183"/>
      <c r="Q247" s="183"/>
      <c r="R247" s="183"/>
      <c r="S247" s="183"/>
      <c r="T247" s="184"/>
      <c r="AT247" s="178" t="s">
        <v>166</v>
      </c>
      <c r="AU247" s="178" t="s">
        <v>87</v>
      </c>
      <c r="AV247" s="14" t="s">
        <v>87</v>
      </c>
      <c r="AW247" s="14" t="s">
        <v>34</v>
      </c>
      <c r="AX247" s="14" t="s">
        <v>85</v>
      </c>
      <c r="AY247" s="178" t="s">
        <v>153</v>
      </c>
    </row>
    <row r="248" spans="1:65" s="2" customFormat="1" ht="16.5" customHeight="1">
      <c r="A248" s="33"/>
      <c r="B248" s="150"/>
      <c r="C248" s="193" t="s">
        <v>455</v>
      </c>
      <c r="D248" s="193" t="s">
        <v>227</v>
      </c>
      <c r="E248" s="194" t="s">
        <v>1352</v>
      </c>
      <c r="F248" s="195" t="s">
        <v>1353</v>
      </c>
      <c r="G248" s="196" t="s">
        <v>901</v>
      </c>
      <c r="H248" s="197">
        <v>104</v>
      </c>
      <c r="I248" s="198"/>
      <c r="J248" s="199">
        <f>ROUND(I248*H248,2)</f>
        <v>0</v>
      </c>
      <c r="K248" s="195" t="s">
        <v>159</v>
      </c>
      <c r="L248" s="200"/>
      <c r="M248" s="201" t="s">
        <v>1</v>
      </c>
      <c r="N248" s="202" t="s">
        <v>43</v>
      </c>
      <c r="O248" s="59"/>
      <c r="P248" s="160">
        <f>O248*H248</f>
        <v>0</v>
      </c>
      <c r="Q248" s="160">
        <v>1E-3</v>
      </c>
      <c r="R248" s="160">
        <f>Q248*H248</f>
        <v>0.10400000000000001</v>
      </c>
      <c r="S248" s="160">
        <v>0</v>
      </c>
      <c r="T248" s="161">
        <f>S248*H248</f>
        <v>0</v>
      </c>
      <c r="U248" s="33"/>
      <c r="V248" s="33"/>
      <c r="W248" s="33"/>
      <c r="X248" s="33"/>
      <c r="Y248" s="33"/>
      <c r="Z248" s="33"/>
      <c r="AA248" s="33"/>
      <c r="AB248" s="33"/>
      <c r="AC248" s="33"/>
      <c r="AD248" s="33"/>
      <c r="AE248" s="33"/>
      <c r="AR248" s="162" t="s">
        <v>789</v>
      </c>
      <c r="AT248" s="162" t="s">
        <v>227</v>
      </c>
      <c r="AU248" s="162" t="s">
        <v>87</v>
      </c>
      <c r="AY248" s="18" t="s">
        <v>153</v>
      </c>
      <c r="BE248" s="163">
        <f>IF(N248="základní",J248,0)</f>
        <v>0</v>
      </c>
      <c r="BF248" s="163">
        <f>IF(N248="snížená",J248,0)</f>
        <v>0</v>
      </c>
      <c r="BG248" s="163">
        <f>IF(N248="zákl. přenesená",J248,0)</f>
        <v>0</v>
      </c>
      <c r="BH248" s="163">
        <f>IF(N248="sníž. přenesená",J248,0)</f>
        <v>0</v>
      </c>
      <c r="BI248" s="163">
        <f>IF(N248="nulová",J248,0)</f>
        <v>0</v>
      </c>
      <c r="BJ248" s="18" t="s">
        <v>85</v>
      </c>
      <c r="BK248" s="163">
        <f>ROUND(I248*H248,2)</f>
        <v>0</v>
      </c>
      <c r="BL248" s="18" t="s">
        <v>789</v>
      </c>
      <c r="BM248" s="162" t="s">
        <v>1354</v>
      </c>
    </row>
    <row r="249" spans="1:65" s="2" customFormat="1" ht="11.25">
      <c r="A249" s="33"/>
      <c r="B249" s="34"/>
      <c r="C249" s="33"/>
      <c r="D249" s="164" t="s">
        <v>162</v>
      </c>
      <c r="E249" s="33"/>
      <c r="F249" s="165" t="s">
        <v>1353</v>
      </c>
      <c r="G249" s="33"/>
      <c r="H249" s="33"/>
      <c r="I249" s="166"/>
      <c r="J249" s="33"/>
      <c r="K249" s="33"/>
      <c r="L249" s="34"/>
      <c r="M249" s="167"/>
      <c r="N249" s="168"/>
      <c r="O249" s="59"/>
      <c r="P249" s="59"/>
      <c r="Q249" s="59"/>
      <c r="R249" s="59"/>
      <c r="S249" s="59"/>
      <c r="T249" s="60"/>
      <c r="U249" s="33"/>
      <c r="V249" s="33"/>
      <c r="W249" s="33"/>
      <c r="X249" s="33"/>
      <c r="Y249" s="33"/>
      <c r="Z249" s="33"/>
      <c r="AA249" s="33"/>
      <c r="AB249" s="33"/>
      <c r="AC249" s="33"/>
      <c r="AD249" s="33"/>
      <c r="AE249" s="33"/>
      <c r="AT249" s="18" t="s">
        <v>162</v>
      </c>
      <c r="AU249" s="18" t="s">
        <v>87</v>
      </c>
    </row>
    <row r="250" spans="1:65" s="14" customFormat="1" ht="11.25">
      <c r="B250" s="177"/>
      <c r="D250" s="164" t="s">
        <v>166</v>
      </c>
      <c r="E250" s="178" t="s">
        <v>1</v>
      </c>
      <c r="F250" s="179" t="s">
        <v>1190</v>
      </c>
      <c r="H250" s="180">
        <v>104</v>
      </c>
      <c r="I250" s="181"/>
      <c r="L250" s="177"/>
      <c r="M250" s="182"/>
      <c r="N250" s="183"/>
      <c r="O250" s="183"/>
      <c r="P250" s="183"/>
      <c r="Q250" s="183"/>
      <c r="R250" s="183"/>
      <c r="S250" s="183"/>
      <c r="T250" s="184"/>
      <c r="AT250" s="178" t="s">
        <v>166</v>
      </c>
      <c r="AU250" s="178" t="s">
        <v>87</v>
      </c>
      <c r="AV250" s="14" t="s">
        <v>87</v>
      </c>
      <c r="AW250" s="14" t="s">
        <v>34</v>
      </c>
      <c r="AX250" s="14" t="s">
        <v>85</v>
      </c>
      <c r="AY250" s="178" t="s">
        <v>153</v>
      </c>
    </row>
    <row r="251" spans="1:65" s="2" customFormat="1" ht="16.5" customHeight="1">
      <c r="A251" s="33"/>
      <c r="B251" s="150"/>
      <c r="C251" s="193" t="s">
        <v>460</v>
      </c>
      <c r="D251" s="193" t="s">
        <v>227</v>
      </c>
      <c r="E251" s="194" t="s">
        <v>1355</v>
      </c>
      <c r="F251" s="195" t="s">
        <v>1356</v>
      </c>
      <c r="G251" s="196" t="s">
        <v>171</v>
      </c>
      <c r="H251" s="197">
        <v>11</v>
      </c>
      <c r="I251" s="198"/>
      <c r="J251" s="199">
        <f>ROUND(I251*H251,2)</f>
        <v>0</v>
      </c>
      <c r="K251" s="195" t="s">
        <v>159</v>
      </c>
      <c r="L251" s="200"/>
      <c r="M251" s="201" t="s">
        <v>1</v>
      </c>
      <c r="N251" s="202" t="s">
        <v>43</v>
      </c>
      <c r="O251" s="59"/>
      <c r="P251" s="160">
        <f>O251*H251</f>
        <v>0</v>
      </c>
      <c r="Q251" s="160">
        <v>0</v>
      </c>
      <c r="R251" s="160">
        <f>Q251*H251</f>
        <v>0</v>
      </c>
      <c r="S251" s="160">
        <v>0</v>
      </c>
      <c r="T251" s="161">
        <f>S251*H251</f>
        <v>0</v>
      </c>
      <c r="U251" s="33"/>
      <c r="V251" s="33"/>
      <c r="W251" s="33"/>
      <c r="X251" s="33"/>
      <c r="Y251" s="33"/>
      <c r="Z251" s="33"/>
      <c r="AA251" s="33"/>
      <c r="AB251" s="33"/>
      <c r="AC251" s="33"/>
      <c r="AD251" s="33"/>
      <c r="AE251" s="33"/>
      <c r="AR251" s="162" t="s">
        <v>789</v>
      </c>
      <c r="AT251" s="162" t="s">
        <v>227</v>
      </c>
      <c r="AU251" s="162" t="s">
        <v>87</v>
      </c>
      <c r="AY251" s="18" t="s">
        <v>153</v>
      </c>
      <c r="BE251" s="163">
        <f>IF(N251="základní",J251,0)</f>
        <v>0</v>
      </c>
      <c r="BF251" s="163">
        <f>IF(N251="snížená",J251,0)</f>
        <v>0</v>
      </c>
      <c r="BG251" s="163">
        <f>IF(N251="zákl. přenesená",J251,0)</f>
        <v>0</v>
      </c>
      <c r="BH251" s="163">
        <f>IF(N251="sníž. přenesená",J251,0)</f>
        <v>0</v>
      </c>
      <c r="BI251" s="163">
        <f>IF(N251="nulová",J251,0)</f>
        <v>0</v>
      </c>
      <c r="BJ251" s="18" t="s">
        <v>85</v>
      </c>
      <c r="BK251" s="163">
        <f>ROUND(I251*H251,2)</f>
        <v>0</v>
      </c>
      <c r="BL251" s="18" t="s">
        <v>789</v>
      </c>
      <c r="BM251" s="162" t="s">
        <v>1357</v>
      </c>
    </row>
    <row r="252" spans="1:65" s="2" customFormat="1" ht="11.25">
      <c r="A252" s="33"/>
      <c r="B252" s="34"/>
      <c r="C252" s="33"/>
      <c r="D252" s="164" t="s">
        <v>162</v>
      </c>
      <c r="E252" s="33"/>
      <c r="F252" s="165" t="s">
        <v>1356</v>
      </c>
      <c r="G252" s="33"/>
      <c r="H252" s="33"/>
      <c r="I252" s="166"/>
      <c r="J252" s="33"/>
      <c r="K252" s="33"/>
      <c r="L252" s="34"/>
      <c r="M252" s="167"/>
      <c r="N252" s="168"/>
      <c r="O252" s="59"/>
      <c r="P252" s="59"/>
      <c r="Q252" s="59"/>
      <c r="R252" s="59"/>
      <c r="S252" s="59"/>
      <c r="T252" s="60"/>
      <c r="U252" s="33"/>
      <c r="V252" s="33"/>
      <c r="W252" s="33"/>
      <c r="X252" s="33"/>
      <c r="Y252" s="33"/>
      <c r="Z252" s="33"/>
      <c r="AA252" s="33"/>
      <c r="AB252" s="33"/>
      <c r="AC252" s="33"/>
      <c r="AD252" s="33"/>
      <c r="AE252" s="33"/>
      <c r="AT252" s="18" t="s">
        <v>162</v>
      </c>
      <c r="AU252" s="18" t="s">
        <v>87</v>
      </c>
    </row>
    <row r="253" spans="1:65" s="14" customFormat="1" ht="11.25">
      <c r="B253" s="177"/>
      <c r="D253" s="164" t="s">
        <v>166</v>
      </c>
      <c r="E253" s="178" t="s">
        <v>1</v>
      </c>
      <c r="F253" s="179" t="s">
        <v>245</v>
      </c>
      <c r="H253" s="180">
        <v>11</v>
      </c>
      <c r="I253" s="181"/>
      <c r="L253" s="177"/>
      <c r="M253" s="182"/>
      <c r="N253" s="183"/>
      <c r="O253" s="183"/>
      <c r="P253" s="183"/>
      <c r="Q253" s="183"/>
      <c r="R253" s="183"/>
      <c r="S253" s="183"/>
      <c r="T253" s="184"/>
      <c r="AT253" s="178" t="s">
        <v>166</v>
      </c>
      <c r="AU253" s="178" t="s">
        <v>87</v>
      </c>
      <c r="AV253" s="14" t="s">
        <v>87</v>
      </c>
      <c r="AW253" s="14" t="s">
        <v>34</v>
      </c>
      <c r="AX253" s="14" t="s">
        <v>85</v>
      </c>
      <c r="AY253" s="178" t="s">
        <v>153</v>
      </c>
    </row>
    <row r="254" spans="1:65" s="2" customFormat="1" ht="24.2" customHeight="1">
      <c r="A254" s="33"/>
      <c r="B254" s="150"/>
      <c r="C254" s="151" t="s">
        <v>467</v>
      </c>
      <c r="D254" s="151" t="s">
        <v>155</v>
      </c>
      <c r="E254" s="152" t="s">
        <v>1358</v>
      </c>
      <c r="F254" s="153" t="s">
        <v>1359</v>
      </c>
      <c r="G254" s="154" t="s">
        <v>171</v>
      </c>
      <c r="H254" s="155">
        <v>1</v>
      </c>
      <c r="I254" s="156"/>
      <c r="J254" s="157">
        <f>ROUND(I254*H254,2)</f>
        <v>0</v>
      </c>
      <c r="K254" s="153" t="s">
        <v>159</v>
      </c>
      <c r="L254" s="34"/>
      <c r="M254" s="158" t="s">
        <v>1</v>
      </c>
      <c r="N254" s="159" t="s">
        <v>43</v>
      </c>
      <c r="O254" s="59"/>
      <c r="P254" s="160">
        <f>O254*H254</f>
        <v>0</v>
      </c>
      <c r="Q254" s="160">
        <v>0</v>
      </c>
      <c r="R254" s="160">
        <f>Q254*H254</f>
        <v>0</v>
      </c>
      <c r="S254" s="160">
        <v>0</v>
      </c>
      <c r="T254" s="161">
        <f>S254*H254</f>
        <v>0</v>
      </c>
      <c r="U254" s="33"/>
      <c r="V254" s="33"/>
      <c r="W254" s="33"/>
      <c r="X254" s="33"/>
      <c r="Y254" s="33"/>
      <c r="Z254" s="33"/>
      <c r="AA254" s="33"/>
      <c r="AB254" s="33"/>
      <c r="AC254" s="33"/>
      <c r="AD254" s="33"/>
      <c r="AE254" s="33"/>
      <c r="AR254" s="162" t="s">
        <v>624</v>
      </c>
      <c r="AT254" s="162" t="s">
        <v>155</v>
      </c>
      <c r="AU254" s="162" t="s">
        <v>87</v>
      </c>
      <c r="AY254" s="18" t="s">
        <v>153</v>
      </c>
      <c r="BE254" s="163">
        <f>IF(N254="základní",J254,0)</f>
        <v>0</v>
      </c>
      <c r="BF254" s="163">
        <f>IF(N254="snížená",J254,0)</f>
        <v>0</v>
      </c>
      <c r="BG254" s="163">
        <f>IF(N254="zákl. přenesená",J254,0)</f>
        <v>0</v>
      </c>
      <c r="BH254" s="163">
        <f>IF(N254="sníž. přenesená",J254,0)</f>
        <v>0</v>
      </c>
      <c r="BI254" s="163">
        <f>IF(N254="nulová",J254,0)</f>
        <v>0</v>
      </c>
      <c r="BJ254" s="18" t="s">
        <v>85</v>
      </c>
      <c r="BK254" s="163">
        <f>ROUND(I254*H254,2)</f>
        <v>0</v>
      </c>
      <c r="BL254" s="18" t="s">
        <v>624</v>
      </c>
      <c r="BM254" s="162" t="s">
        <v>1360</v>
      </c>
    </row>
    <row r="255" spans="1:65" s="2" customFormat="1" ht="29.25">
      <c r="A255" s="33"/>
      <c r="B255" s="34"/>
      <c r="C255" s="33"/>
      <c r="D255" s="164" t="s">
        <v>162</v>
      </c>
      <c r="E255" s="33"/>
      <c r="F255" s="165" t="s">
        <v>1361</v>
      </c>
      <c r="G255" s="33"/>
      <c r="H255" s="33"/>
      <c r="I255" s="166"/>
      <c r="J255" s="33"/>
      <c r="K255" s="33"/>
      <c r="L255" s="34"/>
      <c r="M255" s="167"/>
      <c r="N255" s="168"/>
      <c r="O255" s="59"/>
      <c r="P255" s="59"/>
      <c r="Q255" s="59"/>
      <c r="R255" s="59"/>
      <c r="S255" s="59"/>
      <c r="T255" s="60"/>
      <c r="U255" s="33"/>
      <c r="V255" s="33"/>
      <c r="W255" s="33"/>
      <c r="X255" s="33"/>
      <c r="Y255" s="33"/>
      <c r="Z255" s="33"/>
      <c r="AA255" s="33"/>
      <c r="AB255" s="33"/>
      <c r="AC255" s="33"/>
      <c r="AD255" s="33"/>
      <c r="AE255" s="33"/>
      <c r="AT255" s="18" t="s">
        <v>162</v>
      </c>
      <c r="AU255" s="18" t="s">
        <v>87</v>
      </c>
    </row>
    <row r="256" spans="1:65" s="2" customFormat="1" ht="29.25">
      <c r="A256" s="33"/>
      <c r="B256" s="34"/>
      <c r="C256" s="33"/>
      <c r="D256" s="164" t="s">
        <v>164</v>
      </c>
      <c r="E256" s="33"/>
      <c r="F256" s="169" t="s">
        <v>1362</v>
      </c>
      <c r="G256" s="33"/>
      <c r="H256" s="33"/>
      <c r="I256" s="166"/>
      <c r="J256" s="33"/>
      <c r="K256" s="33"/>
      <c r="L256" s="34"/>
      <c r="M256" s="167"/>
      <c r="N256" s="168"/>
      <c r="O256" s="59"/>
      <c r="P256" s="59"/>
      <c r="Q256" s="59"/>
      <c r="R256" s="59"/>
      <c r="S256" s="59"/>
      <c r="T256" s="60"/>
      <c r="U256" s="33"/>
      <c r="V256" s="33"/>
      <c r="W256" s="33"/>
      <c r="X256" s="33"/>
      <c r="Y256" s="33"/>
      <c r="Z256" s="33"/>
      <c r="AA256" s="33"/>
      <c r="AB256" s="33"/>
      <c r="AC256" s="33"/>
      <c r="AD256" s="33"/>
      <c r="AE256" s="33"/>
      <c r="AT256" s="18" t="s">
        <v>164</v>
      </c>
      <c r="AU256" s="18" t="s">
        <v>87</v>
      </c>
    </row>
    <row r="257" spans="1:51" s="14" customFormat="1" ht="11.25">
      <c r="B257" s="177"/>
      <c r="D257" s="164" t="s">
        <v>166</v>
      </c>
      <c r="E257" s="178" t="s">
        <v>1</v>
      </c>
      <c r="F257" s="179" t="s">
        <v>85</v>
      </c>
      <c r="H257" s="180">
        <v>1</v>
      </c>
      <c r="I257" s="181"/>
      <c r="L257" s="177"/>
      <c r="M257" s="211"/>
      <c r="N257" s="212"/>
      <c r="O257" s="212"/>
      <c r="P257" s="212"/>
      <c r="Q257" s="212"/>
      <c r="R257" s="212"/>
      <c r="S257" s="212"/>
      <c r="T257" s="213"/>
      <c r="AT257" s="178" t="s">
        <v>166</v>
      </c>
      <c r="AU257" s="178" t="s">
        <v>87</v>
      </c>
      <c r="AV257" s="14" t="s">
        <v>87</v>
      </c>
      <c r="AW257" s="14" t="s">
        <v>34</v>
      </c>
      <c r="AX257" s="14" t="s">
        <v>85</v>
      </c>
      <c r="AY257" s="178" t="s">
        <v>153</v>
      </c>
    </row>
    <row r="258" spans="1:51" s="2" customFormat="1" ht="6.95" customHeight="1">
      <c r="A258" s="33"/>
      <c r="B258" s="48"/>
      <c r="C258" s="49"/>
      <c r="D258" s="49"/>
      <c r="E258" s="49"/>
      <c r="F258" s="49"/>
      <c r="G258" s="49"/>
      <c r="H258" s="49"/>
      <c r="I258" s="49"/>
      <c r="J258" s="49"/>
      <c r="K258" s="49"/>
      <c r="L258" s="34"/>
      <c r="M258" s="33"/>
      <c r="O258" s="33"/>
      <c r="P258" s="33"/>
      <c r="Q258" s="33"/>
      <c r="R258" s="33"/>
      <c r="S258" s="33"/>
      <c r="T258" s="33"/>
      <c r="U258" s="33"/>
      <c r="V258" s="33"/>
      <c r="W258" s="33"/>
      <c r="X258" s="33"/>
      <c r="Y258" s="33"/>
      <c r="Z258" s="33"/>
      <c r="AA258" s="33"/>
      <c r="AB258" s="33"/>
      <c r="AC258" s="33"/>
      <c r="AD258" s="33"/>
      <c r="AE258" s="33"/>
    </row>
  </sheetData>
  <autoFilter ref="C122:K257"/>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sheetPr>
    <pageSetUpPr fitToPage="1"/>
  </sheetPr>
  <dimension ref="A2:BM153"/>
  <sheetViews>
    <sheetView showGridLines="0" workbookViewId="0">
      <selection activeCell="H144" sqref="H144"/>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8" t="s">
        <v>5</v>
      </c>
      <c r="M2" s="253"/>
      <c r="N2" s="253"/>
      <c r="O2" s="253"/>
      <c r="P2" s="253"/>
      <c r="Q2" s="253"/>
      <c r="R2" s="253"/>
      <c r="S2" s="253"/>
      <c r="T2" s="253"/>
      <c r="U2" s="253"/>
      <c r="V2" s="253"/>
      <c r="AT2" s="18" t="s">
        <v>107</v>
      </c>
    </row>
    <row r="3" spans="1:46" s="1" customFormat="1" ht="6.95" customHeight="1">
      <c r="B3" s="19"/>
      <c r="C3" s="20"/>
      <c r="D3" s="20"/>
      <c r="E3" s="20"/>
      <c r="F3" s="20"/>
      <c r="G3" s="20"/>
      <c r="H3" s="20"/>
      <c r="I3" s="20"/>
      <c r="J3" s="20"/>
      <c r="K3" s="20"/>
      <c r="L3" s="21"/>
      <c r="AT3" s="18" t="s">
        <v>87</v>
      </c>
    </row>
    <row r="4" spans="1:46" s="1" customFormat="1" ht="24.95" customHeight="1">
      <c r="B4" s="21"/>
      <c r="D4" s="22" t="s">
        <v>114</v>
      </c>
      <c r="L4" s="21"/>
      <c r="M4" s="100" t="s">
        <v>10</v>
      </c>
      <c r="AT4" s="18" t="s">
        <v>3</v>
      </c>
    </row>
    <row r="5" spans="1:46" s="1" customFormat="1" ht="6.95" customHeight="1">
      <c r="B5" s="21"/>
      <c r="L5" s="21"/>
    </row>
    <row r="6" spans="1:46" s="1" customFormat="1" ht="12" customHeight="1">
      <c r="B6" s="21"/>
      <c r="D6" s="28" t="s">
        <v>16</v>
      </c>
      <c r="L6" s="21"/>
    </row>
    <row r="7" spans="1:46" s="1" customFormat="1" ht="16.5" customHeight="1">
      <c r="B7" s="21"/>
      <c r="E7" s="269" t="str">
        <f>'Rekapitulace stavby'!K6</f>
        <v>Cyklostezka spojující ul. Lhotská s cyklostezkou směr Štarnov</v>
      </c>
      <c r="F7" s="270"/>
      <c r="G7" s="270"/>
      <c r="H7" s="270"/>
      <c r="L7" s="21"/>
    </row>
    <row r="8" spans="1:46" s="1" customFormat="1" ht="12" customHeight="1">
      <c r="B8" s="21"/>
      <c r="D8" s="28" t="s">
        <v>120</v>
      </c>
      <c r="L8" s="21"/>
    </row>
    <row r="9" spans="1:46" s="2" customFormat="1" ht="16.5" customHeight="1">
      <c r="A9" s="33"/>
      <c r="B9" s="34"/>
      <c r="C9" s="33"/>
      <c r="D9" s="33"/>
      <c r="E9" s="269" t="s">
        <v>835</v>
      </c>
      <c r="F9" s="271"/>
      <c r="G9" s="271"/>
      <c r="H9" s="271"/>
      <c r="I9" s="33"/>
      <c r="J9" s="33"/>
      <c r="K9" s="33"/>
      <c r="L9" s="43"/>
      <c r="S9" s="33"/>
      <c r="T9" s="33"/>
      <c r="U9" s="33"/>
      <c r="V9" s="33"/>
      <c r="W9" s="33"/>
      <c r="X9" s="33"/>
      <c r="Y9" s="33"/>
      <c r="Z9" s="33"/>
      <c r="AA9" s="33"/>
      <c r="AB9" s="33"/>
      <c r="AC9" s="33"/>
      <c r="AD9" s="33"/>
      <c r="AE9" s="33"/>
    </row>
    <row r="10" spans="1:46" s="2" customFormat="1" ht="12" customHeight="1">
      <c r="A10" s="33"/>
      <c r="B10" s="34"/>
      <c r="C10" s="33"/>
      <c r="D10" s="28" t="s">
        <v>122</v>
      </c>
      <c r="E10" s="33"/>
      <c r="F10" s="33"/>
      <c r="G10" s="33"/>
      <c r="H10" s="33"/>
      <c r="I10" s="33"/>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26" t="s">
        <v>1363</v>
      </c>
      <c r="F11" s="271"/>
      <c r="G11" s="271"/>
      <c r="H11" s="271"/>
      <c r="I11" s="33"/>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33"/>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18</v>
      </c>
      <c r="E13" s="33"/>
      <c r="F13" s="26" t="s">
        <v>1</v>
      </c>
      <c r="G13" s="33"/>
      <c r="H13" s="33"/>
      <c r="I13" s="28" t="s">
        <v>19</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20</v>
      </c>
      <c r="E14" s="33"/>
      <c r="F14" s="26" t="s">
        <v>21</v>
      </c>
      <c r="G14" s="33"/>
      <c r="H14" s="33"/>
      <c r="I14" s="28" t="s">
        <v>22</v>
      </c>
      <c r="J14" s="56" t="str">
        <f>'Rekapitulace stavby'!AN8</f>
        <v>16. 8. 2021</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33"/>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24</v>
      </c>
      <c r="E16" s="33"/>
      <c r="F16" s="33"/>
      <c r="G16" s="33"/>
      <c r="H16" s="33"/>
      <c r="I16" s="28" t="s">
        <v>25</v>
      </c>
      <c r="J16" s="26" t="s">
        <v>26</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27</v>
      </c>
      <c r="F17" s="33"/>
      <c r="G17" s="33"/>
      <c r="H17" s="33"/>
      <c r="I17" s="28" t="s">
        <v>28</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33"/>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29</v>
      </c>
      <c r="E19" s="33"/>
      <c r="F19" s="33"/>
      <c r="G19" s="33"/>
      <c r="H19" s="33"/>
      <c r="I19" s="28"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72" t="str">
        <f>'Rekapitulace stavby'!E14</f>
        <v>Vyplň údaj</v>
      </c>
      <c r="F20" s="252"/>
      <c r="G20" s="252"/>
      <c r="H20" s="252"/>
      <c r="I20" s="28" t="s">
        <v>28</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33"/>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31</v>
      </c>
      <c r="E22" s="33"/>
      <c r="F22" s="33"/>
      <c r="G22" s="33"/>
      <c r="H22" s="33"/>
      <c r="I22" s="28" t="s">
        <v>25</v>
      </c>
      <c r="J22" s="26" t="s">
        <v>32</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33</v>
      </c>
      <c r="F23" s="33"/>
      <c r="G23" s="33"/>
      <c r="H23" s="33"/>
      <c r="I23" s="28" t="s">
        <v>28</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33"/>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35</v>
      </c>
      <c r="E25" s="33"/>
      <c r="F25" s="33"/>
      <c r="G25" s="33"/>
      <c r="H25" s="33"/>
      <c r="I25" s="28" t="s">
        <v>25</v>
      </c>
      <c r="J25" s="26" t="s">
        <v>1</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
        <v>36</v>
      </c>
      <c r="F26" s="33"/>
      <c r="G26" s="33"/>
      <c r="H26" s="33"/>
      <c r="I26" s="28" t="s">
        <v>28</v>
      </c>
      <c r="J26" s="26" t="s">
        <v>1</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33"/>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37</v>
      </c>
      <c r="E28" s="33"/>
      <c r="F28" s="33"/>
      <c r="G28" s="33"/>
      <c r="H28" s="33"/>
      <c r="I28" s="33"/>
      <c r="J28" s="33"/>
      <c r="K28" s="33"/>
      <c r="L28" s="43"/>
      <c r="S28" s="33"/>
      <c r="T28" s="33"/>
      <c r="U28" s="33"/>
      <c r="V28" s="33"/>
      <c r="W28" s="33"/>
      <c r="X28" s="33"/>
      <c r="Y28" s="33"/>
      <c r="Z28" s="33"/>
      <c r="AA28" s="33"/>
      <c r="AB28" s="33"/>
      <c r="AC28" s="33"/>
      <c r="AD28" s="33"/>
      <c r="AE28" s="33"/>
    </row>
    <row r="29" spans="1:31" s="8" customFormat="1" ht="16.5" customHeight="1">
      <c r="A29" s="101"/>
      <c r="B29" s="102"/>
      <c r="C29" s="101"/>
      <c r="D29" s="101"/>
      <c r="E29" s="257" t="s">
        <v>1</v>
      </c>
      <c r="F29" s="257"/>
      <c r="G29" s="257"/>
      <c r="H29" s="257"/>
      <c r="I29" s="101"/>
      <c r="J29" s="101"/>
      <c r="K29" s="101"/>
      <c r="L29" s="103"/>
      <c r="S29" s="101"/>
      <c r="T29" s="101"/>
      <c r="U29" s="101"/>
      <c r="V29" s="101"/>
      <c r="W29" s="101"/>
      <c r="X29" s="101"/>
      <c r="Y29" s="101"/>
      <c r="Z29" s="101"/>
      <c r="AA29" s="101"/>
      <c r="AB29" s="101"/>
      <c r="AC29" s="101"/>
      <c r="AD29" s="101"/>
      <c r="AE29" s="101"/>
    </row>
    <row r="30" spans="1:31" s="2" customFormat="1" ht="6.95" customHeight="1">
      <c r="A30" s="33"/>
      <c r="B30" s="34"/>
      <c r="C30" s="33"/>
      <c r="D30" s="33"/>
      <c r="E30" s="33"/>
      <c r="F30" s="33"/>
      <c r="G30" s="33"/>
      <c r="H30" s="33"/>
      <c r="I30" s="33"/>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4" t="s">
        <v>38</v>
      </c>
      <c r="E32" s="33"/>
      <c r="F32" s="33"/>
      <c r="G32" s="33"/>
      <c r="H32" s="33"/>
      <c r="I32" s="33"/>
      <c r="J32" s="72">
        <f>ROUND(J126,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67"/>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40</v>
      </c>
      <c r="G34" s="33"/>
      <c r="H34" s="33"/>
      <c r="I34" s="37" t="s">
        <v>39</v>
      </c>
      <c r="J34" s="37" t="s">
        <v>41</v>
      </c>
      <c r="K34" s="33"/>
      <c r="L34" s="43"/>
      <c r="S34" s="33"/>
      <c r="T34" s="33"/>
      <c r="U34" s="33"/>
      <c r="V34" s="33"/>
      <c r="W34" s="33"/>
      <c r="X34" s="33"/>
      <c r="Y34" s="33"/>
      <c r="Z34" s="33"/>
      <c r="AA34" s="33"/>
      <c r="AB34" s="33"/>
      <c r="AC34" s="33"/>
      <c r="AD34" s="33"/>
      <c r="AE34" s="33"/>
    </row>
    <row r="35" spans="1:31" s="2" customFormat="1" ht="14.45" customHeight="1">
      <c r="A35" s="33"/>
      <c r="B35" s="34"/>
      <c r="C35" s="33"/>
      <c r="D35" s="105" t="s">
        <v>42</v>
      </c>
      <c r="E35" s="28" t="s">
        <v>43</v>
      </c>
      <c r="F35" s="106">
        <f>ROUND((SUM(BE126:BE152)),  2)</f>
        <v>0</v>
      </c>
      <c r="G35" s="33"/>
      <c r="H35" s="33"/>
      <c r="I35" s="107">
        <v>0.21</v>
      </c>
      <c r="J35" s="106">
        <f>ROUND(((SUM(BE126:BE152))*I35),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44</v>
      </c>
      <c r="F36" s="106">
        <f>ROUND((SUM(BF126:BF152)),  2)</f>
        <v>0</v>
      </c>
      <c r="G36" s="33"/>
      <c r="H36" s="33"/>
      <c r="I36" s="107">
        <v>0.15</v>
      </c>
      <c r="J36" s="106">
        <f>ROUND(((SUM(BF126:BF152))*I36),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45</v>
      </c>
      <c r="F37" s="106">
        <f>ROUND((SUM(BG126:BG152)),  2)</f>
        <v>0</v>
      </c>
      <c r="G37" s="33"/>
      <c r="H37" s="33"/>
      <c r="I37" s="107">
        <v>0.21</v>
      </c>
      <c r="J37" s="106">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46</v>
      </c>
      <c r="F38" s="106">
        <f>ROUND((SUM(BH126:BH152)),  2)</f>
        <v>0</v>
      </c>
      <c r="G38" s="33"/>
      <c r="H38" s="33"/>
      <c r="I38" s="107">
        <v>0.15</v>
      </c>
      <c r="J38" s="106">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47</v>
      </c>
      <c r="F39" s="106">
        <f>ROUND((SUM(BI126:BI152)),  2)</f>
        <v>0</v>
      </c>
      <c r="G39" s="33"/>
      <c r="H39" s="33"/>
      <c r="I39" s="107">
        <v>0</v>
      </c>
      <c r="J39" s="106">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2" customFormat="1" ht="25.35" customHeight="1">
      <c r="A41" s="33"/>
      <c r="B41" s="34"/>
      <c r="C41" s="108"/>
      <c r="D41" s="109" t="s">
        <v>48</v>
      </c>
      <c r="E41" s="61"/>
      <c r="F41" s="61"/>
      <c r="G41" s="110" t="s">
        <v>49</v>
      </c>
      <c r="H41" s="111" t="s">
        <v>50</v>
      </c>
      <c r="I41" s="61"/>
      <c r="J41" s="112">
        <f>SUM(J32:J39)</f>
        <v>0</v>
      </c>
      <c r="K41" s="113"/>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33"/>
      <c r="J42" s="33"/>
      <c r="K42" s="33"/>
      <c r="L42" s="43"/>
      <c r="S42" s="33"/>
      <c r="T42" s="33"/>
      <c r="U42" s="33"/>
      <c r="V42" s="33"/>
      <c r="W42" s="33"/>
      <c r="X42" s="33"/>
      <c r="Y42" s="33"/>
      <c r="Z42" s="33"/>
      <c r="AA42" s="33"/>
      <c r="AB42" s="33"/>
      <c r="AC42" s="33"/>
      <c r="AD42" s="33"/>
      <c r="AE42" s="33"/>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51</v>
      </c>
      <c r="E50" s="45"/>
      <c r="F50" s="45"/>
      <c r="G50" s="44" t="s">
        <v>52</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53</v>
      </c>
      <c r="E61" s="36"/>
      <c r="F61" s="114" t="s">
        <v>54</v>
      </c>
      <c r="G61" s="46" t="s">
        <v>53</v>
      </c>
      <c r="H61" s="36"/>
      <c r="I61" s="36"/>
      <c r="J61" s="115" t="s">
        <v>54</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55</v>
      </c>
      <c r="E65" s="47"/>
      <c r="F65" s="47"/>
      <c r="G65" s="44" t="s">
        <v>56</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53</v>
      </c>
      <c r="E76" s="36"/>
      <c r="F76" s="114" t="s">
        <v>54</v>
      </c>
      <c r="G76" s="46" t="s">
        <v>53</v>
      </c>
      <c r="H76" s="36"/>
      <c r="I76" s="36"/>
      <c r="J76" s="115" t="s">
        <v>54</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31" s="2" customFormat="1" ht="24.95" customHeight="1">
      <c r="A82" s="33"/>
      <c r="B82" s="34"/>
      <c r="C82" s="22" t="s">
        <v>124</v>
      </c>
      <c r="D82" s="33"/>
      <c r="E82" s="33"/>
      <c r="F82" s="33"/>
      <c r="G82" s="33"/>
      <c r="H82" s="33"/>
      <c r="I82" s="33"/>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69" t="str">
        <f>E7</f>
        <v>Cyklostezka spojující ul. Lhotská s cyklostezkou směr Štarnov</v>
      </c>
      <c r="F85" s="270"/>
      <c r="G85" s="270"/>
      <c r="H85" s="270"/>
      <c r="I85" s="33"/>
      <c r="J85" s="33"/>
      <c r="K85" s="33"/>
      <c r="L85" s="43"/>
      <c r="S85" s="33"/>
      <c r="T85" s="33"/>
      <c r="U85" s="33"/>
      <c r="V85" s="33"/>
      <c r="W85" s="33"/>
      <c r="X85" s="33"/>
      <c r="Y85" s="33"/>
      <c r="Z85" s="33"/>
      <c r="AA85" s="33"/>
      <c r="AB85" s="33"/>
      <c r="AC85" s="33"/>
      <c r="AD85" s="33"/>
      <c r="AE85" s="33"/>
    </row>
    <row r="86" spans="1:31" s="1" customFormat="1" ht="12" customHeight="1">
      <c r="B86" s="21"/>
      <c r="C86" s="28" t="s">
        <v>120</v>
      </c>
      <c r="L86" s="21"/>
    </row>
    <row r="87" spans="1:31" s="2" customFormat="1" ht="16.5" customHeight="1">
      <c r="A87" s="33"/>
      <c r="B87" s="34"/>
      <c r="C87" s="33"/>
      <c r="D87" s="33"/>
      <c r="E87" s="269" t="s">
        <v>835</v>
      </c>
      <c r="F87" s="271"/>
      <c r="G87" s="271"/>
      <c r="H87" s="271"/>
      <c r="I87" s="33"/>
      <c r="J87" s="33"/>
      <c r="K87" s="33"/>
      <c r="L87" s="43"/>
      <c r="S87" s="33"/>
      <c r="T87" s="33"/>
      <c r="U87" s="33"/>
      <c r="V87" s="33"/>
      <c r="W87" s="33"/>
      <c r="X87" s="33"/>
      <c r="Y87" s="33"/>
      <c r="Z87" s="33"/>
      <c r="AA87" s="33"/>
      <c r="AB87" s="33"/>
      <c r="AC87" s="33"/>
      <c r="AD87" s="33"/>
      <c r="AE87" s="33"/>
    </row>
    <row r="88" spans="1:31" s="2" customFormat="1" ht="12" customHeight="1">
      <c r="A88" s="33"/>
      <c r="B88" s="34"/>
      <c r="C88" s="28" t="s">
        <v>122</v>
      </c>
      <c r="D88" s="33"/>
      <c r="E88" s="33"/>
      <c r="F88" s="33"/>
      <c r="G88" s="33"/>
      <c r="H88" s="33"/>
      <c r="I88" s="33"/>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26" t="str">
        <f>E11</f>
        <v>023 - Vedlejší a ostatní náklady - neuznatelné náklady</v>
      </c>
      <c r="F89" s="271"/>
      <c r="G89" s="271"/>
      <c r="H89" s="271"/>
      <c r="I89" s="33"/>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31" s="2" customFormat="1" ht="12" customHeight="1">
      <c r="A91" s="33"/>
      <c r="B91" s="34"/>
      <c r="C91" s="28" t="s">
        <v>20</v>
      </c>
      <c r="D91" s="33"/>
      <c r="E91" s="33"/>
      <c r="F91" s="26" t="str">
        <f>F14</f>
        <v>Šternberk</v>
      </c>
      <c r="G91" s="33"/>
      <c r="H91" s="33"/>
      <c r="I91" s="28" t="s">
        <v>22</v>
      </c>
      <c r="J91" s="56" t="str">
        <f>IF(J14="","",J14)</f>
        <v>16. 8. 2021</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33"/>
      <c r="J92" s="33"/>
      <c r="K92" s="33"/>
      <c r="L92" s="43"/>
      <c r="S92" s="33"/>
      <c r="T92" s="33"/>
      <c r="U92" s="33"/>
      <c r="V92" s="33"/>
      <c r="W92" s="33"/>
      <c r="X92" s="33"/>
      <c r="Y92" s="33"/>
      <c r="Z92" s="33"/>
      <c r="AA92" s="33"/>
      <c r="AB92" s="33"/>
      <c r="AC92" s="33"/>
      <c r="AD92" s="33"/>
      <c r="AE92" s="33"/>
    </row>
    <row r="93" spans="1:31" s="2" customFormat="1" ht="25.7" customHeight="1">
      <c r="A93" s="33"/>
      <c r="B93" s="34"/>
      <c r="C93" s="28" t="s">
        <v>24</v>
      </c>
      <c r="D93" s="33"/>
      <c r="E93" s="33"/>
      <c r="F93" s="26" t="str">
        <f>E17</f>
        <v>Město Šternberk, Horní nám. 16, 785 01 Šternberk</v>
      </c>
      <c r="G93" s="33"/>
      <c r="H93" s="33"/>
      <c r="I93" s="28" t="s">
        <v>31</v>
      </c>
      <c r="J93" s="31" t="str">
        <f>E23</f>
        <v>Ing. Linda Smítalová - Atelis</v>
      </c>
      <c r="K93" s="33"/>
      <c r="L93" s="43"/>
      <c r="S93" s="33"/>
      <c r="T93" s="33"/>
      <c r="U93" s="33"/>
      <c r="V93" s="33"/>
      <c r="W93" s="33"/>
      <c r="X93" s="33"/>
      <c r="Y93" s="33"/>
      <c r="Z93" s="33"/>
      <c r="AA93" s="33"/>
      <c r="AB93" s="33"/>
      <c r="AC93" s="33"/>
      <c r="AD93" s="33"/>
      <c r="AE93" s="33"/>
    </row>
    <row r="94" spans="1:31" s="2" customFormat="1" ht="15.2" customHeight="1">
      <c r="A94" s="33"/>
      <c r="B94" s="34"/>
      <c r="C94" s="28" t="s">
        <v>29</v>
      </c>
      <c r="D94" s="33"/>
      <c r="E94" s="33"/>
      <c r="F94" s="26" t="str">
        <f>IF(E20="","",E20)</f>
        <v>Vyplň údaj</v>
      </c>
      <c r="G94" s="33"/>
      <c r="H94" s="33"/>
      <c r="I94" s="28" t="s">
        <v>35</v>
      </c>
      <c r="J94" s="31" t="str">
        <f>E26</f>
        <v>Čiklová</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31" s="2" customFormat="1" ht="29.25" customHeight="1">
      <c r="A96" s="33"/>
      <c r="B96" s="34"/>
      <c r="C96" s="116" t="s">
        <v>125</v>
      </c>
      <c r="D96" s="108"/>
      <c r="E96" s="108"/>
      <c r="F96" s="108"/>
      <c r="G96" s="108"/>
      <c r="H96" s="108"/>
      <c r="I96" s="108"/>
      <c r="J96" s="117" t="s">
        <v>126</v>
      </c>
      <c r="K96" s="108"/>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33"/>
      <c r="J97" s="33"/>
      <c r="K97" s="33"/>
      <c r="L97" s="43"/>
      <c r="S97" s="33"/>
      <c r="T97" s="33"/>
      <c r="U97" s="33"/>
      <c r="V97" s="33"/>
      <c r="W97" s="33"/>
      <c r="X97" s="33"/>
      <c r="Y97" s="33"/>
      <c r="Z97" s="33"/>
      <c r="AA97" s="33"/>
      <c r="AB97" s="33"/>
      <c r="AC97" s="33"/>
      <c r="AD97" s="33"/>
      <c r="AE97" s="33"/>
    </row>
    <row r="98" spans="1:47" s="2" customFormat="1" ht="22.9" customHeight="1">
      <c r="A98" s="33"/>
      <c r="B98" s="34"/>
      <c r="C98" s="118" t="s">
        <v>127</v>
      </c>
      <c r="D98" s="33"/>
      <c r="E98" s="33"/>
      <c r="F98" s="33"/>
      <c r="G98" s="33"/>
      <c r="H98" s="33"/>
      <c r="I98" s="33"/>
      <c r="J98" s="72">
        <f>J126</f>
        <v>0</v>
      </c>
      <c r="K98" s="33"/>
      <c r="L98" s="43"/>
      <c r="S98" s="33"/>
      <c r="T98" s="33"/>
      <c r="U98" s="33"/>
      <c r="V98" s="33"/>
      <c r="W98" s="33"/>
      <c r="X98" s="33"/>
      <c r="Y98" s="33"/>
      <c r="Z98" s="33"/>
      <c r="AA98" s="33"/>
      <c r="AB98" s="33"/>
      <c r="AC98" s="33"/>
      <c r="AD98" s="33"/>
      <c r="AE98" s="33"/>
      <c r="AU98" s="18" t="s">
        <v>128</v>
      </c>
    </row>
    <row r="99" spans="1:47" s="9" customFormat="1" ht="24.95" customHeight="1">
      <c r="B99" s="119"/>
      <c r="D99" s="120" t="s">
        <v>129</v>
      </c>
      <c r="E99" s="121"/>
      <c r="F99" s="121"/>
      <c r="G99" s="121"/>
      <c r="H99" s="121"/>
      <c r="I99" s="121"/>
      <c r="J99" s="122">
        <f>J127</f>
        <v>0</v>
      </c>
      <c r="L99" s="119"/>
    </row>
    <row r="100" spans="1:47" s="10" customFormat="1" ht="19.899999999999999" customHeight="1">
      <c r="B100" s="123"/>
      <c r="D100" s="124" t="s">
        <v>798</v>
      </c>
      <c r="E100" s="125"/>
      <c r="F100" s="125"/>
      <c r="G100" s="125"/>
      <c r="H100" s="125"/>
      <c r="I100" s="125"/>
      <c r="J100" s="126">
        <f>J128</f>
        <v>0</v>
      </c>
      <c r="L100" s="123"/>
    </row>
    <row r="101" spans="1:47" s="9" customFormat="1" ht="24.95" customHeight="1">
      <c r="B101" s="119"/>
      <c r="D101" s="120" t="s">
        <v>799</v>
      </c>
      <c r="E101" s="121"/>
      <c r="F101" s="121"/>
      <c r="G101" s="121"/>
      <c r="H101" s="121"/>
      <c r="I101" s="121"/>
      <c r="J101" s="122">
        <f>J135</f>
        <v>0</v>
      </c>
      <c r="L101" s="119"/>
    </row>
    <row r="102" spans="1:47" s="10" customFormat="1" ht="19.899999999999999" customHeight="1">
      <c r="B102" s="123"/>
      <c r="D102" s="124" t="s">
        <v>800</v>
      </c>
      <c r="E102" s="125"/>
      <c r="F102" s="125"/>
      <c r="G102" s="125"/>
      <c r="H102" s="125"/>
      <c r="I102" s="125"/>
      <c r="J102" s="126">
        <f>J136</f>
        <v>0</v>
      </c>
      <c r="L102" s="123"/>
    </row>
    <row r="103" spans="1:47" s="10" customFormat="1" ht="19.899999999999999" customHeight="1">
      <c r="B103" s="123"/>
      <c r="D103" s="124" t="s">
        <v>801</v>
      </c>
      <c r="E103" s="125"/>
      <c r="F103" s="125"/>
      <c r="G103" s="125"/>
      <c r="H103" s="125"/>
      <c r="I103" s="125"/>
      <c r="J103" s="126">
        <f>J147</f>
        <v>0</v>
      </c>
      <c r="L103" s="123"/>
    </row>
    <row r="104" spans="1:47" s="10" customFormat="1" ht="19.899999999999999" customHeight="1">
      <c r="B104" s="123"/>
      <c r="D104" s="124" t="s">
        <v>1364</v>
      </c>
      <c r="E104" s="125"/>
      <c r="F104" s="125"/>
      <c r="G104" s="125"/>
      <c r="H104" s="125"/>
      <c r="I104" s="125"/>
      <c r="J104" s="126">
        <f>J150</f>
        <v>0</v>
      </c>
      <c r="L104" s="123"/>
    </row>
    <row r="105" spans="1:47" s="2" customFormat="1" ht="21.75" customHeight="1">
      <c r="A105" s="33"/>
      <c r="B105" s="34"/>
      <c r="C105" s="33"/>
      <c r="D105" s="33"/>
      <c r="E105" s="33"/>
      <c r="F105" s="33"/>
      <c r="G105" s="33"/>
      <c r="H105" s="33"/>
      <c r="I105" s="33"/>
      <c r="J105" s="33"/>
      <c r="K105" s="33"/>
      <c r="L105" s="43"/>
      <c r="S105" s="33"/>
      <c r="T105" s="33"/>
      <c r="U105" s="33"/>
      <c r="V105" s="33"/>
      <c r="W105" s="33"/>
      <c r="X105" s="33"/>
      <c r="Y105" s="33"/>
      <c r="Z105" s="33"/>
      <c r="AA105" s="33"/>
      <c r="AB105" s="33"/>
      <c r="AC105" s="33"/>
      <c r="AD105" s="33"/>
      <c r="AE105" s="33"/>
    </row>
    <row r="106" spans="1:47" s="2" customFormat="1" ht="6.95" customHeight="1">
      <c r="A106" s="33"/>
      <c r="B106" s="48"/>
      <c r="C106" s="49"/>
      <c r="D106" s="49"/>
      <c r="E106" s="49"/>
      <c r="F106" s="49"/>
      <c r="G106" s="49"/>
      <c r="H106" s="49"/>
      <c r="I106" s="49"/>
      <c r="J106" s="49"/>
      <c r="K106" s="49"/>
      <c r="L106" s="43"/>
      <c r="S106" s="33"/>
      <c r="T106" s="33"/>
      <c r="U106" s="33"/>
      <c r="V106" s="33"/>
      <c r="W106" s="33"/>
      <c r="X106" s="33"/>
      <c r="Y106" s="33"/>
      <c r="Z106" s="33"/>
      <c r="AA106" s="33"/>
      <c r="AB106" s="33"/>
      <c r="AC106" s="33"/>
      <c r="AD106" s="33"/>
      <c r="AE106" s="33"/>
    </row>
    <row r="110" spans="1:47" s="2" customFormat="1" ht="6.95" customHeight="1">
      <c r="A110" s="33"/>
      <c r="B110" s="50"/>
      <c r="C110" s="51"/>
      <c r="D110" s="51"/>
      <c r="E110" s="51"/>
      <c r="F110" s="51"/>
      <c r="G110" s="51"/>
      <c r="H110" s="51"/>
      <c r="I110" s="51"/>
      <c r="J110" s="51"/>
      <c r="K110" s="51"/>
      <c r="L110" s="43"/>
      <c r="S110" s="33"/>
      <c r="T110" s="33"/>
      <c r="U110" s="33"/>
      <c r="V110" s="33"/>
      <c r="W110" s="33"/>
      <c r="X110" s="33"/>
      <c r="Y110" s="33"/>
      <c r="Z110" s="33"/>
      <c r="AA110" s="33"/>
      <c r="AB110" s="33"/>
      <c r="AC110" s="33"/>
      <c r="AD110" s="33"/>
      <c r="AE110" s="33"/>
    </row>
    <row r="111" spans="1:47" s="2" customFormat="1" ht="24.95" customHeight="1">
      <c r="A111" s="33"/>
      <c r="B111" s="34"/>
      <c r="C111" s="22" t="s">
        <v>138</v>
      </c>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47" s="2" customFormat="1" ht="6.95" customHeight="1">
      <c r="A112" s="33"/>
      <c r="B112" s="34"/>
      <c r="C112" s="33"/>
      <c r="D112" s="33"/>
      <c r="E112" s="33"/>
      <c r="F112" s="33"/>
      <c r="G112" s="33"/>
      <c r="H112" s="33"/>
      <c r="I112" s="33"/>
      <c r="J112" s="33"/>
      <c r="K112" s="33"/>
      <c r="L112" s="43"/>
      <c r="S112" s="33"/>
      <c r="T112" s="33"/>
      <c r="U112" s="33"/>
      <c r="V112" s="33"/>
      <c r="W112" s="33"/>
      <c r="X112" s="33"/>
      <c r="Y112" s="33"/>
      <c r="Z112" s="33"/>
      <c r="AA112" s="33"/>
      <c r="AB112" s="33"/>
      <c r="AC112" s="33"/>
      <c r="AD112" s="33"/>
      <c r="AE112" s="33"/>
    </row>
    <row r="113" spans="1:63" s="2" customFormat="1" ht="12" customHeight="1">
      <c r="A113" s="33"/>
      <c r="B113" s="34"/>
      <c r="C113" s="28" t="s">
        <v>16</v>
      </c>
      <c r="D113" s="33"/>
      <c r="E113" s="33"/>
      <c r="F113" s="33"/>
      <c r="G113" s="33"/>
      <c r="H113" s="33"/>
      <c r="I113" s="33"/>
      <c r="J113" s="33"/>
      <c r="K113" s="33"/>
      <c r="L113" s="43"/>
      <c r="S113" s="33"/>
      <c r="T113" s="33"/>
      <c r="U113" s="33"/>
      <c r="V113" s="33"/>
      <c r="W113" s="33"/>
      <c r="X113" s="33"/>
      <c r="Y113" s="33"/>
      <c r="Z113" s="33"/>
      <c r="AA113" s="33"/>
      <c r="AB113" s="33"/>
      <c r="AC113" s="33"/>
      <c r="AD113" s="33"/>
      <c r="AE113" s="33"/>
    </row>
    <row r="114" spans="1:63" s="2" customFormat="1" ht="16.5" customHeight="1">
      <c r="A114" s="33"/>
      <c r="B114" s="34"/>
      <c r="C114" s="33"/>
      <c r="D114" s="33"/>
      <c r="E114" s="269" t="str">
        <f>E7</f>
        <v>Cyklostezka spojující ul. Lhotská s cyklostezkou směr Štarnov</v>
      </c>
      <c r="F114" s="270"/>
      <c r="G114" s="270"/>
      <c r="H114" s="270"/>
      <c r="I114" s="33"/>
      <c r="J114" s="33"/>
      <c r="K114" s="33"/>
      <c r="L114" s="43"/>
      <c r="S114" s="33"/>
      <c r="T114" s="33"/>
      <c r="U114" s="33"/>
      <c r="V114" s="33"/>
      <c r="W114" s="33"/>
      <c r="X114" s="33"/>
      <c r="Y114" s="33"/>
      <c r="Z114" s="33"/>
      <c r="AA114" s="33"/>
      <c r="AB114" s="33"/>
      <c r="AC114" s="33"/>
      <c r="AD114" s="33"/>
      <c r="AE114" s="33"/>
    </row>
    <row r="115" spans="1:63" s="1" customFormat="1" ht="12" customHeight="1">
      <c r="B115" s="21"/>
      <c r="C115" s="28" t="s">
        <v>120</v>
      </c>
      <c r="L115" s="21"/>
    </row>
    <row r="116" spans="1:63" s="2" customFormat="1" ht="16.5" customHeight="1">
      <c r="A116" s="33"/>
      <c r="B116" s="34"/>
      <c r="C116" s="33"/>
      <c r="D116" s="33"/>
      <c r="E116" s="269" t="s">
        <v>835</v>
      </c>
      <c r="F116" s="271"/>
      <c r="G116" s="271"/>
      <c r="H116" s="271"/>
      <c r="I116" s="33"/>
      <c r="J116" s="33"/>
      <c r="K116" s="33"/>
      <c r="L116" s="43"/>
      <c r="S116" s="33"/>
      <c r="T116" s="33"/>
      <c r="U116" s="33"/>
      <c r="V116" s="33"/>
      <c r="W116" s="33"/>
      <c r="X116" s="33"/>
      <c r="Y116" s="33"/>
      <c r="Z116" s="33"/>
      <c r="AA116" s="33"/>
      <c r="AB116" s="33"/>
      <c r="AC116" s="33"/>
      <c r="AD116" s="33"/>
      <c r="AE116" s="33"/>
    </row>
    <row r="117" spans="1:63" s="2" customFormat="1" ht="12" customHeight="1">
      <c r="A117" s="33"/>
      <c r="B117" s="34"/>
      <c r="C117" s="28" t="s">
        <v>122</v>
      </c>
      <c r="D117" s="33"/>
      <c r="E117" s="33"/>
      <c r="F117" s="33"/>
      <c r="G117" s="33"/>
      <c r="H117" s="33"/>
      <c r="I117" s="33"/>
      <c r="J117" s="33"/>
      <c r="K117" s="33"/>
      <c r="L117" s="43"/>
      <c r="S117" s="33"/>
      <c r="T117" s="33"/>
      <c r="U117" s="33"/>
      <c r="V117" s="33"/>
      <c r="W117" s="33"/>
      <c r="X117" s="33"/>
      <c r="Y117" s="33"/>
      <c r="Z117" s="33"/>
      <c r="AA117" s="33"/>
      <c r="AB117" s="33"/>
      <c r="AC117" s="33"/>
      <c r="AD117" s="33"/>
      <c r="AE117" s="33"/>
    </row>
    <row r="118" spans="1:63" s="2" customFormat="1" ht="16.5" customHeight="1">
      <c r="A118" s="33"/>
      <c r="B118" s="34"/>
      <c r="C118" s="33"/>
      <c r="D118" s="33"/>
      <c r="E118" s="226" t="str">
        <f>E11</f>
        <v>023 - Vedlejší a ostatní náklady - neuznatelné náklady</v>
      </c>
      <c r="F118" s="271"/>
      <c r="G118" s="271"/>
      <c r="H118" s="271"/>
      <c r="I118" s="33"/>
      <c r="J118" s="33"/>
      <c r="K118" s="33"/>
      <c r="L118" s="43"/>
      <c r="S118" s="33"/>
      <c r="T118" s="33"/>
      <c r="U118" s="33"/>
      <c r="V118" s="33"/>
      <c r="W118" s="33"/>
      <c r="X118" s="33"/>
      <c r="Y118" s="33"/>
      <c r="Z118" s="33"/>
      <c r="AA118" s="33"/>
      <c r="AB118" s="33"/>
      <c r="AC118" s="33"/>
      <c r="AD118" s="33"/>
      <c r="AE118" s="33"/>
    </row>
    <row r="119" spans="1:63" s="2" customFormat="1" ht="6.95" customHeight="1">
      <c r="A119" s="33"/>
      <c r="B119" s="34"/>
      <c r="C119" s="33"/>
      <c r="D119" s="33"/>
      <c r="E119" s="33"/>
      <c r="F119" s="33"/>
      <c r="G119" s="33"/>
      <c r="H119" s="33"/>
      <c r="I119" s="33"/>
      <c r="J119" s="33"/>
      <c r="K119" s="33"/>
      <c r="L119" s="43"/>
      <c r="S119" s="33"/>
      <c r="T119" s="33"/>
      <c r="U119" s="33"/>
      <c r="V119" s="33"/>
      <c r="W119" s="33"/>
      <c r="X119" s="33"/>
      <c r="Y119" s="33"/>
      <c r="Z119" s="33"/>
      <c r="AA119" s="33"/>
      <c r="AB119" s="33"/>
      <c r="AC119" s="33"/>
      <c r="AD119" s="33"/>
      <c r="AE119" s="33"/>
    </row>
    <row r="120" spans="1:63" s="2" customFormat="1" ht="12" customHeight="1">
      <c r="A120" s="33"/>
      <c r="B120" s="34"/>
      <c r="C120" s="28" t="s">
        <v>20</v>
      </c>
      <c r="D120" s="33"/>
      <c r="E120" s="33"/>
      <c r="F120" s="26" t="str">
        <f>F14</f>
        <v>Šternberk</v>
      </c>
      <c r="G120" s="33"/>
      <c r="H120" s="33"/>
      <c r="I120" s="28" t="s">
        <v>22</v>
      </c>
      <c r="J120" s="56" t="str">
        <f>IF(J14="","",J14)</f>
        <v>16. 8. 2021</v>
      </c>
      <c r="K120" s="33"/>
      <c r="L120" s="43"/>
      <c r="S120" s="33"/>
      <c r="T120" s="33"/>
      <c r="U120" s="33"/>
      <c r="V120" s="33"/>
      <c r="W120" s="33"/>
      <c r="X120" s="33"/>
      <c r="Y120" s="33"/>
      <c r="Z120" s="33"/>
      <c r="AA120" s="33"/>
      <c r="AB120" s="33"/>
      <c r="AC120" s="33"/>
      <c r="AD120" s="33"/>
      <c r="AE120" s="33"/>
    </row>
    <row r="121" spans="1:63" s="2" customFormat="1" ht="6.95" customHeight="1">
      <c r="A121" s="33"/>
      <c r="B121" s="34"/>
      <c r="C121" s="33"/>
      <c r="D121" s="33"/>
      <c r="E121" s="33"/>
      <c r="F121" s="33"/>
      <c r="G121" s="33"/>
      <c r="H121" s="33"/>
      <c r="I121" s="33"/>
      <c r="J121" s="33"/>
      <c r="K121" s="33"/>
      <c r="L121" s="43"/>
      <c r="S121" s="33"/>
      <c r="T121" s="33"/>
      <c r="U121" s="33"/>
      <c r="V121" s="33"/>
      <c r="W121" s="33"/>
      <c r="X121" s="33"/>
      <c r="Y121" s="33"/>
      <c r="Z121" s="33"/>
      <c r="AA121" s="33"/>
      <c r="AB121" s="33"/>
      <c r="AC121" s="33"/>
      <c r="AD121" s="33"/>
      <c r="AE121" s="33"/>
    </row>
    <row r="122" spans="1:63" s="2" customFormat="1" ht="25.7" customHeight="1">
      <c r="A122" s="33"/>
      <c r="B122" s="34"/>
      <c r="C122" s="28" t="s">
        <v>24</v>
      </c>
      <c r="D122" s="33"/>
      <c r="E122" s="33"/>
      <c r="F122" s="26" t="str">
        <f>E17</f>
        <v>Město Šternberk, Horní nám. 16, 785 01 Šternberk</v>
      </c>
      <c r="G122" s="33"/>
      <c r="H122" s="33"/>
      <c r="I122" s="28" t="s">
        <v>31</v>
      </c>
      <c r="J122" s="31" t="str">
        <f>E23</f>
        <v>Ing. Linda Smítalová - Atelis</v>
      </c>
      <c r="K122" s="33"/>
      <c r="L122" s="43"/>
      <c r="S122" s="33"/>
      <c r="T122" s="33"/>
      <c r="U122" s="33"/>
      <c r="V122" s="33"/>
      <c r="W122" s="33"/>
      <c r="X122" s="33"/>
      <c r="Y122" s="33"/>
      <c r="Z122" s="33"/>
      <c r="AA122" s="33"/>
      <c r="AB122" s="33"/>
      <c r="AC122" s="33"/>
      <c r="AD122" s="33"/>
      <c r="AE122" s="33"/>
    </row>
    <row r="123" spans="1:63" s="2" customFormat="1" ht="15.2" customHeight="1">
      <c r="A123" s="33"/>
      <c r="B123" s="34"/>
      <c r="C123" s="28" t="s">
        <v>29</v>
      </c>
      <c r="D123" s="33"/>
      <c r="E123" s="33"/>
      <c r="F123" s="26" t="str">
        <f>IF(E20="","",E20)</f>
        <v>Vyplň údaj</v>
      </c>
      <c r="G123" s="33"/>
      <c r="H123" s="33"/>
      <c r="I123" s="28" t="s">
        <v>35</v>
      </c>
      <c r="J123" s="31" t="str">
        <f>E26</f>
        <v>Čiklová</v>
      </c>
      <c r="K123" s="33"/>
      <c r="L123" s="43"/>
      <c r="S123" s="33"/>
      <c r="T123" s="33"/>
      <c r="U123" s="33"/>
      <c r="V123" s="33"/>
      <c r="W123" s="33"/>
      <c r="X123" s="33"/>
      <c r="Y123" s="33"/>
      <c r="Z123" s="33"/>
      <c r="AA123" s="33"/>
      <c r="AB123" s="33"/>
      <c r="AC123" s="33"/>
      <c r="AD123" s="33"/>
      <c r="AE123" s="33"/>
    </row>
    <row r="124" spans="1:63" s="2" customFormat="1" ht="10.35" customHeight="1">
      <c r="A124" s="33"/>
      <c r="B124" s="34"/>
      <c r="C124" s="33"/>
      <c r="D124" s="33"/>
      <c r="E124" s="33"/>
      <c r="F124" s="33"/>
      <c r="G124" s="33"/>
      <c r="H124" s="33"/>
      <c r="I124" s="33"/>
      <c r="J124" s="33"/>
      <c r="K124" s="33"/>
      <c r="L124" s="43"/>
      <c r="S124" s="33"/>
      <c r="T124" s="33"/>
      <c r="U124" s="33"/>
      <c r="V124" s="33"/>
      <c r="W124" s="33"/>
      <c r="X124" s="33"/>
      <c r="Y124" s="33"/>
      <c r="Z124" s="33"/>
      <c r="AA124" s="33"/>
      <c r="AB124" s="33"/>
      <c r="AC124" s="33"/>
      <c r="AD124" s="33"/>
      <c r="AE124" s="33"/>
    </row>
    <row r="125" spans="1:63" s="11" customFormat="1" ht="29.25" customHeight="1">
      <c r="A125" s="127"/>
      <c r="B125" s="128"/>
      <c r="C125" s="129" t="s">
        <v>139</v>
      </c>
      <c r="D125" s="130" t="s">
        <v>63</v>
      </c>
      <c r="E125" s="130" t="s">
        <v>59</v>
      </c>
      <c r="F125" s="130" t="s">
        <v>60</v>
      </c>
      <c r="G125" s="130" t="s">
        <v>140</v>
      </c>
      <c r="H125" s="130" t="s">
        <v>141</v>
      </c>
      <c r="I125" s="130" t="s">
        <v>142</v>
      </c>
      <c r="J125" s="130" t="s">
        <v>126</v>
      </c>
      <c r="K125" s="131" t="s">
        <v>143</v>
      </c>
      <c r="L125" s="132"/>
      <c r="M125" s="63" t="s">
        <v>1</v>
      </c>
      <c r="N125" s="64" t="s">
        <v>42</v>
      </c>
      <c r="O125" s="64" t="s">
        <v>144</v>
      </c>
      <c r="P125" s="64" t="s">
        <v>145</v>
      </c>
      <c r="Q125" s="64" t="s">
        <v>146</v>
      </c>
      <c r="R125" s="64" t="s">
        <v>147</v>
      </c>
      <c r="S125" s="64" t="s">
        <v>148</v>
      </c>
      <c r="T125" s="65" t="s">
        <v>149</v>
      </c>
      <c r="U125" s="127"/>
      <c r="V125" s="127"/>
      <c r="W125" s="127"/>
      <c r="X125" s="127"/>
      <c r="Y125" s="127"/>
      <c r="Z125" s="127"/>
      <c r="AA125" s="127"/>
      <c r="AB125" s="127"/>
      <c r="AC125" s="127"/>
      <c r="AD125" s="127"/>
      <c r="AE125" s="127"/>
    </row>
    <row r="126" spans="1:63" s="2" customFormat="1" ht="22.9" customHeight="1">
      <c r="A126" s="33"/>
      <c r="B126" s="34"/>
      <c r="C126" s="70" t="s">
        <v>150</v>
      </c>
      <c r="D126" s="33"/>
      <c r="E126" s="33"/>
      <c r="F126" s="33"/>
      <c r="G126" s="33"/>
      <c r="H126" s="33"/>
      <c r="I126" s="33"/>
      <c r="J126" s="133">
        <f>BK126</f>
        <v>0</v>
      </c>
      <c r="K126" s="33"/>
      <c r="L126" s="34"/>
      <c r="M126" s="66"/>
      <c r="N126" s="57"/>
      <c r="O126" s="67"/>
      <c r="P126" s="134">
        <f>P127+P135</f>
        <v>0</v>
      </c>
      <c r="Q126" s="67"/>
      <c r="R126" s="134">
        <f>R127+R135</f>
        <v>0</v>
      </c>
      <c r="S126" s="67"/>
      <c r="T126" s="135">
        <f>T127+T135</f>
        <v>0</v>
      </c>
      <c r="U126" s="33"/>
      <c r="V126" s="33"/>
      <c r="W126" s="33"/>
      <c r="X126" s="33"/>
      <c r="Y126" s="33"/>
      <c r="Z126" s="33"/>
      <c r="AA126" s="33"/>
      <c r="AB126" s="33"/>
      <c r="AC126" s="33"/>
      <c r="AD126" s="33"/>
      <c r="AE126" s="33"/>
      <c r="AT126" s="18" t="s">
        <v>77</v>
      </c>
      <c r="AU126" s="18" t="s">
        <v>128</v>
      </c>
      <c r="BK126" s="136">
        <f>BK127+BK135</f>
        <v>0</v>
      </c>
    </row>
    <row r="127" spans="1:63" s="12" customFormat="1" ht="25.9" customHeight="1">
      <c r="B127" s="137"/>
      <c r="D127" s="138" t="s">
        <v>77</v>
      </c>
      <c r="E127" s="139" t="s">
        <v>151</v>
      </c>
      <c r="F127" s="139" t="s">
        <v>152</v>
      </c>
      <c r="I127" s="140"/>
      <c r="J127" s="141">
        <f>BK127</f>
        <v>0</v>
      </c>
      <c r="L127" s="137"/>
      <c r="M127" s="142"/>
      <c r="N127" s="143"/>
      <c r="O127" s="143"/>
      <c r="P127" s="144">
        <f>P128</f>
        <v>0</v>
      </c>
      <c r="Q127" s="143"/>
      <c r="R127" s="144">
        <f>R128</f>
        <v>0</v>
      </c>
      <c r="S127" s="143"/>
      <c r="T127" s="145">
        <f>T128</f>
        <v>0</v>
      </c>
      <c r="AR127" s="138" t="s">
        <v>191</v>
      </c>
      <c r="AT127" s="146" t="s">
        <v>77</v>
      </c>
      <c r="AU127" s="146" t="s">
        <v>78</v>
      </c>
      <c r="AY127" s="138" t="s">
        <v>153</v>
      </c>
      <c r="BK127" s="147">
        <f>BK128</f>
        <v>0</v>
      </c>
    </row>
    <row r="128" spans="1:63" s="12" customFormat="1" ht="22.9" customHeight="1">
      <c r="B128" s="137"/>
      <c r="D128" s="138" t="s">
        <v>77</v>
      </c>
      <c r="E128" s="148" t="s">
        <v>802</v>
      </c>
      <c r="F128" s="148" t="s">
        <v>803</v>
      </c>
      <c r="I128" s="140"/>
      <c r="J128" s="149">
        <f>BK128</f>
        <v>0</v>
      </c>
      <c r="L128" s="137"/>
      <c r="M128" s="142"/>
      <c r="N128" s="143"/>
      <c r="O128" s="143"/>
      <c r="P128" s="144">
        <f>SUM(P129:P134)</f>
        <v>0</v>
      </c>
      <c r="Q128" s="143"/>
      <c r="R128" s="144">
        <f>SUM(R129:R134)</f>
        <v>0</v>
      </c>
      <c r="S128" s="143"/>
      <c r="T128" s="145">
        <f>SUM(T129:T134)</f>
        <v>0</v>
      </c>
      <c r="AR128" s="138" t="s">
        <v>191</v>
      </c>
      <c r="AT128" s="146" t="s">
        <v>77</v>
      </c>
      <c r="AU128" s="146" t="s">
        <v>85</v>
      </c>
      <c r="AY128" s="138" t="s">
        <v>153</v>
      </c>
      <c r="BK128" s="147">
        <f>SUM(BK129:BK134)</f>
        <v>0</v>
      </c>
    </row>
    <row r="129" spans="1:65" s="2" customFormat="1" ht="16.5" customHeight="1">
      <c r="A129" s="33"/>
      <c r="B129" s="150"/>
      <c r="C129" s="151" t="s">
        <v>85</v>
      </c>
      <c r="D129" s="151" t="s">
        <v>155</v>
      </c>
      <c r="E129" s="152" t="s">
        <v>804</v>
      </c>
      <c r="F129" s="153" t="s">
        <v>805</v>
      </c>
      <c r="G129" s="154" t="s">
        <v>307</v>
      </c>
      <c r="H129" s="155">
        <v>0.56000000000000005</v>
      </c>
      <c r="I129" s="156"/>
      <c r="J129" s="157">
        <f>ROUND(I129*H129,2)</f>
        <v>0</v>
      </c>
      <c r="K129" s="153" t="s">
        <v>1</v>
      </c>
      <c r="L129" s="273" t="s">
        <v>1396</v>
      </c>
      <c r="M129" s="158" t="s">
        <v>1</v>
      </c>
      <c r="N129" s="159" t="s">
        <v>43</v>
      </c>
      <c r="O129" s="59"/>
      <c r="P129" s="160">
        <f>O129*H129</f>
        <v>0</v>
      </c>
      <c r="Q129" s="160">
        <v>0</v>
      </c>
      <c r="R129" s="160">
        <f>Q129*H129</f>
        <v>0</v>
      </c>
      <c r="S129" s="160">
        <v>0</v>
      </c>
      <c r="T129" s="161">
        <f>S129*H129</f>
        <v>0</v>
      </c>
      <c r="U129" s="33"/>
      <c r="V129" s="33"/>
      <c r="W129" s="33"/>
      <c r="X129" s="33"/>
      <c r="Y129" s="33"/>
      <c r="Z129" s="33"/>
      <c r="AA129" s="33"/>
      <c r="AB129" s="33"/>
      <c r="AC129" s="33"/>
      <c r="AD129" s="33"/>
      <c r="AE129" s="33"/>
      <c r="AR129" s="162" t="s">
        <v>806</v>
      </c>
      <c r="AT129" s="162" t="s">
        <v>155</v>
      </c>
      <c r="AU129" s="162" t="s">
        <v>87</v>
      </c>
      <c r="AY129" s="18" t="s">
        <v>153</v>
      </c>
      <c r="BE129" s="163">
        <f>IF(N129="základní",J129,0)</f>
        <v>0</v>
      </c>
      <c r="BF129" s="163">
        <f>IF(N129="snížená",J129,0)</f>
        <v>0</v>
      </c>
      <c r="BG129" s="163">
        <f>IF(N129="zákl. přenesená",J129,0)</f>
        <v>0</v>
      </c>
      <c r="BH129" s="163">
        <f>IF(N129="sníž. přenesená",J129,0)</f>
        <v>0</v>
      </c>
      <c r="BI129" s="163">
        <f>IF(N129="nulová",J129,0)</f>
        <v>0</v>
      </c>
      <c r="BJ129" s="18" t="s">
        <v>85</v>
      </c>
      <c r="BK129" s="163">
        <f>ROUND(I129*H129,2)</f>
        <v>0</v>
      </c>
      <c r="BL129" s="18" t="s">
        <v>806</v>
      </c>
      <c r="BM129" s="162" t="s">
        <v>1365</v>
      </c>
    </row>
    <row r="130" spans="1:65" s="2" customFormat="1" ht="11.25">
      <c r="A130" s="33"/>
      <c r="B130" s="34"/>
      <c r="C130" s="33"/>
      <c r="D130" s="164" t="s">
        <v>162</v>
      </c>
      <c r="E130" s="33"/>
      <c r="F130" s="165" t="s">
        <v>805</v>
      </c>
      <c r="G130" s="33"/>
      <c r="H130" s="33"/>
      <c r="I130" s="166"/>
      <c r="J130" s="33"/>
      <c r="K130" s="33"/>
      <c r="L130" s="34"/>
      <c r="M130" s="167"/>
      <c r="N130" s="168"/>
      <c r="O130" s="59"/>
      <c r="P130" s="59"/>
      <c r="Q130" s="59"/>
      <c r="R130" s="59"/>
      <c r="S130" s="59"/>
      <c r="T130" s="60"/>
      <c r="U130" s="33"/>
      <c r="V130" s="33"/>
      <c r="W130" s="33"/>
      <c r="X130" s="33"/>
      <c r="Y130" s="33"/>
      <c r="Z130" s="33"/>
      <c r="AA130" s="33"/>
      <c r="AB130" s="33"/>
      <c r="AC130" s="33"/>
      <c r="AD130" s="33"/>
      <c r="AE130" s="33"/>
      <c r="AT130" s="18" t="s">
        <v>162</v>
      </c>
      <c r="AU130" s="18" t="s">
        <v>87</v>
      </c>
    </row>
    <row r="131" spans="1:65" s="2" customFormat="1" ht="16.5" customHeight="1">
      <c r="A131" s="33"/>
      <c r="B131" s="150"/>
      <c r="C131" s="151" t="s">
        <v>87</v>
      </c>
      <c r="D131" s="151" t="s">
        <v>155</v>
      </c>
      <c r="E131" s="152" t="s">
        <v>808</v>
      </c>
      <c r="F131" s="153" t="s">
        <v>809</v>
      </c>
      <c r="G131" s="154" t="s">
        <v>307</v>
      </c>
      <c r="H131" s="155">
        <v>0.56000000000000005</v>
      </c>
      <c r="I131" s="156"/>
      <c r="J131" s="157">
        <f>ROUND(I131*H131,2)</f>
        <v>0</v>
      </c>
      <c r="K131" s="153" t="s">
        <v>159</v>
      </c>
      <c r="L131" s="273" t="s">
        <v>1396</v>
      </c>
      <c r="M131" s="158" t="s">
        <v>1</v>
      </c>
      <c r="N131" s="159" t="s">
        <v>43</v>
      </c>
      <c r="O131" s="59"/>
      <c r="P131" s="160">
        <f>O131*H131</f>
        <v>0</v>
      </c>
      <c r="Q131" s="160">
        <v>0</v>
      </c>
      <c r="R131" s="160">
        <f>Q131*H131</f>
        <v>0</v>
      </c>
      <c r="S131" s="160">
        <v>0</v>
      </c>
      <c r="T131" s="161">
        <f>S131*H131</f>
        <v>0</v>
      </c>
      <c r="U131" s="33"/>
      <c r="V131" s="33"/>
      <c r="W131" s="33"/>
      <c r="X131" s="33"/>
      <c r="Y131" s="33"/>
      <c r="Z131" s="33"/>
      <c r="AA131" s="33"/>
      <c r="AB131" s="33"/>
      <c r="AC131" s="33"/>
      <c r="AD131" s="33"/>
      <c r="AE131" s="33"/>
      <c r="AR131" s="162" t="s">
        <v>806</v>
      </c>
      <c r="AT131" s="162" t="s">
        <v>155</v>
      </c>
      <c r="AU131" s="162" t="s">
        <v>87</v>
      </c>
      <c r="AY131" s="18" t="s">
        <v>153</v>
      </c>
      <c r="BE131" s="163">
        <f>IF(N131="základní",J131,0)</f>
        <v>0</v>
      </c>
      <c r="BF131" s="163">
        <f>IF(N131="snížená",J131,0)</f>
        <v>0</v>
      </c>
      <c r="BG131" s="163">
        <f>IF(N131="zákl. přenesená",J131,0)</f>
        <v>0</v>
      </c>
      <c r="BH131" s="163">
        <f>IF(N131="sníž. přenesená",J131,0)</f>
        <v>0</v>
      </c>
      <c r="BI131" s="163">
        <f>IF(N131="nulová",J131,0)</f>
        <v>0</v>
      </c>
      <c r="BJ131" s="18" t="s">
        <v>85</v>
      </c>
      <c r="BK131" s="163">
        <f>ROUND(I131*H131,2)</f>
        <v>0</v>
      </c>
      <c r="BL131" s="18" t="s">
        <v>806</v>
      </c>
      <c r="BM131" s="162" t="s">
        <v>1366</v>
      </c>
    </row>
    <row r="132" spans="1:65" s="2" customFormat="1" ht="19.5">
      <c r="A132" s="33"/>
      <c r="B132" s="34"/>
      <c r="C132" s="33"/>
      <c r="D132" s="164" t="s">
        <v>162</v>
      </c>
      <c r="E132" s="33"/>
      <c r="F132" s="165" t="s">
        <v>811</v>
      </c>
      <c r="G132" s="33"/>
      <c r="H132" s="33"/>
      <c r="I132" s="166"/>
      <c r="J132" s="33"/>
      <c r="K132" s="33"/>
      <c r="L132" s="34"/>
      <c r="M132" s="167"/>
      <c r="N132" s="168"/>
      <c r="O132" s="59"/>
      <c r="P132" s="59"/>
      <c r="Q132" s="59"/>
      <c r="R132" s="59"/>
      <c r="S132" s="59"/>
      <c r="T132" s="60"/>
      <c r="U132" s="33"/>
      <c r="V132" s="33"/>
      <c r="W132" s="33"/>
      <c r="X132" s="33"/>
      <c r="Y132" s="33"/>
      <c r="Z132" s="33"/>
      <c r="AA132" s="33"/>
      <c r="AB132" s="33"/>
      <c r="AC132" s="33"/>
      <c r="AD132" s="33"/>
      <c r="AE132" s="33"/>
      <c r="AT132" s="18" t="s">
        <v>162</v>
      </c>
      <c r="AU132" s="18" t="s">
        <v>87</v>
      </c>
    </row>
    <row r="133" spans="1:65" s="2" customFormat="1" ht="16.5" customHeight="1">
      <c r="A133" s="33"/>
      <c r="B133" s="150"/>
      <c r="C133" s="151" t="s">
        <v>176</v>
      </c>
      <c r="D133" s="151" t="s">
        <v>155</v>
      </c>
      <c r="E133" s="152" t="s">
        <v>1367</v>
      </c>
      <c r="F133" s="153" t="s">
        <v>1368</v>
      </c>
      <c r="G133" s="154" t="s">
        <v>307</v>
      </c>
      <c r="H133" s="155">
        <v>1</v>
      </c>
      <c r="I133" s="156"/>
      <c r="J133" s="157">
        <f>ROUND(I133*H133,2)</f>
        <v>0</v>
      </c>
      <c r="K133" s="153" t="s">
        <v>1</v>
      </c>
      <c r="L133" s="34"/>
      <c r="M133" s="158" t="s">
        <v>1</v>
      </c>
      <c r="N133" s="159" t="s">
        <v>43</v>
      </c>
      <c r="O133" s="59"/>
      <c r="P133" s="160">
        <f>O133*H133</f>
        <v>0</v>
      </c>
      <c r="Q133" s="160">
        <v>0</v>
      </c>
      <c r="R133" s="160">
        <f>Q133*H133</f>
        <v>0</v>
      </c>
      <c r="S133" s="160">
        <v>0</v>
      </c>
      <c r="T133" s="161">
        <f>S133*H133</f>
        <v>0</v>
      </c>
      <c r="U133" s="33"/>
      <c r="V133" s="33"/>
      <c r="W133" s="33"/>
      <c r="X133" s="33"/>
      <c r="Y133" s="33"/>
      <c r="Z133" s="33"/>
      <c r="AA133" s="33"/>
      <c r="AB133" s="33"/>
      <c r="AC133" s="33"/>
      <c r="AD133" s="33"/>
      <c r="AE133" s="33"/>
      <c r="AR133" s="162" t="s">
        <v>806</v>
      </c>
      <c r="AT133" s="162" t="s">
        <v>155</v>
      </c>
      <c r="AU133" s="162" t="s">
        <v>87</v>
      </c>
      <c r="AY133" s="18" t="s">
        <v>153</v>
      </c>
      <c r="BE133" s="163">
        <f>IF(N133="základní",J133,0)</f>
        <v>0</v>
      </c>
      <c r="BF133" s="163">
        <f>IF(N133="snížená",J133,0)</f>
        <v>0</v>
      </c>
      <c r="BG133" s="163">
        <f>IF(N133="zákl. přenesená",J133,0)</f>
        <v>0</v>
      </c>
      <c r="BH133" s="163">
        <f>IF(N133="sníž. přenesená",J133,0)</f>
        <v>0</v>
      </c>
      <c r="BI133" s="163">
        <f>IF(N133="nulová",J133,0)</f>
        <v>0</v>
      </c>
      <c r="BJ133" s="18" t="s">
        <v>85</v>
      </c>
      <c r="BK133" s="163">
        <f>ROUND(I133*H133,2)</f>
        <v>0</v>
      </c>
      <c r="BL133" s="18" t="s">
        <v>806</v>
      </c>
      <c r="BM133" s="162" t="s">
        <v>1369</v>
      </c>
    </row>
    <row r="134" spans="1:65" s="2" customFormat="1" ht="11.25">
      <c r="A134" s="33"/>
      <c r="B134" s="34"/>
      <c r="C134" s="33"/>
      <c r="D134" s="164" t="s">
        <v>162</v>
      </c>
      <c r="E134" s="33"/>
      <c r="F134" s="165" t="s">
        <v>1368</v>
      </c>
      <c r="G134" s="33"/>
      <c r="H134" s="33"/>
      <c r="I134" s="166"/>
      <c r="J134" s="33"/>
      <c r="K134" s="33"/>
      <c r="L134" s="34"/>
      <c r="M134" s="167"/>
      <c r="N134" s="168"/>
      <c r="O134" s="59"/>
      <c r="P134" s="59"/>
      <c r="Q134" s="59"/>
      <c r="R134" s="59"/>
      <c r="S134" s="59"/>
      <c r="T134" s="60"/>
      <c r="U134" s="33"/>
      <c r="V134" s="33"/>
      <c r="W134" s="33"/>
      <c r="X134" s="33"/>
      <c r="Y134" s="33"/>
      <c r="Z134" s="33"/>
      <c r="AA134" s="33"/>
      <c r="AB134" s="33"/>
      <c r="AC134" s="33"/>
      <c r="AD134" s="33"/>
      <c r="AE134" s="33"/>
      <c r="AT134" s="18" t="s">
        <v>162</v>
      </c>
      <c r="AU134" s="18" t="s">
        <v>87</v>
      </c>
    </row>
    <row r="135" spans="1:65" s="12" customFormat="1" ht="25.9" customHeight="1">
      <c r="B135" s="137"/>
      <c r="D135" s="138" t="s">
        <v>77</v>
      </c>
      <c r="E135" s="139" t="s">
        <v>812</v>
      </c>
      <c r="F135" s="139" t="s">
        <v>813</v>
      </c>
      <c r="I135" s="140"/>
      <c r="J135" s="141">
        <f>BK135</f>
        <v>0</v>
      </c>
      <c r="L135" s="137"/>
      <c r="M135" s="142"/>
      <c r="N135" s="143"/>
      <c r="O135" s="143"/>
      <c r="P135" s="144">
        <f>P136+P147+P150</f>
        <v>0</v>
      </c>
      <c r="Q135" s="143"/>
      <c r="R135" s="144">
        <f>R136+R147+R150</f>
        <v>0</v>
      </c>
      <c r="S135" s="143"/>
      <c r="T135" s="145">
        <f>T136+T147+T150</f>
        <v>0</v>
      </c>
      <c r="AR135" s="138" t="s">
        <v>191</v>
      </c>
      <c r="AT135" s="146" t="s">
        <v>77</v>
      </c>
      <c r="AU135" s="146" t="s">
        <v>78</v>
      </c>
      <c r="AY135" s="138" t="s">
        <v>153</v>
      </c>
      <c r="BK135" s="147">
        <f>BK136+BK147+BK150</f>
        <v>0</v>
      </c>
    </row>
    <row r="136" spans="1:65" s="12" customFormat="1" ht="22.9" customHeight="1">
      <c r="B136" s="137"/>
      <c r="D136" s="138" t="s">
        <v>77</v>
      </c>
      <c r="E136" s="148" t="s">
        <v>814</v>
      </c>
      <c r="F136" s="148" t="s">
        <v>815</v>
      </c>
      <c r="I136" s="140"/>
      <c r="J136" s="149">
        <f>BK136</f>
        <v>0</v>
      </c>
      <c r="L136" s="137"/>
      <c r="M136" s="142"/>
      <c r="N136" s="143"/>
      <c r="O136" s="143"/>
      <c r="P136" s="144">
        <f>SUM(P137:P146)</f>
        <v>0</v>
      </c>
      <c r="Q136" s="143"/>
      <c r="R136" s="144">
        <f>SUM(R137:R146)</f>
        <v>0</v>
      </c>
      <c r="S136" s="143"/>
      <c r="T136" s="145">
        <f>SUM(T137:T146)</f>
        <v>0</v>
      </c>
      <c r="AR136" s="138" t="s">
        <v>191</v>
      </c>
      <c r="AT136" s="146" t="s">
        <v>77</v>
      </c>
      <c r="AU136" s="146" t="s">
        <v>85</v>
      </c>
      <c r="AY136" s="138" t="s">
        <v>153</v>
      </c>
      <c r="BK136" s="147">
        <f>SUM(BK137:BK146)</f>
        <v>0</v>
      </c>
    </row>
    <row r="137" spans="1:65" s="2" customFormat="1" ht="16.5" customHeight="1">
      <c r="A137" s="33"/>
      <c r="B137" s="150"/>
      <c r="C137" s="151" t="s">
        <v>160</v>
      </c>
      <c r="D137" s="151" t="s">
        <v>155</v>
      </c>
      <c r="E137" s="152" t="s">
        <v>1370</v>
      </c>
      <c r="F137" s="153" t="s">
        <v>1371</v>
      </c>
      <c r="G137" s="154" t="s">
        <v>307</v>
      </c>
      <c r="H137" s="155">
        <v>1</v>
      </c>
      <c r="I137" s="156"/>
      <c r="J137" s="157">
        <f>ROUND(I137*H137,2)</f>
        <v>0</v>
      </c>
      <c r="K137" s="153" t="s">
        <v>159</v>
      </c>
      <c r="L137" s="34"/>
      <c r="M137" s="158" t="s">
        <v>1</v>
      </c>
      <c r="N137" s="159" t="s">
        <v>43</v>
      </c>
      <c r="O137" s="59"/>
      <c r="P137" s="160">
        <f>O137*H137</f>
        <v>0</v>
      </c>
      <c r="Q137" s="160">
        <v>0</v>
      </c>
      <c r="R137" s="160">
        <f>Q137*H137</f>
        <v>0</v>
      </c>
      <c r="S137" s="160">
        <v>0</v>
      </c>
      <c r="T137" s="161">
        <f>S137*H137</f>
        <v>0</v>
      </c>
      <c r="U137" s="33"/>
      <c r="V137" s="33"/>
      <c r="W137" s="33"/>
      <c r="X137" s="33"/>
      <c r="Y137" s="33"/>
      <c r="Z137" s="33"/>
      <c r="AA137" s="33"/>
      <c r="AB137" s="33"/>
      <c r="AC137" s="33"/>
      <c r="AD137" s="33"/>
      <c r="AE137" s="33"/>
      <c r="AR137" s="162" t="s">
        <v>806</v>
      </c>
      <c r="AT137" s="162" t="s">
        <v>155</v>
      </c>
      <c r="AU137" s="162" t="s">
        <v>87</v>
      </c>
      <c r="AY137" s="18" t="s">
        <v>153</v>
      </c>
      <c r="BE137" s="163">
        <f>IF(N137="základní",J137,0)</f>
        <v>0</v>
      </c>
      <c r="BF137" s="163">
        <f>IF(N137="snížená",J137,0)</f>
        <v>0</v>
      </c>
      <c r="BG137" s="163">
        <f>IF(N137="zákl. přenesená",J137,0)</f>
        <v>0</v>
      </c>
      <c r="BH137" s="163">
        <f>IF(N137="sníž. přenesená",J137,0)</f>
        <v>0</v>
      </c>
      <c r="BI137" s="163">
        <f>IF(N137="nulová",J137,0)</f>
        <v>0</v>
      </c>
      <c r="BJ137" s="18" t="s">
        <v>85</v>
      </c>
      <c r="BK137" s="163">
        <f>ROUND(I137*H137,2)</f>
        <v>0</v>
      </c>
      <c r="BL137" s="18" t="s">
        <v>806</v>
      </c>
      <c r="BM137" s="162" t="s">
        <v>1372</v>
      </c>
    </row>
    <row r="138" spans="1:65" s="2" customFormat="1" ht="19.5">
      <c r="A138" s="33"/>
      <c r="B138" s="34"/>
      <c r="C138" s="33"/>
      <c r="D138" s="164" t="s">
        <v>162</v>
      </c>
      <c r="E138" s="33"/>
      <c r="F138" s="165" t="s">
        <v>1373</v>
      </c>
      <c r="G138" s="33"/>
      <c r="H138" s="33"/>
      <c r="I138" s="166"/>
      <c r="J138" s="33"/>
      <c r="K138" s="33"/>
      <c r="L138" s="34"/>
      <c r="M138" s="167"/>
      <c r="N138" s="168"/>
      <c r="O138" s="59"/>
      <c r="P138" s="59"/>
      <c r="Q138" s="59"/>
      <c r="R138" s="59"/>
      <c r="S138" s="59"/>
      <c r="T138" s="60"/>
      <c r="U138" s="33"/>
      <c r="V138" s="33"/>
      <c r="W138" s="33"/>
      <c r="X138" s="33"/>
      <c r="Y138" s="33"/>
      <c r="Z138" s="33"/>
      <c r="AA138" s="33"/>
      <c r="AB138" s="33"/>
      <c r="AC138" s="33"/>
      <c r="AD138" s="33"/>
      <c r="AE138" s="33"/>
      <c r="AT138" s="18" t="s">
        <v>162</v>
      </c>
      <c r="AU138" s="18" t="s">
        <v>87</v>
      </c>
    </row>
    <row r="139" spans="1:65" s="13" customFormat="1" ht="11.25">
      <c r="B139" s="170"/>
      <c r="D139" s="164" t="s">
        <v>166</v>
      </c>
      <c r="E139" s="171" t="s">
        <v>1</v>
      </c>
      <c r="F139" s="172" t="s">
        <v>1374</v>
      </c>
      <c r="H139" s="171" t="s">
        <v>1</v>
      </c>
      <c r="I139" s="173"/>
      <c r="L139" s="170"/>
      <c r="M139" s="174"/>
      <c r="N139" s="175"/>
      <c r="O139" s="175"/>
      <c r="P139" s="175"/>
      <c r="Q139" s="175"/>
      <c r="R139" s="175"/>
      <c r="S139" s="175"/>
      <c r="T139" s="176"/>
      <c r="AT139" s="171" t="s">
        <v>166</v>
      </c>
      <c r="AU139" s="171" t="s">
        <v>87</v>
      </c>
      <c r="AV139" s="13" t="s">
        <v>85</v>
      </c>
      <c r="AW139" s="13" t="s">
        <v>34</v>
      </c>
      <c r="AX139" s="13" t="s">
        <v>78</v>
      </c>
      <c r="AY139" s="171" t="s">
        <v>153</v>
      </c>
    </row>
    <row r="140" spans="1:65" s="14" customFormat="1" ht="11.25">
      <c r="B140" s="177"/>
      <c r="D140" s="164" t="s">
        <v>166</v>
      </c>
      <c r="E140" s="178" t="s">
        <v>1</v>
      </c>
      <c r="F140" s="179" t="s">
        <v>1375</v>
      </c>
      <c r="H140" s="180">
        <v>1</v>
      </c>
      <c r="I140" s="181"/>
      <c r="L140" s="177"/>
      <c r="M140" s="182"/>
      <c r="N140" s="183"/>
      <c r="O140" s="183"/>
      <c r="P140" s="183"/>
      <c r="Q140" s="183"/>
      <c r="R140" s="183"/>
      <c r="S140" s="183"/>
      <c r="T140" s="184"/>
      <c r="AT140" s="178" t="s">
        <v>166</v>
      </c>
      <c r="AU140" s="178" t="s">
        <v>87</v>
      </c>
      <c r="AV140" s="14" t="s">
        <v>87</v>
      </c>
      <c r="AW140" s="14" t="s">
        <v>34</v>
      </c>
      <c r="AX140" s="14" t="s">
        <v>85</v>
      </c>
      <c r="AY140" s="178" t="s">
        <v>153</v>
      </c>
    </row>
    <row r="141" spans="1:65" s="2" customFormat="1" ht="16.5" customHeight="1">
      <c r="A141" s="33"/>
      <c r="B141" s="150"/>
      <c r="C141" s="151" t="s">
        <v>191</v>
      </c>
      <c r="D141" s="151" t="s">
        <v>155</v>
      </c>
      <c r="E141" s="152" t="s">
        <v>1376</v>
      </c>
      <c r="F141" s="153" t="s">
        <v>1377</v>
      </c>
      <c r="G141" s="154" t="s">
        <v>307</v>
      </c>
      <c r="H141" s="155">
        <v>1</v>
      </c>
      <c r="I141" s="156"/>
      <c r="J141" s="157">
        <f>ROUND(I141*H141,2)</f>
        <v>0</v>
      </c>
      <c r="K141" s="153" t="s">
        <v>159</v>
      </c>
      <c r="L141" s="34"/>
      <c r="M141" s="158" t="s">
        <v>1</v>
      </c>
      <c r="N141" s="159" t="s">
        <v>43</v>
      </c>
      <c r="O141" s="59"/>
      <c r="P141" s="160">
        <f>O141*H141</f>
        <v>0</v>
      </c>
      <c r="Q141" s="160">
        <v>0</v>
      </c>
      <c r="R141" s="160">
        <f>Q141*H141</f>
        <v>0</v>
      </c>
      <c r="S141" s="160">
        <v>0</v>
      </c>
      <c r="T141" s="161">
        <f>S141*H141</f>
        <v>0</v>
      </c>
      <c r="U141" s="33"/>
      <c r="V141" s="33"/>
      <c r="W141" s="33"/>
      <c r="X141" s="33"/>
      <c r="Y141" s="33"/>
      <c r="Z141" s="33"/>
      <c r="AA141" s="33"/>
      <c r="AB141" s="33"/>
      <c r="AC141" s="33"/>
      <c r="AD141" s="33"/>
      <c r="AE141" s="33"/>
      <c r="AR141" s="162" t="s">
        <v>806</v>
      </c>
      <c r="AT141" s="162" t="s">
        <v>155</v>
      </c>
      <c r="AU141" s="162" t="s">
        <v>87</v>
      </c>
      <c r="AY141" s="18" t="s">
        <v>153</v>
      </c>
      <c r="BE141" s="163">
        <f>IF(N141="základní",J141,0)</f>
        <v>0</v>
      </c>
      <c r="BF141" s="163">
        <f>IF(N141="snížená",J141,0)</f>
        <v>0</v>
      </c>
      <c r="BG141" s="163">
        <f>IF(N141="zákl. přenesená",J141,0)</f>
        <v>0</v>
      </c>
      <c r="BH141" s="163">
        <f>IF(N141="sníž. přenesená",J141,0)</f>
        <v>0</v>
      </c>
      <c r="BI141" s="163">
        <f>IF(N141="nulová",J141,0)</f>
        <v>0</v>
      </c>
      <c r="BJ141" s="18" t="s">
        <v>85</v>
      </c>
      <c r="BK141" s="163">
        <f>ROUND(I141*H141,2)</f>
        <v>0</v>
      </c>
      <c r="BL141" s="18" t="s">
        <v>806</v>
      </c>
      <c r="BM141" s="162" t="s">
        <v>1378</v>
      </c>
    </row>
    <row r="142" spans="1:65" s="2" customFormat="1" ht="11.25">
      <c r="A142" s="33"/>
      <c r="B142" s="34"/>
      <c r="C142" s="33"/>
      <c r="D142" s="164" t="s">
        <v>162</v>
      </c>
      <c r="E142" s="33"/>
      <c r="F142" s="165" t="s">
        <v>1377</v>
      </c>
      <c r="G142" s="33"/>
      <c r="H142" s="33"/>
      <c r="I142" s="166"/>
      <c r="J142" s="33"/>
      <c r="K142" s="33"/>
      <c r="L142" s="34"/>
      <c r="M142" s="167"/>
      <c r="N142" s="168"/>
      <c r="O142" s="59"/>
      <c r="P142" s="59"/>
      <c r="Q142" s="59"/>
      <c r="R142" s="59"/>
      <c r="S142" s="59"/>
      <c r="T142" s="60"/>
      <c r="U142" s="33"/>
      <c r="V142" s="33"/>
      <c r="W142" s="33"/>
      <c r="X142" s="33"/>
      <c r="Y142" s="33"/>
      <c r="Z142" s="33"/>
      <c r="AA142" s="33"/>
      <c r="AB142" s="33"/>
      <c r="AC142" s="33"/>
      <c r="AD142" s="33"/>
      <c r="AE142" s="33"/>
      <c r="AT142" s="18" t="s">
        <v>162</v>
      </c>
      <c r="AU142" s="18" t="s">
        <v>87</v>
      </c>
    </row>
    <row r="143" spans="1:65" s="2" customFormat="1" ht="16.5" customHeight="1">
      <c r="A143" s="33"/>
      <c r="B143" s="150"/>
      <c r="C143" s="151" t="s">
        <v>198</v>
      </c>
      <c r="D143" s="151" t="s">
        <v>155</v>
      </c>
      <c r="E143" s="152" t="s">
        <v>816</v>
      </c>
      <c r="F143" s="153" t="s">
        <v>817</v>
      </c>
      <c r="G143" s="154" t="s">
        <v>307</v>
      </c>
      <c r="H143" s="155">
        <v>0.56000000000000005</v>
      </c>
      <c r="I143" s="156"/>
      <c r="J143" s="157">
        <f>ROUND(I143*H143,2)</f>
        <v>0</v>
      </c>
      <c r="K143" s="153" t="s">
        <v>159</v>
      </c>
      <c r="L143" s="273" t="s">
        <v>1396</v>
      </c>
      <c r="M143" s="158" t="s">
        <v>1</v>
      </c>
      <c r="N143" s="159" t="s">
        <v>43</v>
      </c>
      <c r="O143" s="59"/>
      <c r="P143" s="160">
        <f>O143*H143</f>
        <v>0</v>
      </c>
      <c r="Q143" s="160">
        <v>0</v>
      </c>
      <c r="R143" s="160">
        <f>Q143*H143</f>
        <v>0</v>
      </c>
      <c r="S143" s="160">
        <v>0</v>
      </c>
      <c r="T143" s="161">
        <f>S143*H143</f>
        <v>0</v>
      </c>
      <c r="U143" s="33"/>
      <c r="V143" s="33"/>
      <c r="W143" s="33"/>
      <c r="X143" s="33"/>
      <c r="Y143" s="33"/>
      <c r="Z143" s="33"/>
      <c r="AA143" s="33"/>
      <c r="AB143" s="33"/>
      <c r="AC143" s="33"/>
      <c r="AD143" s="33"/>
      <c r="AE143" s="33"/>
      <c r="AR143" s="162" t="s">
        <v>806</v>
      </c>
      <c r="AT143" s="162" t="s">
        <v>155</v>
      </c>
      <c r="AU143" s="162" t="s">
        <v>87</v>
      </c>
      <c r="AY143" s="18" t="s">
        <v>153</v>
      </c>
      <c r="BE143" s="163">
        <f>IF(N143="základní",J143,0)</f>
        <v>0</v>
      </c>
      <c r="BF143" s="163">
        <f>IF(N143="snížená",J143,0)</f>
        <v>0</v>
      </c>
      <c r="BG143" s="163">
        <f>IF(N143="zákl. přenesená",J143,0)</f>
        <v>0</v>
      </c>
      <c r="BH143" s="163">
        <f>IF(N143="sníž. přenesená",J143,0)</f>
        <v>0</v>
      </c>
      <c r="BI143" s="163">
        <f>IF(N143="nulová",J143,0)</f>
        <v>0</v>
      </c>
      <c r="BJ143" s="18" t="s">
        <v>85</v>
      </c>
      <c r="BK143" s="163">
        <f>ROUND(I143*H143,2)</f>
        <v>0</v>
      </c>
      <c r="BL143" s="18" t="s">
        <v>806</v>
      </c>
      <c r="BM143" s="162" t="s">
        <v>1379</v>
      </c>
    </row>
    <row r="144" spans="1:65" s="2" customFormat="1" ht="11.25">
      <c r="A144" s="33"/>
      <c r="B144" s="34"/>
      <c r="C144" s="33"/>
      <c r="D144" s="164" t="s">
        <v>162</v>
      </c>
      <c r="E144" s="33"/>
      <c r="F144" s="165" t="s">
        <v>817</v>
      </c>
      <c r="G144" s="33"/>
      <c r="H144" s="33"/>
      <c r="I144" s="166"/>
      <c r="J144" s="33"/>
      <c r="K144" s="33"/>
      <c r="L144" s="34"/>
      <c r="M144" s="167"/>
      <c r="N144" s="168"/>
      <c r="O144" s="59"/>
      <c r="P144" s="59"/>
      <c r="Q144" s="59"/>
      <c r="R144" s="59"/>
      <c r="S144" s="59"/>
      <c r="T144" s="60"/>
      <c r="U144" s="33"/>
      <c r="V144" s="33"/>
      <c r="W144" s="33"/>
      <c r="X144" s="33"/>
      <c r="Y144" s="33"/>
      <c r="Z144" s="33"/>
      <c r="AA144" s="33"/>
      <c r="AB144" s="33"/>
      <c r="AC144" s="33"/>
      <c r="AD144" s="33"/>
      <c r="AE144" s="33"/>
      <c r="AT144" s="18" t="s">
        <v>162</v>
      </c>
      <c r="AU144" s="18" t="s">
        <v>87</v>
      </c>
    </row>
    <row r="145" spans="1:65" s="2" customFormat="1" ht="16.5" customHeight="1">
      <c r="A145" s="33"/>
      <c r="B145" s="150"/>
      <c r="C145" s="151" t="s">
        <v>206</v>
      </c>
      <c r="D145" s="151" t="s">
        <v>155</v>
      </c>
      <c r="E145" s="152" t="s">
        <v>1380</v>
      </c>
      <c r="F145" s="153" t="s">
        <v>1381</v>
      </c>
      <c r="G145" s="154" t="s">
        <v>307</v>
      </c>
      <c r="H145" s="155">
        <v>1</v>
      </c>
      <c r="I145" s="156"/>
      <c r="J145" s="157">
        <f>ROUND(I145*H145,2)</f>
        <v>0</v>
      </c>
      <c r="K145" s="153" t="s">
        <v>159</v>
      </c>
      <c r="L145" s="34"/>
      <c r="M145" s="158" t="s">
        <v>1</v>
      </c>
      <c r="N145" s="159" t="s">
        <v>43</v>
      </c>
      <c r="O145" s="59"/>
      <c r="P145" s="160">
        <f>O145*H145</f>
        <v>0</v>
      </c>
      <c r="Q145" s="160">
        <v>0</v>
      </c>
      <c r="R145" s="160">
        <f>Q145*H145</f>
        <v>0</v>
      </c>
      <c r="S145" s="160">
        <v>0</v>
      </c>
      <c r="T145" s="161">
        <f>S145*H145</f>
        <v>0</v>
      </c>
      <c r="U145" s="33"/>
      <c r="V145" s="33"/>
      <c r="W145" s="33"/>
      <c r="X145" s="33"/>
      <c r="Y145" s="33"/>
      <c r="Z145" s="33"/>
      <c r="AA145" s="33"/>
      <c r="AB145" s="33"/>
      <c r="AC145" s="33"/>
      <c r="AD145" s="33"/>
      <c r="AE145" s="33"/>
      <c r="AR145" s="162" t="s">
        <v>806</v>
      </c>
      <c r="AT145" s="162" t="s">
        <v>155</v>
      </c>
      <c r="AU145" s="162" t="s">
        <v>87</v>
      </c>
      <c r="AY145" s="18" t="s">
        <v>153</v>
      </c>
      <c r="BE145" s="163">
        <f>IF(N145="základní",J145,0)</f>
        <v>0</v>
      </c>
      <c r="BF145" s="163">
        <f>IF(N145="snížená",J145,0)</f>
        <v>0</v>
      </c>
      <c r="BG145" s="163">
        <f>IF(N145="zákl. přenesená",J145,0)</f>
        <v>0</v>
      </c>
      <c r="BH145" s="163">
        <f>IF(N145="sníž. přenesená",J145,0)</f>
        <v>0</v>
      </c>
      <c r="BI145" s="163">
        <f>IF(N145="nulová",J145,0)</f>
        <v>0</v>
      </c>
      <c r="BJ145" s="18" t="s">
        <v>85</v>
      </c>
      <c r="BK145" s="163">
        <f>ROUND(I145*H145,2)</f>
        <v>0</v>
      </c>
      <c r="BL145" s="18" t="s">
        <v>806</v>
      </c>
      <c r="BM145" s="162" t="s">
        <v>1382</v>
      </c>
    </row>
    <row r="146" spans="1:65" s="2" customFormat="1" ht="29.25">
      <c r="A146" s="33"/>
      <c r="B146" s="34"/>
      <c r="C146" s="33"/>
      <c r="D146" s="164" t="s">
        <v>162</v>
      </c>
      <c r="E146" s="33"/>
      <c r="F146" s="165" t="s">
        <v>1383</v>
      </c>
      <c r="G146" s="33"/>
      <c r="H146" s="33"/>
      <c r="I146" s="166"/>
      <c r="J146" s="33"/>
      <c r="K146" s="33"/>
      <c r="L146" s="34"/>
      <c r="M146" s="167"/>
      <c r="N146" s="168"/>
      <c r="O146" s="59"/>
      <c r="P146" s="59"/>
      <c r="Q146" s="59"/>
      <c r="R146" s="59"/>
      <c r="S146" s="59"/>
      <c r="T146" s="60"/>
      <c r="U146" s="33"/>
      <c r="V146" s="33"/>
      <c r="W146" s="33"/>
      <c r="X146" s="33"/>
      <c r="Y146" s="33"/>
      <c r="Z146" s="33"/>
      <c r="AA146" s="33"/>
      <c r="AB146" s="33"/>
      <c r="AC146" s="33"/>
      <c r="AD146" s="33"/>
      <c r="AE146" s="33"/>
      <c r="AT146" s="18" t="s">
        <v>162</v>
      </c>
      <c r="AU146" s="18" t="s">
        <v>87</v>
      </c>
    </row>
    <row r="147" spans="1:65" s="12" customFormat="1" ht="22.9" customHeight="1">
      <c r="B147" s="137"/>
      <c r="D147" s="138" t="s">
        <v>77</v>
      </c>
      <c r="E147" s="148" t="s">
        <v>819</v>
      </c>
      <c r="F147" s="148" t="s">
        <v>820</v>
      </c>
      <c r="I147" s="140"/>
      <c r="J147" s="149">
        <f>BK147</f>
        <v>0</v>
      </c>
      <c r="L147" s="137"/>
      <c r="M147" s="142"/>
      <c r="N147" s="143"/>
      <c r="O147" s="143"/>
      <c r="P147" s="144">
        <f>SUM(P148:P149)</f>
        <v>0</v>
      </c>
      <c r="Q147" s="143"/>
      <c r="R147" s="144">
        <f>SUM(R148:R149)</f>
        <v>0</v>
      </c>
      <c r="S147" s="143"/>
      <c r="T147" s="145">
        <f>SUM(T148:T149)</f>
        <v>0</v>
      </c>
      <c r="AR147" s="138" t="s">
        <v>191</v>
      </c>
      <c r="AT147" s="146" t="s">
        <v>77</v>
      </c>
      <c r="AU147" s="146" t="s">
        <v>85</v>
      </c>
      <c r="AY147" s="138" t="s">
        <v>153</v>
      </c>
      <c r="BK147" s="147">
        <f>SUM(BK148:BK149)</f>
        <v>0</v>
      </c>
    </row>
    <row r="148" spans="1:65" s="2" customFormat="1" ht="16.5" customHeight="1">
      <c r="A148" s="33"/>
      <c r="B148" s="150"/>
      <c r="C148" s="151" t="s">
        <v>216</v>
      </c>
      <c r="D148" s="151" t="s">
        <v>155</v>
      </c>
      <c r="E148" s="152" t="s">
        <v>821</v>
      </c>
      <c r="F148" s="153" t="s">
        <v>820</v>
      </c>
      <c r="G148" s="154" t="s">
        <v>307</v>
      </c>
      <c r="H148" s="155">
        <v>0.56000000000000005</v>
      </c>
      <c r="I148" s="156"/>
      <c r="J148" s="157">
        <f>ROUND(I148*H148,2)</f>
        <v>0</v>
      </c>
      <c r="K148" s="153" t="s">
        <v>159</v>
      </c>
      <c r="L148" s="273" t="s">
        <v>1396</v>
      </c>
      <c r="M148" s="158" t="s">
        <v>1</v>
      </c>
      <c r="N148" s="159" t="s">
        <v>43</v>
      </c>
      <c r="O148" s="59"/>
      <c r="P148" s="160">
        <f>O148*H148</f>
        <v>0</v>
      </c>
      <c r="Q148" s="160">
        <v>0</v>
      </c>
      <c r="R148" s="160">
        <f>Q148*H148</f>
        <v>0</v>
      </c>
      <c r="S148" s="160">
        <v>0</v>
      </c>
      <c r="T148" s="161">
        <f>S148*H148</f>
        <v>0</v>
      </c>
      <c r="U148" s="33"/>
      <c r="V148" s="33"/>
      <c r="W148" s="33"/>
      <c r="X148" s="33"/>
      <c r="Y148" s="33"/>
      <c r="Z148" s="33"/>
      <c r="AA148" s="33"/>
      <c r="AB148" s="33"/>
      <c r="AC148" s="33"/>
      <c r="AD148" s="33"/>
      <c r="AE148" s="33"/>
      <c r="AR148" s="162" t="s">
        <v>806</v>
      </c>
      <c r="AT148" s="162" t="s">
        <v>155</v>
      </c>
      <c r="AU148" s="162" t="s">
        <v>87</v>
      </c>
      <c r="AY148" s="18" t="s">
        <v>153</v>
      </c>
      <c r="BE148" s="163">
        <f>IF(N148="základní",J148,0)</f>
        <v>0</v>
      </c>
      <c r="BF148" s="163">
        <f>IF(N148="snížená",J148,0)</f>
        <v>0</v>
      </c>
      <c r="BG148" s="163">
        <f>IF(N148="zákl. přenesená",J148,0)</f>
        <v>0</v>
      </c>
      <c r="BH148" s="163">
        <f>IF(N148="sníž. přenesená",J148,0)</f>
        <v>0</v>
      </c>
      <c r="BI148" s="163">
        <f>IF(N148="nulová",J148,0)</f>
        <v>0</v>
      </c>
      <c r="BJ148" s="18" t="s">
        <v>85</v>
      </c>
      <c r="BK148" s="163">
        <f>ROUND(I148*H148,2)</f>
        <v>0</v>
      </c>
      <c r="BL148" s="18" t="s">
        <v>806</v>
      </c>
      <c r="BM148" s="162" t="s">
        <v>1384</v>
      </c>
    </row>
    <row r="149" spans="1:65" s="2" customFormat="1" ht="11.25">
      <c r="A149" s="33"/>
      <c r="B149" s="34"/>
      <c r="C149" s="33"/>
      <c r="D149" s="164" t="s">
        <v>162</v>
      </c>
      <c r="E149" s="33"/>
      <c r="F149" s="165" t="s">
        <v>823</v>
      </c>
      <c r="G149" s="33"/>
      <c r="H149" s="33"/>
      <c r="I149" s="166"/>
      <c r="J149" s="33"/>
      <c r="K149" s="33"/>
      <c r="L149" s="34"/>
      <c r="M149" s="167"/>
      <c r="N149" s="168"/>
      <c r="O149" s="59"/>
      <c r="P149" s="59"/>
      <c r="Q149" s="59"/>
      <c r="R149" s="59"/>
      <c r="S149" s="59"/>
      <c r="T149" s="60"/>
      <c r="U149" s="33"/>
      <c r="V149" s="33"/>
      <c r="W149" s="33"/>
      <c r="X149" s="33"/>
      <c r="Y149" s="33"/>
      <c r="Z149" s="33"/>
      <c r="AA149" s="33"/>
      <c r="AB149" s="33"/>
      <c r="AC149" s="33"/>
      <c r="AD149" s="33"/>
      <c r="AE149" s="33"/>
      <c r="AT149" s="18" t="s">
        <v>162</v>
      </c>
      <c r="AU149" s="18" t="s">
        <v>87</v>
      </c>
    </row>
    <row r="150" spans="1:65" s="12" customFormat="1" ht="22.9" customHeight="1">
      <c r="B150" s="137"/>
      <c r="D150" s="138" t="s">
        <v>77</v>
      </c>
      <c r="E150" s="148" t="s">
        <v>1385</v>
      </c>
      <c r="F150" s="148" t="s">
        <v>1386</v>
      </c>
      <c r="I150" s="140"/>
      <c r="J150" s="149">
        <f>BK150</f>
        <v>0</v>
      </c>
      <c r="L150" s="137"/>
      <c r="M150" s="142"/>
      <c r="N150" s="143"/>
      <c r="O150" s="143"/>
      <c r="P150" s="144">
        <f>SUM(P151:P152)</f>
        <v>0</v>
      </c>
      <c r="Q150" s="143"/>
      <c r="R150" s="144">
        <f>SUM(R151:R152)</f>
        <v>0</v>
      </c>
      <c r="S150" s="143"/>
      <c r="T150" s="145">
        <f>SUM(T151:T152)</f>
        <v>0</v>
      </c>
      <c r="AR150" s="138" t="s">
        <v>191</v>
      </c>
      <c r="AT150" s="146" t="s">
        <v>77</v>
      </c>
      <c r="AU150" s="146" t="s">
        <v>85</v>
      </c>
      <c r="AY150" s="138" t="s">
        <v>153</v>
      </c>
      <c r="BK150" s="147">
        <f>SUM(BK151:BK152)</f>
        <v>0</v>
      </c>
    </row>
    <row r="151" spans="1:65" s="2" customFormat="1" ht="16.5" customHeight="1">
      <c r="A151" s="33"/>
      <c r="B151" s="150"/>
      <c r="C151" s="151" t="s">
        <v>226</v>
      </c>
      <c r="D151" s="151" t="s">
        <v>155</v>
      </c>
      <c r="E151" s="152" t="s">
        <v>1387</v>
      </c>
      <c r="F151" s="153" t="s">
        <v>1388</v>
      </c>
      <c r="G151" s="154" t="s">
        <v>307</v>
      </c>
      <c r="H151" s="155">
        <v>1</v>
      </c>
      <c r="I151" s="156"/>
      <c r="J151" s="157">
        <f>ROUND(I151*H151,2)</f>
        <v>0</v>
      </c>
      <c r="K151" s="153" t="s">
        <v>159</v>
      </c>
      <c r="L151" s="34"/>
      <c r="M151" s="158" t="s">
        <v>1</v>
      </c>
      <c r="N151" s="159" t="s">
        <v>43</v>
      </c>
      <c r="O151" s="59"/>
      <c r="P151" s="160">
        <f>O151*H151</f>
        <v>0</v>
      </c>
      <c r="Q151" s="160">
        <v>0</v>
      </c>
      <c r="R151" s="160">
        <f>Q151*H151</f>
        <v>0</v>
      </c>
      <c r="S151" s="160">
        <v>0</v>
      </c>
      <c r="T151" s="161">
        <f>S151*H151</f>
        <v>0</v>
      </c>
      <c r="U151" s="33"/>
      <c r="V151" s="33"/>
      <c r="W151" s="33"/>
      <c r="X151" s="33"/>
      <c r="Y151" s="33"/>
      <c r="Z151" s="33"/>
      <c r="AA151" s="33"/>
      <c r="AB151" s="33"/>
      <c r="AC151" s="33"/>
      <c r="AD151" s="33"/>
      <c r="AE151" s="33"/>
      <c r="AR151" s="162" t="s">
        <v>806</v>
      </c>
      <c r="AT151" s="162" t="s">
        <v>155</v>
      </c>
      <c r="AU151" s="162" t="s">
        <v>87</v>
      </c>
      <c r="AY151" s="18" t="s">
        <v>153</v>
      </c>
      <c r="BE151" s="163">
        <f>IF(N151="základní",J151,0)</f>
        <v>0</v>
      </c>
      <c r="BF151" s="163">
        <f>IF(N151="snížená",J151,0)</f>
        <v>0</v>
      </c>
      <c r="BG151" s="163">
        <f>IF(N151="zákl. přenesená",J151,0)</f>
        <v>0</v>
      </c>
      <c r="BH151" s="163">
        <f>IF(N151="sníž. přenesená",J151,0)</f>
        <v>0</v>
      </c>
      <c r="BI151" s="163">
        <f>IF(N151="nulová",J151,0)</f>
        <v>0</v>
      </c>
      <c r="BJ151" s="18" t="s">
        <v>85</v>
      </c>
      <c r="BK151" s="163">
        <f>ROUND(I151*H151,2)</f>
        <v>0</v>
      </c>
      <c r="BL151" s="18" t="s">
        <v>806</v>
      </c>
      <c r="BM151" s="162" t="s">
        <v>1389</v>
      </c>
    </row>
    <row r="152" spans="1:65" s="2" customFormat="1" ht="11.25">
      <c r="A152" s="33"/>
      <c r="B152" s="34"/>
      <c r="C152" s="33"/>
      <c r="D152" s="164" t="s">
        <v>162</v>
      </c>
      <c r="E152" s="33"/>
      <c r="F152" s="165" t="s">
        <v>1388</v>
      </c>
      <c r="G152" s="33"/>
      <c r="H152" s="33"/>
      <c r="I152" s="166"/>
      <c r="J152" s="33"/>
      <c r="K152" s="33"/>
      <c r="L152" s="34"/>
      <c r="M152" s="214"/>
      <c r="N152" s="215"/>
      <c r="O152" s="216"/>
      <c r="P152" s="216"/>
      <c r="Q152" s="216"/>
      <c r="R152" s="216"/>
      <c r="S152" s="216"/>
      <c r="T152" s="217"/>
      <c r="U152" s="33"/>
      <c r="V152" s="33"/>
      <c r="W152" s="33"/>
      <c r="X152" s="33"/>
      <c r="Y152" s="33"/>
      <c r="Z152" s="33"/>
      <c r="AA152" s="33"/>
      <c r="AB152" s="33"/>
      <c r="AC152" s="33"/>
      <c r="AD152" s="33"/>
      <c r="AE152" s="33"/>
      <c r="AT152" s="18" t="s">
        <v>162</v>
      </c>
      <c r="AU152" s="18" t="s">
        <v>87</v>
      </c>
    </row>
    <row r="153" spans="1:65" s="2" customFormat="1" ht="6.95" customHeight="1">
      <c r="A153" s="33"/>
      <c r="B153" s="48"/>
      <c r="C153" s="49"/>
      <c r="D153" s="49"/>
      <c r="E153" s="49"/>
      <c r="F153" s="49"/>
      <c r="G153" s="49"/>
      <c r="H153" s="49"/>
      <c r="I153" s="49"/>
      <c r="J153" s="49"/>
      <c r="K153" s="49"/>
      <c r="L153" s="34"/>
      <c r="M153" s="33"/>
      <c r="O153" s="33"/>
      <c r="P153" s="33"/>
      <c r="Q153" s="33"/>
      <c r="R153" s="33"/>
      <c r="S153" s="33"/>
      <c r="T153" s="33"/>
      <c r="U153" s="33"/>
      <c r="V153" s="33"/>
      <c r="W153" s="33"/>
      <c r="X153" s="33"/>
      <c r="Y153" s="33"/>
      <c r="Z153" s="33"/>
      <c r="AA153" s="33"/>
      <c r="AB153" s="33"/>
      <c r="AC153" s="33"/>
      <c r="AD153" s="33"/>
      <c r="AE153" s="33"/>
    </row>
  </sheetData>
  <autoFilter ref="C125:K152"/>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sheetPr>
    <pageSetUpPr fitToPage="1"/>
  </sheetPr>
  <dimension ref="A1:H115"/>
  <sheetViews>
    <sheetView showGridLines="0" workbookViewId="0"/>
  </sheetViews>
  <sheetFormatPr defaultRowHeight="15"/>
  <cols>
    <col min="1" max="1" width="8.33203125" style="1" customWidth="1"/>
    <col min="2" max="2" width="1.6640625" style="1" customWidth="1"/>
    <col min="3" max="3" width="25" style="1" customWidth="1"/>
    <col min="4" max="4" width="75.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9"/>
      <c r="C3" s="20"/>
      <c r="D3" s="20"/>
      <c r="E3" s="20"/>
      <c r="F3" s="20"/>
      <c r="G3" s="20"/>
      <c r="H3" s="21"/>
    </row>
    <row r="4" spans="1:8" s="1" customFormat="1" ht="24.95" customHeight="1">
      <c r="B4" s="21"/>
      <c r="C4" s="22" t="s">
        <v>1390</v>
      </c>
      <c r="H4" s="21"/>
    </row>
    <row r="5" spans="1:8" s="1" customFormat="1" ht="12" customHeight="1">
      <c r="B5" s="21"/>
      <c r="C5" s="25" t="s">
        <v>13</v>
      </c>
      <c r="D5" s="257" t="s">
        <v>14</v>
      </c>
      <c r="E5" s="253"/>
      <c r="F5" s="253"/>
      <c r="H5" s="21"/>
    </row>
    <row r="6" spans="1:8" s="1" customFormat="1" ht="36.950000000000003" customHeight="1">
      <c r="B6" s="21"/>
      <c r="C6" s="27" t="s">
        <v>16</v>
      </c>
      <c r="D6" s="254" t="s">
        <v>17</v>
      </c>
      <c r="E6" s="253"/>
      <c r="F6" s="253"/>
      <c r="H6" s="21"/>
    </row>
    <row r="7" spans="1:8" s="1" customFormat="1" ht="16.5" customHeight="1">
      <c r="B7" s="21"/>
      <c r="C7" s="28" t="s">
        <v>22</v>
      </c>
      <c r="D7" s="56" t="str">
        <f>'Rekapitulace stavby'!AN8</f>
        <v>16. 8. 2021</v>
      </c>
      <c r="H7" s="21"/>
    </row>
    <row r="8" spans="1:8" s="2" customFormat="1" ht="10.9" customHeight="1">
      <c r="A8" s="33"/>
      <c r="B8" s="34"/>
      <c r="C8" s="33"/>
      <c r="D8" s="33"/>
      <c r="E8" s="33"/>
      <c r="F8" s="33"/>
      <c r="G8" s="33"/>
      <c r="H8" s="34"/>
    </row>
    <row r="9" spans="1:8" s="11" customFormat="1" ht="29.25" customHeight="1">
      <c r="A9" s="127"/>
      <c r="B9" s="128"/>
      <c r="C9" s="129" t="s">
        <v>59</v>
      </c>
      <c r="D9" s="130" t="s">
        <v>60</v>
      </c>
      <c r="E9" s="130" t="s">
        <v>140</v>
      </c>
      <c r="F9" s="131" t="s">
        <v>1391</v>
      </c>
      <c r="G9" s="127"/>
      <c r="H9" s="128"/>
    </row>
    <row r="10" spans="1:8" s="2" customFormat="1" ht="26.45" customHeight="1">
      <c r="A10" s="33"/>
      <c r="B10" s="34"/>
      <c r="C10" s="218" t="s">
        <v>1392</v>
      </c>
      <c r="D10" s="218" t="s">
        <v>90</v>
      </c>
      <c r="E10" s="33"/>
      <c r="F10" s="33"/>
      <c r="G10" s="33"/>
      <c r="H10" s="34"/>
    </row>
    <row r="11" spans="1:8" s="2" customFormat="1" ht="16.899999999999999" customHeight="1">
      <c r="A11" s="33"/>
      <c r="B11" s="34"/>
      <c r="C11" s="219" t="s">
        <v>108</v>
      </c>
      <c r="D11" s="220" t="s">
        <v>109</v>
      </c>
      <c r="E11" s="221" t="s">
        <v>1</v>
      </c>
      <c r="F11" s="222">
        <v>360.7</v>
      </c>
      <c r="G11" s="33"/>
      <c r="H11" s="34"/>
    </row>
    <row r="12" spans="1:8" s="2" customFormat="1" ht="16.899999999999999" customHeight="1">
      <c r="A12" s="33"/>
      <c r="B12" s="34"/>
      <c r="C12" s="223" t="s">
        <v>1</v>
      </c>
      <c r="D12" s="223" t="s">
        <v>243</v>
      </c>
      <c r="E12" s="18" t="s">
        <v>1</v>
      </c>
      <c r="F12" s="224">
        <v>0</v>
      </c>
      <c r="G12" s="33"/>
      <c r="H12" s="34"/>
    </row>
    <row r="13" spans="1:8" s="2" customFormat="1" ht="16.899999999999999" customHeight="1">
      <c r="A13" s="33"/>
      <c r="B13" s="34"/>
      <c r="C13" s="223" t="s">
        <v>1</v>
      </c>
      <c r="D13" s="223" t="s">
        <v>263</v>
      </c>
      <c r="E13" s="18" t="s">
        <v>1</v>
      </c>
      <c r="F13" s="224">
        <v>0</v>
      </c>
      <c r="G13" s="33"/>
      <c r="H13" s="34"/>
    </row>
    <row r="14" spans="1:8" s="2" customFormat="1" ht="16.899999999999999" customHeight="1">
      <c r="A14" s="33"/>
      <c r="B14" s="34"/>
      <c r="C14" s="223" t="s">
        <v>1</v>
      </c>
      <c r="D14" s="223" t="s">
        <v>264</v>
      </c>
      <c r="E14" s="18" t="s">
        <v>1</v>
      </c>
      <c r="F14" s="224">
        <v>217</v>
      </c>
      <c r="G14" s="33"/>
      <c r="H14" s="34"/>
    </row>
    <row r="15" spans="1:8" s="2" customFormat="1" ht="16.899999999999999" customHeight="1">
      <c r="A15" s="33"/>
      <c r="B15" s="34"/>
      <c r="C15" s="223" t="s">
        <v>1</v>
      </c>
      <c r="D15" s="223" t="s">
        <v>265</v>
      </c>
      <c r="E15" s="18" t="s">
        <v>1</v>
      </c>
      <c r="F15" s="224">
        <v>13.5</v>
      </c>
      <c r="G15" s="33"/>
      <c r="H15" s="34"/>
    </row>
    <row r="16" spans="1:8" s="2" customFormat="1" ht="16.899999999999999" customHeight="1">
      <c r="A16" s="33"/>
      <c r="B16" s="34"/>
      <c r="C16" s="223" t="s">
        <v>1</v>
      </c>
      <c r="D16" s="223" t="s">
        <v>266</v>
      </c>
      <c r="E16" s="18" t="s">
        <v>1</v>
      </c>
      <c r="F16" s="224">
        <v>-2.4</v>
      </c>
      <c r="G16" s="33"/>
      <c r="H16" s="34"/>
    </row>
    <row r="17" spans="1:8" s="2" customFormat="1" ht="16.899999999999999" customHeight="1">
      <c r="A17" s="33"/>
      <c r="B17" s="34"/>
      <c r="C17" s="223" t="s">
        <v>1</v>
      </c>
      <c r="D17" s="223" t="s">
        <v>267</v>
      </c>
      <c r="E17" s="18" t="s">
        <v>1</v>
      </c>
      <c r="F17" s="224">
        <v>-12</v>
      </c>
      <c r="G17" s="33"/>
      <c r="H17" s="34"/>
    </row>
    <row r="18" spans="1:8" s="2" customFormat="1" ht="16.899999999999999" customHeight="1">
      <c r="A18" s="33"/>
      <c r="B18" s="34"/>
      <c r="C18" s="223" t="s">
        <v>1</v>
      </c>
      <c r="D18" s="223" t="s">
        <v>268</v>
      </c>
      <c r="E18" s="18" t="s">
        <v>1</v>
      </c>
      <c r="F18" s="224">
        <v>-15.9</v>
      </c>
      <c r="G18" s="33"/>
      <c r="H18" s="34"/>
    </row>
    <row r="19" spans="1:8" s="2" customFormat="1" ht="16.899999999999999" customHeight="1">
      <c r="A19" s="33"/>
      <c r="B19" s="34"/>
      <c r="C19" s="223" t="s">
        <v>1</v>
      </c>
      <c r="D19" s="223" t="s">
        <v>270</v>
      </c>
      <c r="E19" s="18" t="s">
        <v>1</v>
      </c>
      <c r="F19" s="224">
        <v>0</v>
      </c>
      <c r="G19" s="33"/>
      <c r="H19" s="34"/>
    </row>
    <row r="20" spans="1:8" s="2" customFormat="1" ht="16.899999999999999" customHeight="1">
      <c r="A20" s="33"/>
      <c r="B20" s="34"/>
      <c r="C20" s="223" t="s">
        <v>1</v>
      </c>
      <c r="D20" s="223" t="s">
        <v>271</v>
      </c>
      <c r="E20" s="18" t="s">
        <v>1</v>
      </c>
      <c r="F20" s="224">
        <v>21.6</v>
      </c>
      <c r="G20" s="33"/>
      <c r="H20" s="34"/>
    </row>
    <row r="21" spans="1:8" s="2" customFormat="1" ht="16.899999999999999" customHeight="1">
      <c r="A21" s="33"/>
      <c r="B21" s="34"/>
      <c r="C21" s="223" t="s">
        <v>1</v>
      </c>
      <c r="D21" s="223" t="s">
        <v>272</v>
      </c>
      <c r="E21" s="18" t="s">
        <v>1</v>
      </c>
      <c r="F21" s="224">
        <v>0</v>
      </c>
      <c r="G21" s="33"/>
      <c r="H21" s="34"/>
    </row>
    <row r="22" spans="1:8" s="2" customFormat="1" ht="16.899999999999999" customHeight="1">
      <c r="A22" s="33"/>
      <c r="B22" s="34"/>
      <c r="C22" s="223" t="s">
        <v>1</v>
      </c>
      <c r="D22" s="223" t="s">
        <v>273</v>
      </c>
      <c r="E22" s="18" t="s">
        <v>1</v>
      </c>
      <c r="F22" s="224">
        <v>138.9</v>
      </c>
      <c r="G22" s="33"/>
      <c r="H22" s="34"/>
    </row>
    <row r="23" spans="1:8" s="2" customFormat="1" ht="16.899999999999999" customHeight="1">
      <c r="A23" s="33"/>
      <c r="B23" s="34"/>
      <c r="C23" s="223" t="s">
        <v>108</v>
      </c>
      <c r="D23" s="223" t="s">
        <v>184</v>
      </c>
      <c r="E23" s="18" t="s">
        <v>1</v>
      </c>
      <c r="F23" s="224">
        <v>360.7</v>
      </c>
      <c r="G23" s="33"/>
      <c r="H23" s="34"/>
    </row>
    <row r="24" spans="1:8" s="2" customFormat="1" ht="16.899999999999999" customHeight="1">
      <c r="A24" s="33"/>
      <c r="B24" s="34"/>
      <c r="C24" s="225" t="s">
        <v>1393</v>
      </c>
      <c r="D24" s="33"/>
      <c r="E24" s="33"/>
      <c r="F24" s="33"/>
      <c r="G24" s="33"/>
      <c r="H24" s="34"/>
    </row>
    <row r="25" spans="1:8" s="2" customFormat="1" ht="22.5">
      <c r="A25" s="33"/>
      <c r="B25" s="34"/>
      <c r="C25" s="223" t="s">
        <v>258</v>
      </c>
      <c r="D25" s="223" t="s">
        <v>259</v>
      </c>
      <c r="E25" s="18" t="s">
        <v>219</v>
      </c>
      <c r="F25" s="224">
        <v>360.7</v>
      </c>
      <c r="G25" s="33"/>
      <c r="H25" s="34"/>
    </row>
    <row r="26" spans="1:8" s="2" customFormat="1" ht="22.5">
      <c r="A26" s="33"/>
      <c r="B26" s="34"/>
      <c r="C26" s="223" t="s">
        <v>297</v>
      </c>
      <c r="D26" s="223" t="s">
        <v>298</v>
      </c>
      <c r="E26" s="18" t="s">
        <v>219</v>
      </c>
      <c r="F26" s="224">
        <v>351</v>
      </c>
      <c r="G26" s="33"/>
      <c r="H26" s="34"/>
    </row>
    <row r="27" spans="1:8" s="2" customFormat="1" ht="16.899999999999999" customHeight="1">
      <c r="A27" s="33"/>
      <c r="B27" s="34"/>
      <c r="C27" s="219" t="s">
        <v>111</v>
      </c>
      <c r="D27" s="220" t="s">
        <v>112</v>
      </c>
      <c r="E27" s="221" t="s">
        <v>1</v>
      </c>
      <c r="F27" s="222">
        <v>351</v>
      </c>
      <c r="G27" s="33"/>
      <c r="H27" s="34"/>
    </row>
    <row r="28" spans="1:8" s="2" customFormat="1" ht="16.899999999999999" customHeight="1">
      <c r="A28" s="33"/>
      <c r="B28" s="34"/>
      <c r="C28" s="223" t="s">
        <v>1</v>
      </c>
      <c r="D28" s="223" t="s">
        <v>301</v>
      </c>
      <c r="E28" s="18" t="s">
        <v>1</v>
      </c>
      <c r="F28" s="224">
        <v>30.3</v>
      </c>
      <c r="G28" s="33"/>
      <c r="H28" s="34"/>
    </row>
    <row r="29" spans="1:8" s="2" customFormat="1" ht="16.899999999999999" customHeight="1">
      <c r="A29" s="33"/>
      <c r="B29" s="34"/>
      <c r="C29" s="223" t="s">
        <v>1</v>
      </c>
      <c r="D29" s="223" t="s">
        <v>302</v>
      </c>
      <c r="E29" s="18" t="s">
        <v>1</v>
      </c>
      <c r="F29" s="224">
        <v>360.7</v>
      </c>
      <c r="G29" s="33"/>
      <c r="H29" s="34"/>
    </row>
    <row r="30" spans="1:8" s="2" customFormat="1" ht="16.899999999999999" customHeight="1">
      <c r="A30" s="33"/>
      <c r="B30" s="34"/>
      <c r="C30" s="223" t="s">
        <v>1</v>
      </c>
      <c r="D30" s="223" t="s">
        <v>303</v>
      </c>
      <c r="E30" s="18" t="s">
        <v>1</v>
      </c>
      <c r="F30" s="224">
        <v>-40</v>
      </c>
      <c r="G30" s="33"/>
      <c r="H30" s="34"/>
    </row>
    <row r="31" spans="1:8" s="2" customFormat="1" ht="16.899999999999999" customHeight="1">
      <c r="A31" s="33"/>
      <c r="B31" s="34"/>
      <c r="C31" s="223" t="s">
        <v>111</v>
      </c>
      <c r="D31" s="223" t="s">
        <v>184</v>
      </c>
      <c r="E31" s="18" t="s">
        <v>1</v>
      </c>
      <c r="F31" s="224">
        <v>351</v>
      </c>
      <c r="G31" s="33"/>
      <c r="H31" s="34"/>
    </row>
    <row r="32" spans="1:8" s="2" customFormat="1" ht="16.899999999999999" customHeight="1">
      <c r="A32" s="33"/>
      <c r="B32" s="34"/>
      <c r="C32" s="225" t="s">
        <v>1393</v>
      </c>
      <c r="D32" s="33"/>
      <c r="E32" s="33"/>
      <c r="F32" s="33"/>
      <c r="G32" s="33"/>
      <c r="H32" s="34"/>
    </row>
    <row r="33" spans="1:8" s="2" customFormat="1" ht="22.5">
      <c r="A33" s="33"/>
      <c r="B33" s="34"/>
      <c r="C33" s="223" t="s">
        <v>297</v>
      </c>
      <c r="D33" s="223" t="s">
        <v>298</v>
      </c>
      <c r="E33" s="18" t="s">
        <v>219</v>
      </c>
      <c r="F33" s="224">
        <v>351</v>
      </c>
      <c r="G33" s="33"/>
      <c r="H33" s="34"/>
    </row>
    <row r="34" spans="1:8" s="2" customFormat="1" ht="22.5">
      <c r="A34" s="33"/>
      <c r="B34" s="34"/>
      <c r="C34" s="223" t="s">
        <v>329</v>
      </c>
      <c r="D34" s="223" t="s">
        <v>330</v>
      </c>
      <c r="E34" s="18" t="s">
        <v>230</v>
      </c>
      <c r="F34" s="224">
        <v>666.9</v>
      </c>
      <c r="G34" s="33"/>
      <c r="H34" s="34"/>
    </row>
    <row r="35" spans="1:8" s="2" customFormat="1" ht="16.899999999999999" customHeight="1">
      <c r="A35" s="33"/>
      <c r="B35" s="34"/>
      <c r="C35" s="219" t="s">
        <v>115</v>
      </c>
      <c r="D35" s="220" t="s">
        <v>116</v>
      </c>
      <c r="E35" s="221" t="s">
        <v>1</v>
      </c>
      <c r="F35" s="222">
        <v>4.25</v>
      </c>
      <c r="G35" s="33"/>
      <c r="H35" s="34"/>
    </row>
    <row r="36" spans="1:8" s="2" customFormat="1" ht="16.899999999999999" customHeight="1">
      <c r="A36" s="33"/>
      <c r="B36" s="34"/>
      <c r="C36" s="223" t="s">
        <v>1</v>
      </c>
      <c r="D36" s="223" t="s">
        <v>167</v>
      </c>
      <c r="E36" s="18" t="s">
        <v>1</v>
      </c>
      <c r="F36" s="224">
        <v>0</v>
      </c>
      <c r="G36" s="33"/>
      <c r="H36" s="34"/>
    </row>
    <row r="37" spans="1:8" s="2" customFormat="1" ht="16.899999999999999" customHeight="1">
      <c r="A37" s="33"/>
      <c r="B37" s="34"/>
      <c r="C37" s="223" t="s">
        <v>1</v>
      </c>
      <c r="D37" s="223" t="s">
        <v>182</v>
      </c>
      <c r="E37" s="18" t="s">
        <v>1</v>
      </c>
      <c r="F37" s="224">
        <v>4</v>
      </c>
      <c r="G37" s="33"/>
      <c r="H37" s="34"/>
    </row>
    <row r="38" spans="1:8" s="2" customFormat="1" ht="16.899999999999999" customHeight="1">
      <c r="A38" s="33"/>
      <c r="B38" s="34"/>
      <c r="C38" s="223" t="s">
        <v>1</v>
      </c>
      <c r="D38" s="223" t="s">
        <v>183</v>
      </c>
      <c r="E38" s="18" t="s">
        <v>1</v>
      </c>
      <c r="F38" s="224">
        <v>0.25</v>
      </c>
      <c r="G38" s="33"/>
      <c r="H38" s="34"/>
    </row>
    <row r="39" spans="1:8" s="2" customFormat="1" ht="16.899999999999999" customHeight="1">
      <c r="A39" s="33"/>
      <c r="B39" s="34"/>
      <c r="C39" s="223" t="s">
        <v>115</v>
      </c>
      <c r="D39" s="223" t="s">
        <v>184</v>
      </c>
      <c r="E39" s="18" t="s">
        <v>1</v>
      </c>
      <c r="F39" s="224">
        <v>4.25</v>
      </c>
      <c r="G39" s="33"/>
      <c r="H39" s="34"/>
    </row>
    <row r="40" spans="1:8" s="2" customFormat="1" ht="16.899999999999999" customHeight="1">
      <c r="A40" s="33"/>
      <c r="B40" s="34"/>
      <c r="C40" s="225" t="s">
        <v>1393</v>
      </c>
      <c r="D40" s="33"/>
      <c r="E40" s="33"/>
      <c r="F40" s="33"/>
      <c r="G40" s="33"/>
      <c r="H40" s="34"/>
    </row>
    <row r="41" spans="1:8" s="2" customFormat="1" ht="16.899999999999999" customHeight="1">
      <c r="A41" s="33"/>
      <c r="B41" s="34"/>
      <c r="C41" s="223" t="s">
        <v>177</v>
      </c>
      <c r="D41" s="223" t="s">
        <v>178</v>
      </c>
      <c r="E41" s="18" t="s">
        <v>158</v>
      </c>
      <c r="F41" s="224">
        <v>4.25</v>
      </c>
      <c r="G41" s="33"/>
      <c r="H41" s="34"/>
    </row>
    <row r="42" spans="1:8" s="2" customFormat="1" ht="16.899999999999999" customHeight="1">
      <c r="A42" s="33"/>
      <c r="B42" s="34"/>
      <c r="C42" s="223" t="s">
        <v>275</v>
      </c>
      <c r="D42" s="223" t="s">
        <v>276</v>
      </c>
      <c r="E42" s="18" t="s">
        <v>158</v>
      </c>
      <c r="F42" s="224">
        <v>4.25</v>
      </c>
      <c r="G42" s="33"/>
      <c r="H42" s="34"/>
    </row>
    <row r="43" spans="1:8" s="2" customFormat="1" ht="16.899999999999999" customHeight="1">
      <c r="A43" s="33"/>
      <c r="B43" s="34"/>
      <c r="C43" s="223" t="s">
        <v>349</v>
      </c>
      <c r="D43" s="223" t="s">
        <v>350</v>
      </c>
      <c r="E43" s="18" t="s">
        <v>158</v>
      </c>
      <c r="F43" s="224">
        <v>4.25</v>
      </c>
      <c r="G43" s="33"/>
      <c r="H43" s="34"/>
    </row>
    <row r="44" spans="1:8" s="2" customFormat="1" ht="16.899999999999999" customHeight="1">
      <c r="A44" s="33"/>
      <c r="B44" s="34"/>
      <c r="C44" s="219" t="s">
        <v>118</v>
      </c>
      <c r="D44" s="220" t="s">
        <v>118</v>
      </c>
      <c r="E44" s="221" t="s">
        <v>1</v>
      </c>
      <c r="F44" s="222">
        <v>88.442999999999998</v>
      </c>
      <c r="G44" s="33"/>
      <c r="H44" s="34"/>
    </row>
    <row r="45" spans="1:8" s="2" customFormat="1" ht="16.899999999999999" customHeight="1">
      <c r="A45" s="33"/>
      <c r="B45" s="34"/>
      <c r="C45" s="223" t="s">
        <v>1</v>
      </c>
      <c r="D45" s="223" t="s">
        <v>728</v>
      </c>
      <c r="E45" s="18" t="s">
        <v>1</v>
      </c>
      <c r="F45" s="224">
        <v>0.59</v>
      </c>
      <c r="G45" s="33"/>
      <c r="H45" s="34"/>
    </row>
    <row r="46" spans="1:8" s="2" customFormat="1" ht="16.899999999999999" customHeight="1">
      <c r="A46" s="33"/>
      <c r="B46" s="34"/>
      <c r="C46" s="223" t="s">
        <v>1</v>
      </c>
      <c r="D46" s="223" t="s">
        <v>729</v>
      </c>
      <c r="E46" s="18" t="s">
        <v>1</v>
      </c>
      <c r="F46" s="224">
        <v>6.8</v>
      </c>
      <c r="G46" s="33"/>
      <c r="H46" s="34"/>
    </row>
    <row r="47" spans="1:8" s="2" customFormat="1" ht="16.899999999999999" customHeight="1">
      <c r="A47" s="33"/>
      <c r="B47" s="34"/>
      <c r="C47" s="223" t="s">
        <v>1</v>
      </c>
      <c r="D47" s="223" t="s">
        <v>730</v>
      </c>
      <c r="E47" s="18" t="s">
        <v>1</v>
      </c>
      <c r="F47" s="224">
        <v>62.975999999999999</v>
      </c>
      <c r="G47" s="33"/>
      <c r="H47" s="34"/>
    </row>
    <row r="48" spans="1:8" s="2" customFormat="1" ht="16.899999999999999" customHeight="1">
      <c r="A48" s="33"/>
      <c r="B48" s="34"/>
      <c r="C48" s="223" t="s">
        <v>1</v>
      </c>
      <c r="D48" s="223" t="s">
        <v>731</v>
      </c>
      <c r="E48" s="18" t="s">
        <v>1</v>
      </c>
      <c r="F48" s="224">
        <v>5.125</v>
      </c>
      <c r="G48" s="33"/>
      <c r="H48" s="34"/>
    </row>
    <row r="49" spans="1:8" s="2" customFormat="1" ht="16.899999999999999" customHeight="1">
      <c r="A49" s="33"/>
      <c r="B49" s="34"/>
      <c r="C49" s="223" t="s">
        <v>1</v>
      </c>
      <c r="D49" s="223" t="s">
        <v>732</v>
      </c>
      <c r="E49" s="18" t="s">
        <v>1</v>
      </c>
      <c r="F49" s="224">
        <v>2.46</v>
      </c>
      <c r="G49" s="33"/>
      <c r="H49" s="34"/>
    </row>
    <row r="50" spans="1:8" s="2" customFormat="1" ht="16.899999999999999" customHeight="1">
      <c r="A50" s="33"/>
      <c r="B50" s="34"/>
      <c r="C50" s="223" t="s">
        <v>1</v>
      </c>
      <c r="D50" s="223" t="s">
        <v>733</v>
      </c>
      <c r="E50" s="18" t="s">
        <v>1</v>
      </c>
      <c r="F50" s="224">
        <v>10</v>
      </c>
      <c r="G50" s="33"/>
      <c r="H50" s="34"/>
    </row>
    <row r="51" spans="1:8" s="2" customFormat="1" ht="16.899999999999999" customHeight="1">
      <c r="A51" s="33"/>
      <c r="B51" s="34"/>
      <c r="C51" s="223" t="s">
        <v>1</v>
      </c>
      <c r="D51" s="223" t="s">
        <v>734</v>
      </c>
      <c r="E51" s="18" t="s">
        <v>1</v>
      </c>
      <c r="F51" s="224">
        <v>0.49199999999999999</v>
      </c>
      <c r="G51" s="33"/>
      <c r="H51" s="34"/>
    </row>
    <row r="52" spans="1:8" s="2" customFormat="1" ht="16.899999999999999" customHeight="1">
      <c r="A52" s="33"/>
      <c r="B52" s="34"/>
      <c r="C52" s="223" t="s">
        <v>118</v>
      </c>
      <c r="D52" s="223" t="s">
        <v>184</v>
      </c>
      <c r="E52" s="18" t="s">
        <v>1</v>
      </c>
      <c r="F52" s="224">
        <v>88.442999999999998</v>
      </c>
      <c r="G52" s="33"/>
      <c r="H52" s="34"/>
    </row>
    <row r="53" spans="1:8" s="2" customFormat="1" ht="16.899999999999999" customHeight="1">
      <c r="A53" s="33"/>
      <c r="B53" s="34"/>
      <c r="C53" s="225" t="s">
        <v>1393</v>
      </c>
      <c r="D53" s="33"/>
      <c r="E53" s="33"/>
      <c r="F53" s="33"/>
      <c r="G53" s="33"/>
      <c r="H53" s="34"/>
    </row>
    <row r="54" spans="1:8" s="2" customFormat="1" ht="16.899999999999999" customHeight="1">
      <c r="A54" s="33"/>
      <c r="B54" s="34"/>
      <c r="C54" s="223" t="s">
        <v>723</v>
      </c>
      <c r="D54" s="223" t="s">
        <v>724</v>
      </c>
      <c r="E54" s="18" t="s">
        <v>230</v>
      </c>
      <c r="F54" s="224">
        <v>88.442999999999998</v>
      </c>
      <c r="G54" s="33"/>
      <c r="H54" s="34"/>
    </row>
    <row r="55" spans="1:8" s="2" customFormat="1" ht="16.899999999999999" customHeight="1">
      <c r="A55" s="33"/>
      <c r="B55" s="34"/>
      <c r="C55" s="223" t="s">
        <v>736</v>
      </c>
      <c r="D55" s="223" t="s">
        <v>737</v>
      </c>
      <c r="E55" s="18" t="s">
        <v>230</v>
      </c>
      <c r="F55" s="224">
        <v>619.101</v>
      </c>
      <c r="G55" s="33"/>
      <c r="H55" s="34"/>
    </row>
    <row r="56" spans="1:8" s="2" customFormat="1" ht="26.45" customHeight="1">
      <c r="A56" s="33"/>
      <c r="B56" s="34"/>
      <c r="C56" s="218" t="s">
        <v>1394</v>
      </c>
      <c r="D56" s="218" t="s">
        <v>100</v>
      </c>
      <c r="E56" s="33"/>
      <c r="F56" s="33"/>
      <c r="G56" s="33"/>
      <c r="H56" s="34"/>
    </row>
    <row r="57" spans="1:8" s="2" customFormat="1" ht="16.899999999999999" customHeight="1">
      <c r="A57" s="33"/>
      <c r="B57" s="34"/>
      <c r="C57" s="219" t="s">
        <v>824</v>
      </c>
      <c r="D57" s="220" t="s">
        <v>825</v>
      </c>
      <c r="E57" s="221" t="s">
        <v>1</v>
      </c>
      <c r="F57" s="222">
        <v>45.7</v>
      </c>
      <c r="G57" s="33"/>
      <c r="H57" s="34"/>
    </row>
    <row r="58" spans="1:8" s="2" customFormat="1" ht="16.899999999999999" customHeight="1">
      <c r="A58" s="33"/>
      <c r="B58" s="34"/>
      <c r="C58" s="223" t="s">
        <v>1</v>
      </c>
      <c r="D58" s="223" t="s">
        <v>558</v>
      </c>
      <c r="E58" s="18" t="s">
        <v>1</v>
      </c>
      <c r="F58" s="224">
        <v>0</v>
      </c>
      <c r="G58" s="33"/>
      <c r="H58" s="34"/>
    </row>
    <row r="59" spans="1:8" s="2" customFormat="1" ht="16.899999999999999" customHeight="1">
      <c r="A59" s="33"/>
      <c r="B59" s="34"/>
      <c r="C59" s="223" t="s">
        <v>1</v>
      </c>
      <c r="D59" s="223" t="s">
        <v>858</v>
      </c>
      <c r="E59" s="18" t="s">
        <v>1</v>
      </c>
      <c r="F59" s="224">
        <v>0</v>
      </c>
      <c r="G59" s="33"/>
      <c r="H59" s="34"/>
    </row>
    <row r="60" spans="1:8" s="2" customFormat="1" ht="16.899999999999999" customHeight="1">
      <c r="A60" s="33"/>
      <c r="B60" s="34"/>
      <c r="C60" s="223" t="s">
        <v>1</v>
      </c>
      <c r="D60" s="223" t="s">
        <v>859</v>
      </c>
      <c r="E60" s="18" t="s">
        <v>1</v>
      </c>
      <c r="F60" s="224">
        <v>43.2</v>
      </c>
      <c r="G60" s="33"/>
      <c r="H60" s="34"/>
    </row>
    <row r="61" spans="1:8" s="2" customFormat="1" ht="16.899999999999999" customHeight="1">
      <c r="A61" s="33"/>
      <c r="B61" s="34"/>
      <c r="C61" s="223" t="s">
        <v>1</v>
      </c>
      <c r="D61" s="223" t="s">
        <v>860</v>
      </c>
      <c r="E61" s="18" t="s">
        <v>1</v>
      </c>
      <c r="F61" s="224">
        <v>0</v>
      </c>
      <c r="G61" s="33"/>
      <c r="H61" s="34"/>
    </row>
    <row r="62" spans="1:8" s="2" customFormat="1" ht="16.899999999999999" customHeight="1">
      <c r="A62" s="33"/>
      <c r="B62" s="34"/>
      <c r="C62" s="223" t="s">
        <v>1</v>
      </c>
      <c r="D62" s="223" t="s">
        <v>861</v>
      </c>
      <c r="E62" s="18" t="s">
        <v>1</v>
      </c>
      <c r="F62" s="224">
        <v>2.5</v>
      </c>
      <c r="G62" s="33"/>
      <c r="H62" s="34"/>
    </row>
    <row r="63" spans="1:8" s="2" customFormat="1" ht="16.899999999999999" customHeight="1">
      <c r="A63" s="33"/>
      <c r="B63" s="34"/>
      <c r="C63" s="223" t="s">
        <v>824</v>
      </c>
      <c r="D63" s="223" t="s">
        <v>184</v>
      </c>
      <c r="E63" s="18" t="s">
        <v>1</v>
      </c>
      <c r="F63" s="224">
        <v>45.7</v>
      </c>
      <c r="G63" s="33"/>
      <c r="H63" s="34"/>
    </row>
    <row r="64" spans="1:8" s="2" customFormat="1" ht="16.899999999999999" customHeight="1">
      <c r="A64" s="33"/>
      <c r="B64" s="34"/>
      <c r="C64" s="225" t="s">
        <v>1393</v>
      </c>
      <c r="D64" s="33"/>
      <c r="E64" s="33"/>
      <c r="F64" s="33"/>
      <c r="G64" s="33"/>
      <c r="H64" s="34"/>
    </row>
    <row r="65" spans="1:8" s="2" customFormat="1" ht="22.5">
      <c r="A65" s="33"/>
      <c r="B65" s="34"/>
      <c r="C65" s="223" t="s">
        <v>853</v>
      </c>
      <c r="D65" s="223" t="s">
        <v>854</v>
      </c>
      <c r="E65" s="18" t="s">
        <v>219</v>
      </c>
      <c r="F65" s="224">
        <v>45.7</v>
      </c>
      <c r="G65" s="33"/>
      <c r="H65" s="34"/>
    </row>
    <row r="66" spans="1:8" s="2" customFormat="1" ht="22.5">
      <c r="A66" s="33"/>
      <c r="B66" s="34"/>
      <c r="C66" s="223" t="s">
        <v>297</v>
      </c>
      <c r="D66" s="223" t="s">
        <v>298</v>
      </c>
      <c r="E66" s="18" t="s">
        <v>219</v>
      </c>
      <c r="F66" s="224">
        <v>184.45</v>
      </c>
      <c r="G66" s="33"/>
      <c r="H66" s="34"/>
    </row>
    <row r="67" spans="1:8" s="2" customFormat="1" ht="16.899999999999999" customHeight="1">
      <c r="A67" s="33"/>
      <c r="B67" s="34"/>
      <c r="C67" s="219" t="s">
        <v>827</v>
      </c>
      <c r="D67" s="220" t="s">
        <v>828</v>
      </c>
      <c r="E67" s="221" t="s">
        <v>1</v>
      </c>
      <c r="F67" s="222">
        <v>4</v>
      </c>
      <c r="G67" s="33"/>
      <c r="H67" s="34"/>
    </row>
    <row r="68" spans="1:8" s="2" customFormat="1" ht="16.899999999999999" customHeight="1">
      <c r="A68" s="33"/>
      <c r="B68" s="34"/>
      <c r="C68" s="223" t="s">
        <v>1</v>
      </c>
      <c r="D68" s="223" t="s">
        <v>558</v>
      </c>
      <c r="E68" s="18" t="s">
        <v>1</v>
      </c>
      <c r="F68" s="224">
        <v>0</v>
      </c>
      <c r="G68" s="33"/>
      <c r="H68" s="34"/>
    </row>
    <row r="69" spans="1:8" s="2" customFormat="1" ht="16.899999999999999" customHeight="1">
      <c r="A69" s="33"/>
      <c r="B69" s="34"/>
      <c r="C69" s="223" t="s">
        <v>1</v>
      </c>
      <c r="D69" s="223" t="s">
        <v>867</v>
      </c>
      <c r="E69" s="18" t="s">
        <v>1</v>
      </c>
      <c r="F69" s="224">
        <v>0</v>
      </c>
      <c r="G69" s="33"/>
      <c r="H69" s="34"/>
    </row>
    <row r="70" spans="1:8" s="2" customFormat="1" ht="16.899999999999999" customHeight="1">
      <c r="A70" s="33"/>
      <c r="B70" s="34"/>
      <c r="C70" s="223" t="s">
        <v>1</v>
      </c>
      <c r="D70" s="223" t="s">
        <v>641</v>
      </c>
      <c r="E70" s="18" t="s">
        <v>1</v>
      </c>
      <c r="F70" s="224">
        <v>4</v>
      </c>
      <c r="G70" s="33"/>
      <c r="H70" s="34"/>
    </row>
    <row r="71" spans="1:8" s="2" customFormat="1" ht="16.899999999999999" customHeight="1">
      <c r="A71" s="33"/>
      <c r="B71" s="34"/>
      <c r="C71" s="223" t="s">
        <v>827</v>
      </c>
      <c r="D71" s="223" t="s">
        <v>184</v>
      </c>
      <c r="E71" s="18" t="s">
        <v>1</v>
      </c>
      <c r="F71" s="224">
        <v>4</v>
      </c>
      <c r="G71" s="33"/>
      <c r="H71" s="34"/>
    </row>
    <row r="72" spans="1:8" s="2" customFormat="1" ht="16.899999999999999" customHeight="1">
      <c r="A72" s="33"/>
      <c r="B72" s="34"/>
      <c r="C72" s="225" t="s">
        <v>1393</v>
      </c>
      <c r="D72" s="33"/>
      <c r="E72" s="33"/>
      <c r="F72" s="33"/>
      <c r="G72" s="33"/>
      <c r="H72" s="34"/>
    </row>
    <row r="73" spans="1:8" s="2" customFormat="1" ht="16.899999999999999" customHeight="1">
      <c r="A73" s="33"/>
      <c r="B73" s="34"/>
      <c r="C73" s="223" t="s">
        <v>862</v>
      </c>
      <c r="D73" s="223" t="s">
        <v>863</v>
      </c>
      <c r="E73" s="18" t="s">
        <v>219</v>
      </c>
      <c r="F73" s="224">
        <v>4</v>
      </c>
      <c r="G73" s="33"/>
      <c r="H73" s="34"/>
    </row>
    <row r="74" spans="1:8" s="2" customFormat="1" ht="22.5">
      <c r="A74" s="33"/>
      <c r="B74" s="34"/>
      <c r="C74" s="223" t="s">
        <v>297</v>
      </c>
      <c r="D74" s="223" t="s">
        <v>298</v>
      </c>
      <c r="E74" s="18" t="s">
        <v>219</v>
      </c>
      <c r="F74" s="224">
        <v>184.45</v>
      </c>
      <c r="G74" s="33"/>
      <c r="H74" s="34"/>
    </row>
    <row r="75" spans="1:8" s="2" customFormat="1" ht="16.899999999999999" customHeight="1">
      <c r="A75" s="33"/>
      <c r="B75" s="34"/>
      <c r="C75" s="219" t="s">
        <v>108</v>
      </c>
      <c r="D75" s="220" t="s">
        <v>109</v>
      </c>
      <c r="E75" s="221" t="s">
        <v>1</v>
      </c>
      <c r="F75" s="222">
        <v>182.75</v>
      </c>
      <c r="G75" s="33"/>
      <c r="H75" s="34"/>
    </row>
    <row r="76" spans="1:8" s="2" customFormat="1" ht="16.899999999999999" customHeight="1">
      <c r="A76" s="33"/>
      <c r="B76" s="34"/>
      <c r="C76" s="223" t="s">
        <v>1</v>
      </c>
      <c r="D76" s="223" t="s">
        <v>243</v>
      </c>
      <c r="E76" s="18" t="s">
        <v>1</v>
      </c>
      <c r="F76" s="224">
        <v>0</v>
      </c>
      <c r="G76" s="33"/>
      <c r="H76" s="34"/>
    </row>
    <row r="77" spans="1:8" s="2" customFormat="1" ht="16.899999999999999" customHeight="1">
      <c r="A77" s="33"/>
      <c r="B77" s="34"/>
      <c r="C77" s="223" t="s">
        <v>1</v>
      </c>
      <c r="D77" s="223" t="s">
        <v>263</v>
      </c>
      <c r="E77" s="18" t="s">
        <v>1</v>
      </c>
      <c r="F77" s="224">
        <v>0</v>
      </c>
      <c r="G77" s="33"/>
      <c r="H77" s="34"/>
    </row>
    <row r="78" spans="1:8" s="2" customFormat="1" ht="16.899999999999999" customHeight="1">
      <c r="A78" s="33"/>
      <c r="B78" s="34"/>
      <c r="C78" s="223" t="s">
        <v>1</v>
      </c>
      <c r="D78" s="223" t="s">
        <v>850</v>
      </c>
      <c r="E78" s="18" t="s">
        <v>1</v>
      </c>
      <c r="F78" s="224">
        <v>80</v>
      </c>
      <c r="G78" s="33"/>
      <c r="H78" s="34"/>
    </row>
    <row r="79" spans="1:8" s="2" customFormat="1" ht="16.899999999999999" customHeight="1">
      <c r="A79" s="33"/>
      <c r="B79" s="34"/>
      <c r="C79" s="223" t="s">
        <v>1</v>
      </c>
      <c r="D79" s="223" t="s">
        <v>851</v>
      </c>
      <c r="E79" s="18" t="s">
        <v>1</v>
      </c>
      <c r="F79" s="224">
        <v>60</v>
      </c>
      <c r="G79" s="33"/>
      <c r="H79" s="34"/>
    </row>
    <row r="80" spans="1:8" s="2" customFormat="1" ht="16.899999999999999" customHeight="1">
      <c r="A80" s="33"/>
      <c r="B80" s="34"/>
      <c r="C80" s="223" t="s">
        <v>1</v>
      </c>
      <c r="D80" s="223" t="s">
        <v>270</v>
      </c>
      <c r="E80" s="18" t="s">
        <v>1</v>
      </c>
      <c r="F80" s="224">
        <v>0</v>
      </c>
      <c r="G80" s="33"/>
      <c r="H80" s="34"/>
    </row>
    <row r="81" spans="1:8" s="2" customFormat="1" ht="16.899999999999999" customHeight="1">
      <c r="A81" s="33"/>
      <c r="B81" s="34"/>
      <c r="C81" s="223" t="s">
        <v>1</v>
      </c>
      <c r="D81" s="223" t="s">
        <v>852</v>
      </c>
      <c r="E81" s="18" t="s">
        <v>1</v>
      </c>
      <c r="F81" s="224">
        <v>42.75</v>
      </c>
      <c r="G81" s="33"/>
      <c r="H81" s="34"/>
    </row>
    <row r="82" spans="1:8" s="2" customFormat="1" ht="16.899999999999999" customHeight="1">
      <c r="A82" s="33"/>
      <c r="B82" s="34"/>
      <c r="C82" s="223" t="s">
        <v>108</v>
      </c>
      <c r="D82" s="223" t="s">
        <v>184</v>
      </c>
      <c r="E82" s="18" t="s">
        <v>1</v>
      </c>
      <c r="F82" s="224">
        <v>182.75</v>
      </c>
      <c r="G82" s="33"/>
      <c r="H82" s="34"/>
    </row>
    <row r="83" spans="1:8" s="2" customFormat="1" ht="16.899999999999999" customHeight="1">
      <c r="A83" s="33"/>
      <c r="B83" s="34"/>
      <c r="C83" s="225" t="s">
        <v>1393</v>
      </c>
      <c r="D83" s="33"/>
      <c r="E83" s="33"/>
      <c r="F83" s="33"/>
      <c r="G83" s="33"/>
      <c r="H83" s="34"/>
    </row>
    <row r="84" spans="1:8" s="2" customFormat="1" ht="22.5">
      <c r="A84" s="33"/>
      <c r="B84" s="34"/>
      <c r="C84" s="223" t="s">
        <v>258</v>
      </c>
      <c r="D84" s="223" t="s">
        <v>259</v>
      </c>
      <c r="E84" s="18" t="s">
        <v>219</v>
      </c>
      <c r="F84" s="224">
        <v>182.75</v>
      </c>
      <c r="G84" s="33"/>
      <c r="H84" s="34"/>
    </row>
    <row r="85" spans="1:8" s="2" customFormat="1" ht="22.5">
      <c r="A85" s="33"/>
      <c r="B85" s="34"/>
      <c r="C85" s="223" t="s">
        <v>297</v>
      </c>
      <c r="D85" s="223" t="s">
        <v>298</v>
      </c>
      <c r="E85" s="18" t="s">
        <v>219</v>
      </c>
      <c r="F85" s="224">
        <v>184.45</v>
      </c>
      <c r="G85" s="33"/>
      <c r="H85" s="34"/>
    </row>
    <row r="86" spans="1:8" s="2" customFormat="1" ht="16.899999999999999" customHeight="1">
      <c r="A86" s="33"/>
      <c r="B86" s="34"/>
      <c r="C86" s="219" t="s">
        <v>111</v>
      </c>
      <c r="D86" s="220" t="s">
        <v>112</v>
      </c>
      <c r="E86" s="221" t="s">
        <v>1</v>
      </c>
      <c r="F86" s="222">
        <v>184.45</v>
      </c>
      <c r="G86" s="33"/>
      <c r="H86" s="34"/>
    </row>
    <row r="87" spans="1:8" s="2" customFormat="1" ht="16.899999999999999" customHeight="1">
      <c r="A87" s="33"/>
      <c r="B87" s="34"/>
      <c r="C87" s="223" t="s">
        <v>1</v>
      </c>
      <c r="D87" s="223" t="s">
        <v>302</v>
      </c>
      <c r="E87" s="18" t="s">
        <v>1</v>
      </c>
      <c r="F87" s="224">
        <v>182.75</v>
      </c>
      <c r="G87" s="33"/>
      <c r="H87" s="34"/>
    </row>
    <row r="88" spans="1:8" s="2" customFormat="1" ht="16.899999999999999" customHeight="1">
      <c r="A88" s="33"/>
      <c r="B88" s="34"/>
      <c r="C88" s="223" t="s">
        <v>1</v>
      </c>
      <c r="D88" s="223" t="s">
        <v>871</v>
      </c>
      <c r="E88" s="18" t="s">
        <v>1</v>
      </c>
      <c r="F88" s="224">
        <v>45.7</v>
      </c>
      <c r="G88" s="33"/>
      <c r="H88" s="34"/>
    </row>
    <row r="89" spans="1:8" s="2" customFormat="1" ht="16.899999999999999" customHeight="1">
      <c r="A89" s="33"/>
      <c r="B89" s="34"/>
      <c r="C89" s="223" t="s">
        <v>1</v>
      </c>
      <c r="D89" s="223" t="s">
        <v>872</v>
      </c>
      <c r="E89" s="18" t="s">
        <v>1</v>
      </c>
      <c r="F89" s="224">
        <v>4</v>
      </c>
      <c r="G89" s="33"/>
      <c r="H89" s="34"/>
    </row>
    <row r="90" spans="1:8" s="2" customFormat="1" ht="16.899999999999999" customHeight="1">
      <c r="A90" s="33"/>
      <c r="B90" s="34"/>
      <c r="C90" s="223" t="s">
        <v>1</v>
      </c>
      <c r="D90" s="223" t="s">
        <v>873</v>
      </c>
      <c r="E90" s="18" t="s">
        <v>1</v>
      </c>
      <c r="F90" s="224">
        <v>-48</v>
      </c>
      <c r="G90" s="33"/>
      <c r="H90" s="34"/>
    </row>
    <row r="91" spans="1:8" s="2" customFormat="1" ht="16.899999999999999" customHeight="1">
      <c r="A91" s="33"/>
      <c r="B91" s="34"/>
      <c r="C91" s="223" t="s">
        <v>111</v>
      </c>
      <c r="D91" s="223" t="s">
        <v>184</v>
      </c>
      <c r="E91" s="18" t="s">
        <v>1</v>
      </c>
      <c r="F91" s="224">
        <v>184.45</v>
      </c>
      <c r="G91" s="33"/>
      <c r="H91" s="34"/>
    </row>
    <row r="92" spans="1:8" s="2" customFormat="1" ht="16.899999999999999" customHeight="1">
      <c r="A92" s="33"/>
      <c r="B92" s="34"/>
      <c r="C92" s="225" t="s">
        <v>1393</v>
      </c>
      <c r="D92" s="33"/>
      <c r="E92" s="33"/>
      <c r="F92" s="33"/>
      <c r="G92" s="33"/>
      <c r="H92" s="34"/>
    </row>
    <row r="93" spans="1:8" s="2" customFormat="1" ht="22.5">
      <c r="A93" s="33"/>
      <c r="B93" s="34"/>
      <c r="C93" s="223" t="s">
        <v>297</v>
      </c>
      <c r="D93" s="223" t="s">
        <v>298</v>
      </c>
      <c r="E93" s="18" t="s">
        <v>219</v>
      </c>
      <c r="F93" s="224">
        <v>184.45</v>
      </c>
      <c r="G93" s="33"/>
      <c r="H93" s="34"/>
    </row>
    <row r="94" spans="1:8" s="2" customFormat="1" ht="22.5">
      <c r="A94" s="33"/>
      <c r="B94" s="34"/>
      <c r="C94" s="223" t="s">
        <v>329</v>
      </c>
      <c r="D94" s="223" t="s">
        <v>330</v>
      </c>
      <c r="E94" s="18" t="s">
        <v>230</v>
      </c>
      <c r="F94" s="224">
        <v>350.45499999999998</v>
      </c>
      <c r="G94" s="33"/>
      <c r="H94" s="34"/>
    </row>
    <row r="95" spans="1:8" s="2" customFormat="1" ht="16.899999999999999" customHeight="1">
      <c r="A95" s="33"/>
      <c r="B95" s="34"/>
      <c r="C95" s="219" t="s">
        <v>831</v>
      </c>
      <c r="D95" s="220" t="s">
        <v>832</v>
      </c>
      <c r="E95" s="221" t="s">
        <v>1</v>
      </c>
      <c r="F95" s="222">
        <v>1033</v>
      </c>
      <c r="G95" s="33"/>
      <c r="H95" s="34"/>
    </row>
    <row r="96" spans="1:8" s="2" customFormat="1" ht="16.899999999999999" customHeight="1">
      <c r="A96" s="33"/>
      <c r="B96" s="34"/>
      <c r="C96" s="223" t="s">
        <v>1</v>
      </c>
      <c r="D96" s="223" t="s">
        <v>558</v>
      </c>
      <c r="E96" s="18" t="s">
        <v>1</v>
      </c>
      <c r="F96" s="224">
        <v>0</v>
      </c>
      <c r="G96" s="33"/>
      <c r="H96" s="34"/>
    </row>
    <row r="97" spans="1:8" s="2" customFormat="1" ht="16.899999999999999" customHeight="1">
      <c r="A97" s="33"/>
      <c r="B97" s="34"/>
      <c r="C97" s="223" t="s">
        <v>831</v>
      </c>
      <c r="D97" s="223" t="s">
        <v>892</v>
      </c>
      <c r="E97" s="18" t="s">
        <v>1</v>
      </c>
      <c r="F97" s="224">
        <v>1033</v>
      </c>
      <c r="G97" s="33"/>
      <c r="H97" s="34"/>
    </row>
    <row r="98" spans="1:8" s="2" customFormat="1" ht="16.899999999999999" customHeight="1">
      <c r="A98" s="33"/>
      <c r="B98" s="34"/>
      <c r="C98" s="225" t="s">
        <v>1393</v>
      </c>
      <c r="D98" s="33"/>
      <c r="E98" s="33"/>
      <c r="F98" s="33"/>
      <c r="G98" s="33"/>
      <c r="H98" s="34"/>
    </row>
    <row r="99" spans="1:8" s="2" customFormat="1" ht="22.5">
      <c r="A99" s="33"/>
      <c r="B99" s="34"/>
      <c r="C99" s="223" t="s">
        <v>887</v>
      </c>
      <c r="D99" s="223" t="s">
        <v>888</v>
      </c>
      <c r="E99" s="18" t="s">
        <v>158</v>
      </c>
      <c r="F99" s="224">
        <v>1033</v>
      </c>
      <c r="G99" s="33"/>
      <c r="H99" s="34"/>
    </row>
    <row r="100" spans="1:8" s="2" customFormat="1" ht="16.899999999999999" customHeight="1">
      <c r="A100" s="33"/>
      <c r="B100" s="34"/>
      <c r="C100" s="223" t="s">
        <v>893</v>
      </c>
      <c r="D100" s="223" t="s">
        <v>894</v>
      </c>
      <c r="E100" s="18" t="s">
        <v>158</v>
      </c>
      <c r="F100" s="224">
        <v>1033</v>
      </c>
      <c r="G100" s="33"/>
      <c r="H100" s="34"/>
    </row>
    <row r="101" spans="1:8" s="2" customFormat="1" ht="16.899999999999999" customHeight="1">
      <c r="A101" s="33"/>
      <c r="B101" s="34"/>
      <c r="C101" s="223" t="s">
        <v>899</v>
      </c>
      <c r="D101" s="223" t="s">
        <v>900</v>
      </c>
      <c r="E101" s="18" t="s">
        <v>901</v>
      </c>
      <c r="F101" s="224">
        <v>25.824999999999999</v>
      </c>
      <c r="G101" s="33"/>
      <c r="H101" s="34"/>
    </row>
    <row r="102" spans="1:8" s="2" customFormat="1" ht="16.899999999999999" customHeight="1">
      <c r="A102" s="33"/>
      <c r="B102" s="34"/>
      <c r="C102" s="219" t="s">
        <v>118</v>
      </c>
      <c r="D102" s="220" t="s">
        <v>118</v>
      </c>
      <c r="E102" s="221" t="s">
        <v>1</v>
      </c>
      <c r="F102" s="222">
        <v>448.88</v>
      </c>
      <c r="G102" s="33"/>
      <c r="H102" s="34"/>
    </row>
    <row r="103" spans="1:8" s="2" customFormat="1" ht="16.899999999999999" customHeight="1">
      <c r="A103" s="33"/>
      <c r="B103" s="34"/>
      <c r="C103" s="223" t="s">
        <v>1</v>
      </c>
      <c r="D103" s="223" t="s">
        <v>729</v>
      </c>
      <c r="E103" s="18" t="s">
        <v>1</v>
      </c>
      <c r="F103" s="224">
        <v>6.8</v>
      </c>
      <c r="G103" s="33"/>
      <c r="H103" s="34"/>
    </row>
    <row r="104" spans="1:8" s="2" customFormat="1" ht="16.899999999999999" customHeight="1">
      <c r="A104" s="33"/>
      <c r="B104" s="34"/>
      <c r="C104" s="223" t="s">
        <v>1</v>
      </c>
      <c r="D104" s="223" t="s">
        <v>1180</v>
      </c>
      <c r="E104" s="18" t="s">
        <v>1</v>
      </c>
      <c r="F104" s="224">
        <v>411.13600000000002</v>
      </c>
      <c r="G104" s="33"/>
      <c r="H104" s="34"/>
    </row>
    <row r="105" spans="1:8" s="2" customFormat="1" ht="16.899999999999999" customHeight="1">
      <c r="A105" s="33"/>
      <c r="B105" s="34"/>
      <c r="C105" s="223" t="s">
        <v>1</v>
      </c>
      <c r="D105" s="223" t="s">
        <v>1181</v>
      </c>
      <c r="E105" s="18" t="s">
        <v>1</v>
      </c>
      <c r="F105" s="224">
        <v>10.865</v>
      </c>
      <c r="G105" s="33"/>
      <c r="H105" s="34"/>
    </row>
    <row r="106" spans="1:8" s="2" customFormat="1" ht="16.899999999999999" customHeight="1">
      <c r="A106" s="33"/>
      <c r="B106" s="34"/>
      <c r="C106" s="223" t="s">
        <v>1</v>
      </c>
      <c r="D106" s="223" t="s">
        <v>1182</v>
      </c>
      <c r="E106" s="18" t="s">
        <v>1</v>
      </c>
      <c r="F106" s="224">
        <v>1.4350000000000001</v>
      </c>
      <c r="G106" s="33"/>
      <c r="H106" s="34"/>
    </row>
    <row r="107" spans="1:8" s="2" customFormat="1" ht="16.899999999999999" customHeight="1">
      <c r="A107" s="33"/>
      <c r="B107" s="34"/>
      <c r="C107" s="223" t="s">
        <v>1</v>
      </c>
      <c r="D107" s="223" t="s">
        <v>1183</v>
      </c>
      <c r="E107" s="18" t="s">
        <v>1</v>
      </c>
      <c r="F107" s="224">
        <v>15.64</v>
      </c>
      <c r="G107" s="33"/>
      <c r="H107" s="34"/>
    </row>
    <row r="108" spans="1:8" s="2" customFormat="1" ht="16.899999999999999" customHeight="1">
      <c r="A108" s="33"/>
      <c r="B108" s="34"/>
      <c r="C108" s="223" t="s">
        <v>1</v>
      </c>
      <c r="D108" s="223" t="s">
        <v>1184</v>
      </c>
      <c r="E108" s="18" t="s">
        <v>1</v>
      </c>
      <c r="F108" s="224">
        <v>2.3479999999999999</v>
      </c>
      <c r="G108" s="33"/>
      <c r="H108" s="34"/>
    </row>
    <row r="109" spans="1:8" s="2" customFormat="1" ht="16.899999999999999" customHeight="1">
      <c r="A109" s="33"/>
      <c r="B109" s="34"/>
      <c r="C109" s="223" t="s">
        <v>1</v>
      </c>
      <c r="D109" s="223" t="s">
        <v>1185</v>
      </c>
      <c r="E109" s="18" t="s">
        <v>1</v>
      </c>
      <c r="F109" s="224">
        <v>0.65600000000000003</v>
      </c>
      <c r="G109" s="33"/>
      <c r="H109" s="34"/>
    </row>
    <row r="110" spans="1:8" s="2" customFormat="1" ht="16.899999999999999" customHeight="1">
      <c r="A110" s="33"/>
      <c r="B110" s="34"/>
      <c r="C110" s="223" t="s">
        <v>118</v>
      </c>
      <c r="D110" s="223" t="s">
        <v>184</v>
      </c>
      <c r="E110" s="18" t="s">
        <v>1</v>
      </c>
      <c r="F110" s="224">
        <v>448.88</v>
      </c>
      <c r="G110" s="33"/>
      <c r="H110" s="34"/>
    </row>
    <row r="111" spans="1:8" s="2" customFormat="1" ht="16.899999999999999" customHeight="1">
      <c r="A111" s="33"/>
      <c r="B111" s="34"/>
      <c r="C111" s="225" t="s">
        <v>1393</v>
      </c>
      <c r="D111" s="33"/>
      <c r="E111" s="33"/>
      <c r="F111" s="33"/>
      <c r="G111" s="33"/>
      <c r="H111" s="34"/>
    </row>
    <row r="112" spans="1:8" s="2" customFormat="1" ht="16.899999999999999" customHeight="1">
      <c r="A112" s="33"/>
      <c r="B112" s="34"/>
      <c r="C112" s="223" t="s">
        <v>723</v>
      </c>
      <c r="D112" s="223" t="s">
        <v>724</v>
      </c>
      <c r="E112" s="18" t="s">
        <v>230</v>
      </c>
      <c r="F112" s="224">
        <v>448.88</v>
      </c>
      <c r="G112" s="33"/>
      <c r="H112" s="34"/>
    </row>
    <row r="113" spans="1:8" s="2" customFormat="1" ht="16.899999999999999" customHeight="1">
      <c r="A113" s="33"/>
      <c r="B113" s="34"/>
      <c r="C113" s="223" t="s">
        <v>736</v>
      </c>
      <c r="D113" s="223" t="s">
        <v>737</v>
      </c>
      <c r="E113" s="18" t="s">
        <v>230</v>
      </c>
      <c r="F113" s="224">
        <v>3142.16</v>
      </c>
      <c r="G113" s="33"/>
      <c r="H113" s="34"/>
    </row>
    <row r="114" spans="1:8" s="2" customFormat="1" ht="7.35" customHeight="1">
      <c r="A114" s="33"/>
      <c r="B114" s="48"/>
      <c r="C114" s="49"/>
      <c r="D114" s="49"/>
      <c r="E114" s="49"/>
      <c r="F114" s="49"/>
      <c r="G114" s="49"/>
      <c r="H114" s="34"/>
    </row>
    <row r="115" spans="1:8" s="2" customFormat="1" ht="11.25">
      <c r="A115" s="33"/>
      <c r="B115" s="33"/>
      <c r="C115" s="33"/>
      <c r="D115" s="33"/>
      <c r="E115" s="33"/>
      <c r="F115" s="33"/>
      <c r="G115" s="33"/>
      <c r="H115" s="33"/>
    </row>
  </sheetData>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14</vt:i4>
      </vt:variant>
    </vt:vector>
  </HeadingPairs>
  <TitlesOfParts>
    <vt:vector size="21" baseType="lpstr">
      <vt:lpstr>Rekapitulace stavby</vt:lpstr>
      <vt:lpstr>011 - SO 101 - Zpevněné d...</vt:lpstr>
      <vt:lpstr>012 - Vedlejší a ostatní ...</vt:lpstr>
      <vt:lpstr>021 - SO 101 - Zpevněné d...</vt:lpstr>
      <vt:lpstr>022 - SO 401 - Veřejné os...</vt:lpstr>
      <vt:lpstr>023 - Vedlejší a ostatní ...</vt:lpstr>
      <vt:lpstr>Seznam figur</vt:lpstr>
      <vt:lpstr>'011 - SO 101 - Zpevněné d...'!Názvy_tisku</vt:lpstr>
      <vt:lpstr>'012 - Vedlejší a ostatní ...'!Názvy_tisku</vt:lpstr>
      <vt:lpstr>'021 - SO 101 - Zpevněné d...'!Názvy_tisku</vt:lpstr>
      <vt:lpstr>'022 - SO 401 - Veřejné os...'!Názvy_tisku</vt:lpstr>
      <vt:lpstr>'023 - Vedlejší a ostatní ...'!Názvy_tisku</vt:lpstr>
      <vt:lpstr>'Rekapitulace stavby'!Názvy_tisku</vt:lpstr>
      <vt:lpstr>'Seznam figur'!Názvy_tisku</vt:lpstr>
      <vt:lpstr>'011 - SO 101 - Zpevněné d...'!Oblast_tisku</vt:lpstr>
      <vt:lpstr>'012 - Vedlejší a ostatní ...'!Oblast_tisku</vt:lpstr>
      <vt:lpstr>'021 - SO 101 - Zpevněné d...'!Oblast_tisku</vt:lpstr>
      <vt:lpstr>'022 - SO 401 - Veřejné os...'!Oblast_tisku</vt:lpstr>
      <vt:lpstr>'023 - Vedlejší a ostatní ...'!Oblast_tisku</vt:lpstr>
      <vt:lpstr>'Rekapitulace stavby'!Oblast_tisku</vt:lpstr>
      <vt:lpstr>'Seznam figur'!Oblast_tisku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Veronika Čiklová</dc:creator>
  <cp:lastModifiedBy>Veronika Ciklova</cp:lastModifiedBy>
  <dcterms:created xsi:type="dcterms:W3CDTF">2021-08-17T07:32:08Z</dcterms:created>
  <dcterms:modified xsi:type="dcterms:W3CDTF">2021-08-17T08:12:04Z</dcterms:modified>
</cp:coreProperties>
</file>