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PKTZB\Akcie 2018\MsÚ -Sabinov\Aktualizácia 08.2021\"/>
    </mc:Choice>
  </mc:AlternateContent>
  <xr:revisionPtr revIDLastSave="0" documentId="8_{9A18EAEF-F7E4-4AED-B9D4-9B1C988FE8B3}" xr6:coauthVersionLast="47" xr6:coauthVersionMax="47" xr10:uidLastSave="{00000000-0000-0000-0000-000000000000}"/>
  <bookViews>
    <workbookView xWindow="7200" yWindow="4665" windowWidth="21600" windowHeight="12735" firstSheet="1" activeTab="1" xr2:uid="{3808FD55-2A03-408F-8D83-007573EB8AA3}"/>
  </bookViews>
  <sheets>
    <sheet name="Rekapitulácia" sheetId="1" state="veryHidden" r:id="rId1"/>
    <sheet name="Krycí list stavby" sheetId="2" r:id="rId2"/>
    <sheet name="Kryci_list 5644" sheetId="3" r:id="rId3"/>
    <sheet name="Rekap 5644" sheetId="4" state="veryHidden" r:id="rId4"/>
    <sheet name="SO 5644" sheetId="5" r:id="rId5"/>
  </sheets>
  <definedNames>
    <definedName name="_xlnm.Print_Titles" localSheetId="3">'Rekap 5644'!$9:$9</definedName>
    <definedName name="_xlnm.Print_Titles" localSheetId="4">'SO 5644'!$8:$8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2" l="1"/>
  <c r="J30" i="2"/>
  <c r="J29" i="2"/>
  <c r="I30" i="2"/>
  <c r="I29" i="2"/>
  <c r="J24" i="2"/>
  <c r="F24" i="2"/>
  <c r="J23" i="2"/>
  <c r="F23" i="2"/>
  <c r="J22" i="2"/>
  <c r="F22" i="2"/>
  <c r="J31" i="2"/>
  <c r="J28" i="2"/>
  <c r="J20" i="2"/>
  <c r="J18" i="2"/>
  <c r="J17" i="2"/>
  <c r="J16" i="2"/>
  <c r="F20" i="2"/>
  <c r="F18" i="2"/>
  <c r="E18" i="2"/>
  <c r="D18" i="2"/>
  <c r="F17" i="2"/>
  <c r="E17" i="2"/>
  <c r="D17" i="2"/>
  <c r="F16" i="2"/>
  <c r="E16" i="2"/>
  <c r="D16" i="2"/>
  <c r="G11" i="1"/>
  <c r="B10" i="1"/>
  <c r="G10" i="1" s="1"/>
  <c r="G9" i="1"/>
  <c r="B9" i="1"/>
  <c r="G8" i="1"/>
  <c r="F8" i="1"/>
  <c r="E8" i="1"/>
  <c r="D8" i="1"/>
  <c r="C8" i="1"/>
  <c r="B8" i="1"/>
  <c r="G7" i="1"/>
  <c r="C7" i="1"/>
  <c r="E7" i="1"/>
  <c r="J17" i="3"/>
  <c r="K7" i="1"/>
  <c r="B7" i="1"/>
  <c r="J30" i="3"/>
  <c r="I30" i="3"/>
  <c r="B15" i="4"/>
  <c r="L100" i="5"/>
  <c r="G100" i="5"/>
  <c r="K99" i="5"/>
  <c r="J99" i="5"/>
  <c r="S99" i="5"/>
  <c r="P99" i="5"/>
  <c r="M99" i="5"/>
  <c r="I99" i="5"/>
  <c r="Z99" i="5" s="1"/>
  <c r="K98" i="5"/>
  <c r="J98" i="5"/>
  <c r="S98" i="5"/>
  <c r="P98" i="5"/>
  <c r="M98" i="5"/>
  <c r="I98" i="5"/>
  <c r="Z98" i="5" s="1"/>
  <c r="K97" i="5"/>
  <c r="J97" i="5"/>
  <c r="S97" i="5"/>
  <c r="P97" i="5"/>
  <c r="M97" i="5"/>
  <c r="I97" i="5"/>
  <c r="Z97" i="5" s="1"/>
  <c r="K96" i="5"/>
  <c r="J96" i="5"/>
  <c r="S96" i="5"/>
  <c r="P96" i="5"/>
  <c r="M96" i="5"/>
  <c r="I96" i="5"/>
  <c r="Z96" i="5" s="1"/>
  <c r="K95" i="5"/>
  <c r="J95" i="5"/>
  <c r="S95" i="5"/>
  <c r="P95" i="5"/>
  <c r="M95" i="5"/>
  <c r="I95" i="5"/>
  <c r="Z95" i="5" s="1"/>
  <c r="K94" i="5"/>
  <c r="J94" i="5"/>
  <c r="S94" i="5"/>
  <c r="P94" i="5"/>
  <c r="M94" i="5"/>
  <c r="I94" i="5"/>
  <c r="Z94" i="5" s="1"/>
  <c r="K93" i="5"/>
  <c r="J93" i="5"/>
  <c r="S93" i="5"/>
  <c r="S100" i="5" s="1"/>
  <c r="F15" i="4" s="1"/>
  <c r="P93" i="5"/>
  <c r="M93" i="5"/>
  <c r="I93" i="5"/>
  <c r="Z93" i="5" s="1"/>
  <c r="K92" i="5"/>
  <c r="J92" i="5"/>
  <c r="S92" i="5"/>
  <c r="P92" i="5"/>
  <c r="M92" i="5"/>
  <c r="I92" i="5"/>
  <c r="Z92" i="5" s="1"/>
  <c r="K91" i="5"/>
  <c r="J91" i="5"/>
  <c r="S91" i="5"/>
  <c r="P91" i="5"/>
  <c r="M91" i="5"/>
  <c r="I91" i="5"/>
  <c r="Z91" i="5" s="1"/>
  <c r="K90" i="5"/>
  <c r="J90" i="5"/>
  <c r="S90" i="5"/>
  <c r="P90" i="5"/>
  <c r="M90" i="5"/>
  <c r="I90" i="5"/>
  <c r="Z90" i="5" s="1"/>
  <c r="K89" i="5"/>
  <c r="J89" i="5"/>
  <c r="S89" i="5"/>
  <c r="P89" i="5"/>
  <c r="M89" i="5"/>
  <c r="I89" i="5"/>
  <c r="Z89" i="5" s="1"/>
  <c r="K88" i="5"/>
  <c r="J88" i="5"/>
  <c r="S88" i="5"/>
  <c r="P88" i="5"/>
  <c r="M88" i="5"/>
  <c r="I88" i="5"/>
  <c r="Z88" i="5" s="1"/>
  <c r="K87" i="5"/>
  <c r="J87" i="5"/>
  <c r="S87" i="5"/>
  <c r="P87" i="5"/>
  <c r="M87" i="5"/>
  <c r="I87" i="5"/>
  <c r="Z87" i="5" s="1"/>
  <c r="K86" i="5"/>
  <c r="J86" i="5"/>
  <c r="S86" i="5"/>
  <c r="P86" i="5"/>
  <c r="M86" i="5"/>
  <c r="I86" i="5"/>
  <c r="Z86" i="5" s="1"/>
  <c r="K85" i="5"/>
  <c r="J85" i="5"/>
  <c r="S85" i="5"/>
  <c r="P85" i="5"/>
  <c r="M85" i="5"/>
  <c r="I85" i="5"/>
  <c r="Z85" i="5" s="1"/>
  <c r="K84" i="5"/>
  <c r="J84" i="5"/>
  <c r="S84" i="5"/>
  <c r="P84" i="5"/>
  <c r="M84" i="5"/>
  <c r="I84" i="5"/>
  <c r="Z84" i="5" s="1"/>
  <c r="K83" i="5"/>
  <c r="J83" i="5"/>
  <c r="S83" i="5"/>
  <c r="P83" i="5"/>
  <c r="M83" i="5"/>
  <c r="M100" i="5" s="1"/>
  <c r="C15" i="4" s="1"/>
  <c r="I83" i="5"/>
  <c r="Z83" i="5" s="1"/>
  <c r="G80" i="5"/>
  <c r="L80" i="5"/>
  <c r="B14" i="4" s="1"/>
  <c r="K79" i="5"/>
  <c r="J79" i="5"/>
  <c r="S79" i="5"/>
  <c r="P79" i="5"/>
  <c r="M79" i="5"/>
  <c r="I79" i="5"/>
  <c r="Z79" i="5" s="1"/>
  <c r="K78" i="5"/>
  <c r="J78" i="5"/>
  <c r="S78" i="5"/>
  <c r="P78" i="5"/>
  <c r="M78" i="5"/>
  <c r="I78" i="5"/>
  <c r="Z78" i="5" s="1"/>
  <c r="K77" i="5"/>
  <c r="J77" i="5"/>
  <c r="S77" i="5"/>
  <c r="P77" i="5"/>
  <c r="M77" i="5"/>
  <c r="I77" i="5"/>
  <c r="Z77" i="5" s="1"/>
  <c r="K76" i="5"/>
  <c r="J76" i="5"/>
  <c r="S76" i="5"/>
  <c r="P76" i="5"/>
  <c r="M76" i="5"/>
  <c r="I76" i="5"/>
  <c r="Z76" i="5" s="1"/>
  <c r="K75" i="5"/>
  <c r="J75" i="5"/>
  <c r="S75" i="5"/>
  <c r="P75" i="5"/>
  <c r="M75" i="5"/>
  <c r="I75" i="5"/>
  <c r="Z75" i="5" s="1"/>
  <c r="K74" i="5"/>
  <c r="J74" i="5"/>
  <c r="S74" i="5"/>
  <c r="P74" i="5"/>
  <c r="M74" i="5"/>
  <c r="I74" i="5"/>
  <c r="Z74" i="5" s="1"/>
  <c r="K73" i="5"/>
  <c r="J73" i="5"/>
  <c r="S73" i="5"/>
  <c r="P73" i="5"/>
  <c r="M73" i="5"/>
  <c r="I73" i="5"/>
  <c r="Z73" i="5" s="1"/>
  <c r="K72" i="5"/>
  <c r="J72" i="5"/>
  <c r="S72" i="5"/>
  <c r="P72" i="5"/>
  <c r="M72" i="5"/>
  <c r="I72" i="5"/>
  <c r="Z72" i="5" s="1"/>
  <c r="K71" i="5"/>
  <c r="J71" i="5"/>
  <c r="S71" i="5"/>
  <c r="P71" i="5"/>
  <c r="M71" i="5"/>
  <c r="I71" i="5"/>
  <c r="Z71" i="5" s="1"/>
  <c r="K70" i="5"/>
  <c r="J70" i="5"/>
  <c r="S70" i="5"/>
  <c r="P70" i="5"/>
  <c r="M70" i="5"/>
  <c r="I70" i="5"/>
  <c r="Z70" i="5" s="1"/>
  <c r="K69" i="5"/>
  <c r="J69" i="5"/>
  <c r="S69" i="5"/>
  <c r="P69" i="5"/>
  <c r="M69" i="5"/>
  <c r="I69" i="5"/>
  <c r="Z69" i="5" s="1"/>
  <c r="K68" i="5"/>
  <c r="J68" i="5"/>
  <c r="S68" i="5"/>
  <c r="P68" i="5"/>
  <c r="M68" i="5"/>
  <c r="I68" i="5"/>
  <c r="Z68" i="5" s="1"/>
  <c r="K67" i="5"/>
  <c r="J67" i="5"/>
  <c r="S67" i="5"/>
  <c r="P67" i="5"/>
  <c r="M67" i="5"/>
  <c r="I67" i="5"/>
  <c r="Z67" i="5" s="1"/>
  <c r="K66" i="5"/>
  <c r="J66" i="5"/>
  <c r="S66" i="5"/>
  <c r="P66" i="5"/>
  <c r="M66" i="5"/>
  <c r="I66" i="5"/>
  <c r="Z66" i="5" s="1"/>
  <c r="K65" i="5"/>
  <c r="J65" i="5"/>
  <c r="S65" i="5"/>
  <c r="P65" i="5"/>
  <c r="M65" i="5"/>
  <c r="I65" i="5"/>
  <c r="Z65" i="5" s="1"/>
  <c r="K64" i="5"/>
  <c r="J64" i="5"/>
  <c r="S64" i="5"/>
  <c r="P64" i="5"/>
  <c r="M64" i="5"/>
  <c r="I64" i="5"/>
  <c r="Z64" i="5" s="1"/>
  <c r="K63" i="5"/>
  <c r="J63" i="5"/>
  <c r="S63" i="5"/>
  <c r="P63" i="5"/>
  <c r="M63" i="5"/>
  <c r="I63" i="5"/>
  <c r="Z63" i="5" s="1"/>
  <c r="K62" i="5"/>
  <c r="J62" i="5"/>
  <c r="S62" i="5"/>
  <c r="P62" i="5"/>
  <c r="M62" i="5"/>
  <c r="I62" i="5"/>
  <c r="Z62" i="5" s="1"/>
  <c r="K61" i="5"/>
  <c r="J61" i="5"/>
  <c r="S61" i="5"/>
  <c r="P61" i="5"/>
  <c r="M61" i="5"/>
  <c r="I61" i="5"/>
  <c r="Z61" i="5" s="1"/>
  <c r="K60" i="5"/>
  <c r="J60" i="5"/>
  <c r="S60" i="5"/>
  <c r="P60" i="5"/>
  <c r="M60" i="5"/>
  <c r="I60" i="5"/>
  <c r="Z60" i="5" s="1"/>
  <c r="K59" i="5"/>
  <c r="J59" i="5"/>
  <c r="S59" i="5"/>
  <c r="P59" i="5"/>
  <c r="M59" i="5"/>
  <c r="M80" i="5" s="1"/>
  <c r="C14" i="4" s="1"/>
  <c r="I59" i="5"/>
  <c r="Z59" i="5" s="1"/>
  <c r="K58" i="5"/>
  <c r="J58" i="5"/>
  <c r="S58" i="5"/>
  <c r="P58" i="5"/>
  <c r="M58" i="5"/>
  <c r="I58" i="5"/>
  <c r="K57" i="5"/>
  <c r="J57" i="5"/>
  <c r="S57" i="5"/>
  <c r="P57" i="5"/>
  <c r="P80" i="5" s="1"/>
  <c r="E14" i="4" s="1"/>
  <c r="M57" i="5"/>
  <c r="H80" i="5" s="1"/>
  <c r="I57" i="5"/>
  <c r="Z57" i="5" s="1"/>
  <c r="B13" i="4"/>
  <c r="G54" i="5"/>
  <c r="L54" i="5"/>
  <c r="K53" i="5"/>
  <c r="J53" i="5"/>
  <c r="S53" i="5"/>
  <c r="P53" i="5"/>
  <c r="M53" i="5"/>
  <c r="I53" i="5"/>
  <c r="Z53" i="5" s="1"/>
  <c r="K52" i="5"/>
  <c r="J52" i="5"/>
  <c r="S52" i="5"/>
  <c r="P52" i="5"/>
  <c r="M52" i="5"/>
  <c r="I52" i="5"/>
  <c r="Z52" i="5" s="1"/>
  <c r="K51" i="5"/>
  <c r="J51" i="5"/>
  <c r="S51" i="5"/>
  <c r="P51" i="5"/>
  <c r="M51" i="5"/>
  <c r="I51" i="5"/>
  <c r="Z51" i="5" s="1"/>
  <c r="K50" i="5"/>
  <c r="J50" i="5"/>
  <c r="S50" i="5"/>
  <c r="P50" i="5"/>
  <c r="M50" i="5"/>
  <c r="I50" i="5"/>
  <c r="Z50" i="5" s="1"/>
  <c r="K49" i="5"/>
  <c r="J49" i="5"/>
  <c r="S49" i="5"/>
  <c r="P49" i="5"/>
  <c r="M49" i="5"/>
  <c r="I49" i="5"/>
  <c r="Z49" i="5" s="1"/>
  <c r="K48" i="5"/>
  <c r="J48" i="5"/>
  <c r="S48" i="5"/>
  <c r="P48" i="5"/>
  <c r="M48" i="5"/>
  <c r="I48" i="5"/>
  <c r="Z48" i="5" s="1"/>
  <c r="K47" i="5"/>
  <c r="J47" i="5"/>
  <c r="S47" i="5"/>
  <c r="P47" i="5"/>
  <c r="M47" i="5"/>
  <c r="I47" i="5"/>
  <c r="Z47" i="5" s="1"/>
  <c r="K46" i="5"/>
  <c r="J46" i="5"/>
  <c r="S46" i="5"/>
  <c r="P46" i="5"/>
  <c r="M46" i="5"/>
  <c r="I46" i="5"/>
  <c r="Z46" i="5" s="1"/>
  <c r="K45" i="5"/>
  <c r="J45" i="5"/>
  <c r="S45" i="5"/>
  <c r="P45" i="5"/>
  <c r="M45" i="5"/>
  <c r="I45" i="5"/>
  <c r="Z45" i="5" s="1"/>
  <c r="K44" i="5"/>
  <c r="J44" i="5"/>
  <c r="S44" i="5"/>
  <c r="P44" i="5"/>
  <c r="M44" i="5"/>
  <c r="I44" i="5"/>
  <c r="Z44" i="5" s="1"/>
  <c r="K43" i="5"/>
  <c r="J43" i="5"/>
  <c r="S43" i="5"/>
  <c r="P43" i="5"/>
  <c r="M43" i="5"/>
  <c r="I43" i="5"/>
  <c r="Z43" i="5" s="1"/>
  <c r="K42" i="5"/>
  <c r="J42" i="5"/>
  <c r="Z42" i="5"/>
  <c r="S42" i="5"/>
  <c r="P42" i="5"/>
  <c r="M42" i="5"/>
  <c r="I42" i="5"/>
  <c r="K41" i="5"/>
  <c r="J41" i="5"/>
  <c r="S41" i="5"/>
  <c r="P41" i="5"/>
  <c r="M41" i="5"/>
  <c r="I41" i="5"/>
  <c r="Z41" i="5" s="1"/>
  <c r="K40" i="5"/>
  <c r="J40" i="5"/>
  <c r="S40" i="5"/>
  <c r="P40" i="5"/>
  <c r="M40" i="5"/>
  <c r="I40" i="5"/>
  <c r="Z40" i="5" s="1"/>
  <c r="K39" i="5"/>
  <c r="J39" i="5"/>
  <c r="S39" i="5"/>
  <c r="P39" i="5"/>
  <c r="M39" i="5"/>
  <c r="I39" i="5"/>
  <c r="Z39" i="5" s="1"/>
  <c r="K38" i="5"/>
  <c r="J38" i="5"/>
  <c r="S38" i="5"/>
  <c r="P38" i="5"/>
  <c r="M38" i="5"/>
  <c r="I38" i="5"/>
  <c r="Z38" i="5" s="1"/>
  <c r="K37" i="5"/>
  <c r="J37" i="5"/>
  <c r="S37" i="5"/>
  <c r="P37" i="5"/>
  <c r="M37" i="5"/>
  <c r="I37" i="5"/>
  <c r="Z37" i="5" s="1"/>
  <c r="K36" i="5"/>
  <c r="J36" i="5"/>
  <c r="S36" i="5"/>
  <c r="P36" i="5"/>
  <c r="M36" i="5"/>
  <c r="I36" i="5"/>
  <c r="Z36" i="5" s="1"/>
  <c r="K35" i="5"/>
  <c r="J35" i="5"/>
  <c r="S35" i="5"/>
  <c r="S54" i="5" s="1"/>
  <c r="F13" i="4" s="1"/>
  <c r="P35" i="5"/>
  <c r="M35" i="5"/>
  <c r="I35" i="5"/>
  <c r="Z35" i="5" s="1"/>
  <c r="K34" i="5"/>
  <c r="J34" i="5"/>
  <c r="S34" i="5"/>
  <c r="P34" i="5"/>
  <c r="M34" i="5"/>
  <c r="I34" i="5"/>
  <c r="Z34" i="5" s="1"/>
  <c r="K33" i="5"/>
  <c r="J33" i="5"/>
  <c r="S33" i="5"/>
  <c r="P33" i="5"/>
  <c r="P54" i="5" s="1"/>
  <c r="E13" i="4" s="1"/>
  <c r="M33" i="5"/>
  <c r="I33" i="5"/>
  <c r="Z33" i="5" s="1"/>
  <c r="P30" i="5"/>
  <c r="E12" i="4" s="1"/>
  <c r="G30" i="5"/>
  <c r="L30" i="5"/>
  <c r="B12" i="4" s="1"/>
  <c r="K29" i="5"/>
  <c r="J29" i="5"/>
  <c r="S29" i="5"/>
  <c r="P29" i="5"/>
  <c r="M29" i="5"/>
  <c r="I29" i="5"/>
  <c r="Z29" i="5" s="1"/>
  <c r="K28" i="5"/>
  <c r="J28" i="5"/>
  <c r="S28" i="5"/>
  <c r="P28" i="5"/>
  <c r="M28" i="5"/>
  <c r="I28" i="5"/>
  <c r="Z28" i="5" s="1"/>
  <c r="K27" i="5"/>
  <c r="J27" i="5"/>
  <c r="S27" i="5"/>
  <c r="P27" i="5"/>
  <c r="M27" i="5"/>
  <c r="I27" i="5"/>
  <c r="Z27" i="5" s="1"/>
  <c r="K26" i="5"/>
  <c r="J26" i="5"/>
  <c r="S26" i="5"/>
  <c r="P26" i="5"/>
  <c r="M26" i="5"/>
  <c r="I26" i="5"/>
  <c r="I30" i="5" s="1"/>
  <c r="D12" i="4" s="1"/>
  <c r="G23" i="5"/>
  <c r="L23" i="5"/>
  <c r="K22" i="5"/>
  <c r="J22" i="5"/>
  <c r="S22" i="5"/>
  <c r="P22" i="5"/>
  <c r="M22" i="5"/>
  <c r="I22" i="5"/>
  <c r="Z22" i="5" s="1"/>
  <c r="K21" i="5"/>
  <c r="J21" i="5"/>
  <c r="S21" i="5"/>
  <c r="P21" i="5"/>
  <c r="M21" i="5"/>
  <c r="I21" i="5"/>
  <c r="Z21" i="5" s="1"/>
  <c r="K20" i="5"/>
  <c r="J20" i="5"/>
  <c r="S20" i="5"/>
  <c r="P20" i="5"/>
  <c r="M20" i="5"/>
  <c r="I20" i="5"/>
  <c r="Z20" i="5" s="1"/>
  <c r="K19" i="5"/>
  <c r="J19" i="5"/>
  <c r="S19" i="5"/>
  <c r="P19" i="5"/>
  <c r="M19" i="5"/>
  <c r="I19" i="5"/>
  <c r="Z19" i="5" s="1"/>
  <c r="K18" i="5"/>
  <c r="J18" i="5"/>
  <c r="S18" i="5"/>
  <c r="P18" i="5"/>
  <c r="M18" i="5"/>
  <c r="I18" i="5"/>
  <c r="Z18" i="5" s="1"/>
  <c r="K17" i="5"/>
  <c r="J17" i="5"/>
  <c r="S17" i="5"/>
  <c r="P17" i="5"/>
  <c r="M17" i="5"/>
  <c r="I17" i="5"/>
  <c r="Z17" i="5" s="1"/>
  <c r="K16" i="5"/>
  <c r="J16" i="5"/>
  <c r="S16" i="5"/>
  <c r="P16" i="5"/>
  <c r="M16" i="5"/>
  <c r="I16" i="5"/>
  <c r="Z16" i="5" s="1"/>
  <c r="K15" i="5"/>
  <c r="J15" i="5"/>
  <c r="S15" i="5"/>
  <c r="P15" i="5"/>
  <c r="M15" i="5"/>
  <c r="I15" i="5"/>
  <c r="Z15" i="5" s="1"/>
  <c r="K14" i="5"/>
  <c r="J14" i="5"/>
  <c r="S14" i="5"/>
  <c r="P14" i="5"/>
  <c r="M14" i="5"/>
  <c r="I14" i="5"/>
  <c r="Z14" i="5" s="1"/>
  <c r="K13" i="5"/>
  <c r="J13" i="5"/>
  <c r="S13" i="5"/>
  <c r="P13" i="5"/>
  <c r="M13" i="5"/>
  <c r="I13" i="5"/>
  <c r="Z13" i="5" s="1"/>
  <c r="K12" i="5"/>
  <c r="J12" i="5"/>
  <c r="S12" i="5"/>
  <c r="S23" i="5" s="1"/>
  <c r="F11" i="4" s="1"/>
  <c r="P12" i="5"/>
  <c r="M12" i="5"/>
  <c r="I12" i="5"/>
  <c r="Z12" i="5" s="1"/>
  <c r="K11" i="5"/>
  <c r="K103" i="5" s="1"/>
  <c r="J11" i="5"/>
  <c r="S11" i="5"/>
  <c r="P11" i="5"/>
  <c r="M11" i="5"/>
  <c r="I11" i="5"/>
  <c r="J20" i="3"/>
  <c r="H23" i="5" l="1"/>
  <c r="M23" i="5"/>
  <c r="C11" i="4" s="1"/>
  <c r="G103" i="5"/>
  <c r="G102" i="5"/>
  <c r="L102" i="5"/>
  <c r="B16" i="4" s="1"/>
  <c r="B11" i="4"/>
  <c r="I80" i="5"/>
  <c r="D14" i="4" s="1"/>
  <c r="P100" i="5"/>
  <c r="E15" i="4" s="1"/>
  <c r="H30" i="5"/>
  <c r="M30" i="5"/>
  <c r="C12" i="4" s="1"/>
  <c r="S30" i="5"/>
  <c r="F12" i="4" s="1"/>
  <c r="S80" i="5"/>
  <c r="F14" i="4" s="1"/>
  <c r="H100" i="5"/>
  <c r="H102" i="5"/>
  <c r="I23" i="5"/>
  <c r="D11" i="4" s="1"/>
  <c r="P23" i="5"/>
  <c r="E11" i="4" s="1"/>
  <c r="H54" i="5"/>
  <c r="M54" i="5"/>
  <c r="C13" i="4" s="1"/>
  <c r="S102" i="5"/>
  <c r="F16" i="4" s="1"/>
  <c r="I54" i="5"/>
  <c r="D13" i="4" s="1"/>
  <c r="I100" i="5"/>
  <c r="D15" i="4" s="1"/>
  <c r="Z58" i="5"/>
  <c r="Z11" i="5"/>
  <c r="Z103" i="5" s="1"/>
  <c r="Z26" i="5"/>
  <c r="D17" i="3"/>
  <c r="M102" i="5" l="1"/>
  <c r="C16" i="4" s="1"/>
  <c r="E17" i="3" s="1"/>
  <c r="M103" i="5"/>
  <c r="C18" i="4" s="1"/>
  <c r="I103" i="5"/>
  <c r="D18" i="4" s="1"/>
  <c r="P102" i="5"/>
  <c r="E16" i="4" s="1"/>
  <c r="I102" i="5"/>
  <c r="D16" i="4" s="1"/>
  <c r="F17" i="3" s="1"/>
  <c r="S103" i="5"/>
  <c r="F18" i="4" s="1"/>
  <c r="L103" i="5"/>
  <c r="B18" i="4" s="1"/>
  <c r="P103" i="5"/>
  <c r="E18" i="4" s="1"/>
  <c r="F20" i="3" l="1"/>
  <c r="F22" i="3"/>
  <c r="J24" i="3"/>
  <c r="J22" i="3"/>
  <c r="J26" i="3" s="1"/>
  <c r="F23" i="3"/>
  <c r="F24" i="3"/>
  <c r="J23" i="3"/>
  <c r="H103" i="5"/>
  <c r="J28" i="3" l="1"/>
  <c r="I29" i="3" l="1"/>
  <c r="J29" i="3" s="1"/>
  <c r="J31" i="3" s="1"/>
</calcChain>
</file>

<file path=xl/sharedStrings.xml><?xml version="1.0" encoding="utf-8"?>
<sst xmlns="http://schemas.openxmlformats.org/spreadsheetml/2006/main" count="495" uniqueCount="257">
  <si>
    <t>Rekapitulácia rozpočtu</t>
  </si>
  <si>
    <t>Stavba Sabinov - Rekonštrukcia budovy MsÚ Sabinov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</si>
  <si>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</si>
  <si>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</si>
  <si>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</si>
  <si>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</si>
  <si>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</si>
  <si>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</si>
  <si>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</si>
  <si>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</si>
  <si>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</si>
  <si>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</si>
  <si>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SO 01 Zateplenie - Ústredné vykurovanie</t>
  </si>
  <si>
    <t>Krycí list rozpočtu</t>
  </si>
  <si>
    <t xml:space="preserve">Stavba Sabinov - Rekonštrukcia budovy MsÚ Sabinov </t>
  </si>
  <si>
    <t xml:space="preserve">Miesto: </t>
  </si>
  <si>
    <t>Objekt SO 01 Zateplenie - Ústredné vykurovanie</t>
  </si>
  <si>
    <t xml:space="preserve">Ks: 1220 Budovy pre administratívu                                                                      </t>
  </si>
  <si>
    <t>Zákazka: 17117</t>
  </si>
  <si>
    <t xml:space="preserve">Spracoval: </t>
  </si>
  <si>
    <t xml:space="preserve">Dňa </t>
  </si>
  <si>
    <t>09.09.2021</t>
  </si>
  <si>
    <t>Odberateľ: Stavoprojekt s.r.o.</t>
  </si>
  <si>
    <t xml:space="preserve">IČO: </t>
  </si>
  <si>
    <t xml:space="preserve">DIČ: </t>
  </si>
  <si>
    <t>Dodávateľ: Verejné obstaravanie</t>
  </si>
  <si>
    <t>Projektant: PK TZB s.r.o. Prešov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</si>
  <si>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</si>
  <si>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</si>
  <si>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</si>
  <si>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</si>
  <si>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</si>
  <si>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</si>
  <si>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</si>
  <si>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</si>
  <si>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</si>
  <si>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</si>
  <si>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</si>
  <si>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</si>
  <si>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</si>
  <si>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</si>
  <si>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</si>
  <si>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 xml:space="preserve">F </t>
  </si>
  <si>
    <t xml:space="preserve">C </t>
  </si>
  <si>
    <t>Zariadenie staveniska</t>
  </si>
  <si>
    <t>Územie so sťaž. podmienk.</t>
  </si>
  <si>
    <t>Prevádzkové vplyvy</t>
  </si>
  <si>
    <t>0% z [H+P+M]</t>
  </si>
  <si>
    <t>0% z [H+P]</t>
  </si>
  <si>
    <t xml:space="preserve">D </t>
  </si>
  <si>
    <t>Mimoriadne sťaž.podmienky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</si>
  <si>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</si>
  <si>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</si>
  <si>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</si>
  <si>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</si>
  <si>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</si>
  <si>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</si>
  <si>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</si>
  <si>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</si>
  <si>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</si>
  <si>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</si>
  <si>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</si>
  <si>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09.09.2021</t>
  </si>
  <si>
    <t>Prehľad rozpočtových nákladov</t>
  </si>
  <si>
    <t>Práce PSV</t>
  </si>
  <si>
    <t>IZOLÁCIE TEPELNÉ BEŽNÝCH STAVEB. KONŠTRUKCIÍ</t>
  </si>
  <si>
    <t>ÚSTREDNÉ VYKUROVANIE-STROJOVNE</t>
  </si>
  <si>
    <t>ÚSTREDNÉ VYKUROVANIE-ROZVOD POTRUBIA</t>
  </si>
  <si>
    <t>ÚSTREDNÉ VYKUROVANIE-ARMATÚRY</t>
  </si>
  <si>
    <t>ÚSTREDNÉ VYKUROVANIE-VYKUROVACIE TELESÁ</t>
  </si>
  <si>
    <t>Celkom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</si>
  <si>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</si>
  <si>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</si>
  <si>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</si>
  <si>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</si>
  <si>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</si>
  <si>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</si>
  <si>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</si>
  <si>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</t>
  </si>
  <si>
    <t>Suť</t>
  </si>
  <si>
    <t>713/A 4</t>
  </si>
  <si>
    <t xml:space="preserve"> 713482121</t>
  </si>
  <si>
    <t>Montáž trubíc z PE, hr.15-20 mm,vnút.priemer do 38</t>
  </si>
  <si>
    <t>m</t>
  </si>
  <si>
    <t xml:space="preserve"> 713482122</t>
  </si>
  <si>
    <t>Montáž trubíc z PE, hr.15-20 mm,vnút.priemer 42-70</t>
  </si>
  <si>
    <t xml:space="preserve"> 713482123</t>
  </si>
  <si>
    <t>Montáž trubíc z PE, hr.15-20 mm,vnút.priemer 76-95</t>
  </si>
  <si>
    <t>P/P 1</t>
  </si>
  <si>
    <t xml:space="preserve"> 31004</t>
  </si>
  <si>
    <t>Odkaľovač  Flamcovent  80F Smart</t>
  </si>
  <si>
    <t>ks</t>
  </si>
  <si>
    <t>S/S20</t>
  </si>
  <si>
    <t xml:space="preserve"> 283170010901</t>
  </si>
  <si>
    <t>Armacell Izolácia Armaflex AC 19/ 18 -50+105°C 2 m kaučuk</t>
  </si>
  <si>
    <t xml:space="preserve">M       </t>
  </si>
  <si>
    <t xml:space="preserve"> 283170010902</t>
  </si>
  <si>
    <t>Armacell Izolácia Armaflex AC 19/ 22 -50+105°C 2 m kaučuk</t>
  </si>
  <si>
    <t xml:space="preserve"> 283170010903</t>
  </si>
  <si>
    <t>Armacell Izolácia Armaflex AC 19/ 28 -50+105°C 2 m kaučuk</t>
  </si>
  <si>
    <t xml:space="preserve"> 283170010904</t>
  </si>
  <si>
    <t>Armacell Izolácia Armaflex AC 19/ 35 -50+105°C 2 m kaučuk</t>
  </si>
  <si>
    <t xml:space="preserve"> 283170010905</t>
  </si>
  <si>
    <t>Armacell Izolácia Armaflex AC 19/ 42 -50+105°C 2 m kaučuk</t>
  </si>
  <si>
    <t xml:space="preserve"> 283170011008</t>
  </si>
  <si>
    <t>Armacell Izolácia Armaflex AC 25/ 89 -50+105°C 2 m kaučuk</t>
  </si>
  <si>
    <t xml:space="preserve"> 283170012906</t>
  </si>
  <si>
    <t>Armacell Izolácia Armaflex HT 25/42 -50+175°C 2 m kaučuk</t>
  </si>
  <si>
    <t>731/A 2</t>
  </si>
  <si>
    <t xml:space="preserve"> 732429112</t>
  </si>
  <si>
    <t>Montáž čerpadla (do potrubia) obehového špirálového DN 40</t>
  </si>
  <si>
    <t>súb</t>
  </si>
  <si>
    <t>731/B 2</t>
  </si>
  <si>
    <t xml:space="preserve"> 732420813</t>
  </si>
  <si>
    <t>Demontáž čerpadla obehového špirálového (do potrubia) DN 50,  -0,02200t</t>
  </si>
  <si>
    <t>kus</t>
  </si>
  <si>
    <t xml:space="preserve">  983338745</t>
  </si>
  <si>
    <t xml:space="preserve"> Obehové čerpadlo do potrubia Grundfoss MAGNA3 25-80</t>
  </si>
  <si>
    <t xml:space="preserve"> 97993201</t>
  </si>
  <si>
    <t xml:space="preserve"> Obehové čerpadlo do potrubia Grundfoss ALPHA2 25-60</t>
  </si>
  <si>
    <t>731/A 3</t>
  </si>
  <si>
    <t xml:space="preserve"> 733111103</t>
  </si>
  <si>
    <t>Potrubie z rúrok závitových oceľových bezšvových bežných nízkotlakových DN 15</t>
  </si>
  <si>
    <t xml:space="preserve"> 733111104</t>
  </si>
  <si>
    <t>Potrubie z rúrok závitových oceľových bezšvových bežných nízkotlakových DN 20</t>
  </si>
  <si>
    <t xml:space="preserve"> 733111105</t>
  </si>
  <si>
    <t>Potrubie z rúrok závitových oceľových bezšvových bežných nízkotlakových DN 25</t>
  </si>
  <si>
    <t xml:space="preserve"> 733111106</t>
  </si>
  <si>
    <t>Potrubie z rúrok závitových oceľových bezšvových bežných nízkotlakových DN 32</t>
  </si>
  <si>
    <t xml:space="preserve"> 733111107</t>
  </si>
  <si>
    <t>Potrubie z rúrok závitových oceľových bezšvových bežných nízkotlakových DN 40</t>
  </si>
  <si>
    <t xml:space="preserve"> 733111118</t>
  </si>
  <si>
    <t>Potrubie z rúrok závitových oceľových bezšvových bežných strednotlakových DN 50</t>
  </si>
  <si>
    <t xml:space="preserve"> 733190107</t>
  </si>
  <si>
    <t>Tlaková skúška potrubia z oceľových rúrok závitových</t>
  </si>
  <si>
    <t>731/B 3</t>
  </si>
  <si>
    <t xml:space="preserve"> 733110806</t>
  </si>
  <si>
    <t>Demontáž potrubia z oceľových rúrok závitových nad 15 do DN 32,  -0,00320t</t>
  </si>
  <si>
    <t xml:space="preserve"> 733110808</t>
  </si>
  <si>
    <t>Demontáž potrubia z oceľových rúrok závitových nad 32 do DN 50,  -0,00532t</t>
  </si>
  <si>
    <t xml:space="preserve"> 733890801</t>
  </si>
  <si>
    <t>Vnútrostav. premiestnenie vybúraných hmôt rozvodov potrubia vodorovne do 100 m z obj. výš. do 6 m</t>
  </si>
  <si>
    <t>t</t>
  </si>
  <si>
    <t>731/C 3</t>
  </si>
  <si>
    <t xml:space="preserve"> 733191903</t>
  </si>
  <si>
    <t>Oprava rozvodov potrubí z oceľových rúrok závitových normálnych i zosilených - montáž DN 15</t>
  </si>
  <si>
    <t xml:space="preserve"> 733191923</t>
  </si>
  <si>
    <t>Oprava rozvodov potrubí -privarenie odbočky do DN 15</t>
  </si>
  <si>
    <t xml:space="preserve"> 733191924</t>
  </si>
  <si>
    <t>Oprava rozvodov potrubí -privarenie odbočky do DN 20</t>
  </si>
  <si>
    <t xml:space="preserve"> 733191925</t>
  </si>
  <si>
    <t>Oprava rozvodov potrubí -privarenie odbočky do DN 25</t>
  </si>
  <si>
    <t xml:space="preserve"> 733191926</t>
  </si>
  <si>
    <t>Oprava rozvodov potrubí -privarenie odbočky do DN 32</t>
  </si>
  <si>
    <t xml:space="preserve"> 733191927</t>
  </si>
  <si>
    <t>Oprava rozvodov potrubí -privarenie odbočky do DN 40</t>
  </si>
  <si>
    <t xml:space="preserve"> 733191928</t>
  </si>
  <si>
    <t>Oprava rozvodov potrubí -privarenie odbočky do DN 50</t>
  </si>
  <si>
    <t xml:space="preserve"> 733192917</t>
  </si>
  <si>
    <t>Oprava rozvodov potrubí z oceľových rúrok hladkých - montáž priemer 51</t>
  </si>
  <si>
    <t>HZS/HZS</t>
  </si>
  <si>
    <t xml:space="preserve"> HZS000113</t>
  </si>
  <si>
    <t>Komplexné skúšky- odborné (Tr 3) v rozsahu viac ako 8 hodín</t>
  </si>
  <si>
    <t>hod</t>
  </si>
  <si>
    <t>S/S10</t>
  </si>
  <si>
    <t xml:space="preserve"> 1411536100</t>
  </si>
  <si>
    <t>Rúrka hladká kruhová oceľ.bežná bezošvá ozn. STN 11 353.0. vonkajší priemer D  51 mm, hrúbka steny 2,6mm</t>
  </si>
  <si>
    <t>731/A 4</t>
  </si>
  <si>
    <t xml:space="preserve"> 734209112</t>
  </si>
  <si>
    <t>Montáž závitovej armatúry s 2 závitmi do G 1/2</t>
  </si>
  <si>
    <t xml:space="preserve"> 734209114</t>
  </si>
  <si>
    <t>Montáž závitovej armatúry s 2 závitmi G 3/4</t>
  </si>
  <si>
    <t xml:space="preserve"> 734209115</t>
  </si>
  <si>
    <t>Montáž závitovej armatúry s 2 závitmi G 1</t>
  </si>
  <si>
    <t xml:space="preserve"> 734209116</t>
  </si>
  <si>
    <t>Montáž závitovej armatúry s 2 závitmi G 5/4</t>
  </si>
  <si>
    <t xml:space="preserve"> 734209117</t>
  </si>
  <si>
    <t>Montáž závitovej armatúry s 2 závitmi G 6/4</t>
  </si>
  <si>
    <t xml:space="preserve"> 734223230</t>
  </si>
  <si>
    <t>Montáž termostatickej hlavice kvapalinovej PN 10 do 110°C so vstavaným snímačom</t>
  </si>
  <si>
    <t>731/B 4</t>
  </si>
  <si>
    <t xml:space="preserve"> 734140821</t>
  </si>
  <si>
    <t>Demontáž ventilu redukčného s rozšíreným výstupom DN 25/50,  -0,01200t</t>
  </si>
  <si>
    <t xml:space="preserve"> 734200821</t>
  </si>
  <si>
    <t>Demontáž armatúry závitovej s dvomi závitmi do G 1/2 -0,00045t</t>
  </si>
  <si>
    <t xml:space="preserve"> 734200822</t>
  </si>
  <si>
    <t>Demontáž armatúry závitovej s dvomi závitmi nad 1/2 do G 1,  -0,00110t</t>
  </si>
  <si>
    <t xml:space="preserve"> 734200823</t>
  </si>
  <si>
    <t>Demontáž armatúry závitovej s dvomi závitmi nad 1 do G 6/4,  -0,00200t</t>
  </si>
  <si>
    <t xml:space="preserve"> 003L0144</t>
  </si>
  <si>
    <t>Regulačný ventil do spiatočky RLV priamy ( Rp ) DN 15</t>
  </si>
  <si>
    <t xml:space="preserve"> 003L7602</t>
  </si>
  <si>
    <t>Regulator diferenčného tlaku ASV-PV ( 5 - 25 kPa ) ( Rp ) 20</t>
  </si>
  <si>
    <t xml:space="preserve"> 003L7604</t>
  </si>
  <si>
    <t>Regulator diferenčného tlaku ASV-PV ( 5 - 25 kPa ) ( Rp ) 32</t>
  </si>
  <si>
    <t xml:space="preserve"> 003L7606</t>
  </si>
  <si>
    <t>Regulátor diferenčného tlaku ASV-PV ( 5 - 25 kPa ) ( R ) 15</t>
  </si>
  <si>
    <t xml:space="preserve"> 003L7608</t>
  </si>
  <si>
    <t>Regulátor diferenčného tlaku ASV-PV ( 5 - 25 kPa ) ( R ) 25</t>
  </si>
  <si>
    <t xml:space="preserve"> 003L7615</t>
  </si>
  <si>
    <t>Regulátor diferenčného tlakuASV-PV Plus ( 20 - 40 kPa ) ( Rp ) 40</t>
  </si>
  <si>
    <t xml:space="preserve"> 003L7649</t>
  </si>
  <si>
    <t>Regulátor diferenčného tlaku ASV-I ( R ) 32</t>
  </si>
  <si>
    <t xml:space="preserve"> 003L7691</t>
  </si>
  <si>
    <t>Regulátor diferenčného tlaku ASV-M ( Rp ) 15</t>
  </si>
  <si>
    <t xml:space="preserve"> 003L7693</t>
  </si>
  <si>
    <t>Regulátor diferenčného tlaku ASV-M ( Rp ) 25</t>
  </si>
  <si>
    <t xml:space="preserve"> 003L7697</t>
  </si>
  <si>
    <t>Regulator diferenčného tlaku ASV-M ( R ) 20</t>
  </si>
  <si>
    <t xml:space="preserve"> 013G0014</t>
  </si>
  <si>
    <t>Termostatický ventil  VT RA-N priamy ( Rp ) 15</t>
  </si>
  <si>
    <t xml:space="preserve"> 013G2980</t>
  </si>
  <si>
    <t xml:space="preserve">Termostatická hlavica RA 2980 so zabudovaným snímačom </t>
  </si>
  <si>
    <t>731/A 5</t>
  </si>
  <si>
    <t xml:space="preserve"> 735117110</t>
  </si>
  <si>
    <t>Vykurovacie telesá liatinové odpojenie a pripojenie po nátere</t>
  </si>
  <si>
    <t>m2</t>
  </si>
  <si>
    <t xml:space="preserve"> 735118110</t>
  </si>
  <si>
    <t>Vykurovacie telesá liatinové tlakové skúšky vodou telies článkových</t>
  </si>
  <si>
    <t xml:space="preserve"> 735154040</t>
  </si>
  <si>
    <t>Montáž vykurovacieho telesa panelového jednoradového 600 mm/ dĺžky 400-600 mm</t>
  </si>
  <si>
    <t xml:space="preserve"> 735154342</t>
  </si>
  <si>
    <t>Montáž vykurovacieho panelového jednoradového radiátora 600 mm x 1000 - 1200 mm</t>
  </si>
  <si>
    <t xml:space="preserve"> 735154343</t>
  </si>
  <si>
    <t>Montáž vykurovacieho panelového jednoradového radiátora 600 mm x 1400 - 1800 mm</t>
  </si>
  <si>
    <t>731/B 5</t>
  </si>
  <si>
    <t xml:space="preserve"> 735111810</t>
  </si>
  <si>
    <t>Demontáž vykurovacích telies liatinových článkových,  -0,02380t</t>
  </si>
  <si>
    <t xml:space="preserve"> 735411813</t>
  </si>
  <si>
    <t>Demontáž konvektora stavebnej dĺžky nad 1600 do 2150 mm,  -0,04500t</t>
  </si>
  <si>
    <t>731/C 5</t>
  </si>
  <si>
    <t xml:space="preserve"> 735000912</t>
  </si>
  <si>
    <t>Vyregulovanie dvojregulačného ventilu s termostatickým ovládaním</t>
  </si>
  <si>
    <t xml:space="preserve"> 735110911</t>
  </si>
  <si>
    <t>Oprava vykurovacieho telesa článkového liatinového, pretesnenie radiátorovej ružice</t>
  </si>
  <si>
    <t xml:space="preserve"> 735191904</t>
  </si>
  <si>
    <t>Vyčistenie vykurovacích telies prepláchnutím vodou oceľových alebo liatinových</t>
  </si>
  <si>
    <t xml:space="preserve"> 735191905</t>
  </si>
  <si>
    <t>Ostatné opravy vykurovacích telies, odvzdušnenie telesa</t>
  </si>
  <si>
    <t xml:space="preserve"> 735191910</t>
  </si>
  <si>
    <t>Napustenie vody do vykurovacieho systému vrátane potrubia o v. pl. vykurovacích telies</t>
  </si>
  <si>
    <t xml:space="preserve"> 735192911</t>
  </si>
  <si>
    <t>Spätná montáž vykurovacích telies článkových liatinových</t>
  </si>
  <si>
    <t>S/S40</t>
  </si>
  <si>
    <t xml:space="preserve"> 4845374200</t>
  </si>
  <si>
    <t>Vykurovacie teleso doskové oceľové KORAD 21K s dvoma panelmi a jedným konvektorom  600x0600</t>
  </si>
  <si>
    <t xml:space="preserve"> 4845374800</t>
  </si>
  <si>
    <t>Vykurovacie teleso doskové oceľové KORAD 21K s dvoma panelmi a jedným konvektorom  600x1200</t>
  </si>
  <si>
    <t xml:space="preserve"> 4845375000</t>
  </si>
  <si>
    <t>Vykurovacie teleso doskové oceľové KORAD 21K s dvoma panelmi a jedným konvektorom  600x1400</t>
  </si>
  <si>
    <t xml:space="preserve"> 4845375200</t>
  </si>
  <si>
    <t>Vykurovacie teleso doskové oceľové KORAD 21K s dvoma panelmi a jedným konvektorom  600x1600</t>
  </si>
  <si>
    <t xml:space="preserve">           Celkom bez DPH</t>
  </si>
  <si>
    <t xml:space="preserve">           DPH 20% z </t>
  </si>
  <si>
    <t xml:space="preserve">           DPH 0% z </t>
  </si>
  <si>
    <t xml:space="preserve">           Celkom</t>
  </si>
  <si>
    <t>Krycí list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</si>
</sst>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2" x14ac:knownFonts="1">
    <font>
      <sz val="12"/>
      <color theme="1"/>
      <name val="Calibri"/>
      <family val="2"/>
      <charset val="238"/>
      <scheme val="minor"/>
    </font>
    <font>
      <sz val="12"/>
      <color theme="1"/>
      <name val="Arial CE"/>
      <family val="2"/>
      <charset val="238"/>
    </font>
    <font>
      <b/>
      <sz val="12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sz val="9"/>
      <color theme="1"/>
      <name val="Arial CE"/>
      <family val="2"/>
      <charset val="238"/>
    </font>
    <font>
      <sz val="9"/>
      <color rgb="FF0000FF"/>
      <name val="Arial CE"/>
      <family val="2"/>
      <charset val="238"/>
    </font>
    <font>
      <b/>
      <sz val="9"/>
      <color theme="1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color rgb="FFFF000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164" fontId="1" fillId="0" borderId="10" xfId="0" applyNumberFormat="1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164" fontId="1" fillId="0" borderId="29" xfId="0" applyNumberFormat="1" applyFont="1" applyFill="1" applyBorder="1"/>
    <xf numFmtId="0" fontId="1" fillId="0" borderId="30" xfId="0" applyFont="1" applyFill="1" applyBorder="1"/>
    <xf numFmtId="0" fontId="1" fillId="0" borderId="31" xfId="0" applyFont="1" applyFill="1" applyBorder="1"/>
    <xf numFmtId="0" fontId="6" fillId="0" borderId="16" xfId="0" applyFont="1" applyFill="1" applyBorder="1"/>
    <xf numFmtId="0" fontId="7" fillId="0" borderId="16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6" fillId="0" borderId="17" xfId="0" applyFont="1" applyFill="1" applyBorder="1"/>
    <xf numFmtId="0" fontId="6" fillId="0" borderId="12" xfId="0" applyFont="1" applyFill="1" applyBorder="1"/>
    <xf numFmtId="0" fontId="6" fillId="0" borderId="9" xfId="0" applyFont="1" applyFill="1" applyBorder="1"/>
    <xf numFmtId="0" fontId="5" fillId="0" borderId="8" xfId="0" applyFont="1" applyFill="1" applyBorder="1"/>
    <xf numFmtId="0" fontId="5" fillId="0" borderId="22" xfId="0" applyFont="1" applyFill="1" applyBorder="1"/>
    <xf numFmtId="0" fontId="5" fillId="0" borderId="17" xfId="0" applyFont="1" applyFill="1" applyBorder="1"/>
    <xf numFmtId="0" fontId="5" fillId="0" borderId="9" xfId="0" applyFont="1" applyFill="1" applyBorder="1"/>
    <xf numFmtId="0" fontId="5" fillId="0" borderId="28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9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4" xfId="0" applyFont="1" applyFill="1" applyBorder="1"/>
    <xf numFmtId="0" fontId="5" fillId="0" borderId="36" xfId="0" applyFont="1" applyFill="1" applyBorder="1"/>
    <xf numFmtId="0" fontId="5" fillId="0" borderId="10" xfId="0" applyFont="1" applyFill="1" applyBorder="1"/>
    <xf numFmtId="0" fontId="4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2" xfId="0" applyFont="1" applyFill="1" applyBorder="1"/>
    <xf numFmtId="0" fontId="5" fillId="0" borderId="39" xfId="0" applyFont="1" applyFill="1" applyBorder="1" applyAlignment="1">
      <alignment horizontal="center"/>
    </xf>
    <xf numFmtId="164" fontId="1" fillId="0" borderId="22" xfId="0" applyNumberFormat="1" applyFont="1" applyFill="1" applyBorder="1"/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/>
    <xf numFmtId="0" fontId="5" fillId="0" borderId="47" xfId="0" applyFont="1" applyFill="1" applyBorder="1"/>
    <xf numFmtId="0" fontId="5" fillId="0" borderId="48" xfId="0" applyFont="1" applyFill="1" applyBorder="1"/>
    <xf numFmtId="0" fontId="5" fillId="0" borderId="49" xfId="0" applyFont="1" applyFill="1" applyBorder="1"/>
    <xf numFmtId="0" fontId="1" fillId="0" borderId="49" xfId="0" applyFont="1" applyFill="1" applyBorder="1"/>
    <xf numFmtId="0" fontId="5" fillId="0" borderId="50" xfId="0" applyFont="1" applyFill="1" applyBorder="1"/>
    <xf numFmtId="164" fontId="1" fillId="0" borderId="51" xfId="0" applyNumberFormat="1" applyFont="1" applyFill="1" applyBorder="1"/>
    <xf numFmtId="164" fontId="5" fillId="0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48" xfId="0" applyNumberFormat="1" applyFont="1" applyFill="1" applyBorder="1"/>
    <xf numFmtId="164" fontId="5" fillId="0" borderId="49" xfId="0" applyNumberFormat="1" applyFont="1" applyFill="1" applyBorder="1"/>
    <xf numFmtId="164" fontId="1" fillId="0" borderId="50" xfId="0" applyNumberFormat="1" applyFont="1" applyFill="1" applyBorder="1"/>
    <xf numFmtId="164" fontId="5" fillId="0" borderId="0" xfId="0" applyNumberFormat="1" applyFont="1" applyFill="1" applyBorder="1"/>
    <xf numFmtId="164" fontId="5" fillId="0" borderId="52" xfId="0" applyNumberFormat="1" applyFont="1" applyFill="1" applyBorder="1"/>
    <xf numFmtId="0" fontId="1" fillId="0" borderId="53" xfId="0" applyFont="1" applyFill="1" applyBorder="1"/>
    <xf numFmtId="0" fontId="1" fillId="0" borderId="54" xfId="0" applyFont="1" applyFill="1" applyBorder="1"/>
    <xf numFmtId="0" fontId="1" fillId="0" borderId="55" xfId="0" applyFont="1" applyFill="1" applyBorder="1"/>
    <xf numFmtId="0" fontId="1" fillId="0" borderId="56" xfId="0" applyFont="1" applyFill="1" applyBorder="1"/>
    <xf numFmtId="164" fontId="1" fillId="0" borderId="23" xfId="0" applyNumberFormat="1" applyFont="1" applyFill="1" applyBorder="1"/>
    <xf numFmtId="164" fontId="1" fillId="0" borderId="52" xfId="0" applyNumberFormat="1" applyFont="1" applyFill="1" applyBorder="1"/>
    <xf numFmtId="164" fontId="5" fillId="0" borderId="58" xfId="0" applyNumberFormat="1" applyFont="1" applyFill="1" applyBorder="1"/>
    <xf numFmtId="164" fontId="1" fillId="0" borderId="58" xfId="0" applyNumberFormat="1" applyFont="1" applyFill="1" applyBorder="1"/>
    <xf numFmtId="0" fontId="4" fillId="0" borderId="60" xfId="0" applyFont="1" applyFill="1" applyBorder="1" applyAlignment="1">
      <alignment horizontal="center"/>
    </xf>
    <xf numFmtId="0" fontId="5" fillId="0" borderId="61" xfId="0" applyFont="1" applyFill="1" applyBorder="1"/>
    <xf numFmtId="0" fontId="5" fillId="0" borderId="62" xfId="0" applyFont="1" applyFill="1" applyBorder="1"/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/>
    <xf numFmtId="164" fontId="5" fillId="0" borderId="64" xfId="0" applyNumberFormat="1" applyFont="1" applyFill="1" applyBorder="1"/>
    <xf numFmtId="164" fontId="5" fillId="0" borderId="65" xfId="0" applyNumberFormat="1" applyFont="1" applyFill="1" applyBorder="1"/>
    <xf numFmtId="164" fontId="1" fillId="0" borderId="67" xfId="0" applyNumberFormat="1" applyFont="1" applyFill="1" applyBorder="1"/>
    <xf numFmtId="164" fontId="4" fillId="0" borderId="68" xfId="0" applyNumberFormat="1" applyFont="1" applyFill="1" applyBorder="1"/>
    <xf numFmtId="164" fontId="1" fillId="0" borderId="69" xfId="0" applyNumberFormat="1" applyFont="1" applyFill="1" applyBorder="1"/>
    <xf numFmtId="0" fontId="1" fillId="0" borderId="15" xfId="0" applyFont="1" applyFill="1" applyBorder="1"/>
    <xf numFmtId="0" fontId="1" fillId="0" borderId="70" xfId="0" applyFont="1" applyFill="1" applyBorder="1"/>
    <xf numFmtId="0" fontId="1" fillId="0" borderId="71" xfId="0" applyFont="1" applyFill="1" applyBorder="1"/>
    <xf numFmtId="0" fontId="5" fillId="0" borderId="11" xfId="0" applyFont="1" applyFill="1" applyBorder="1"/>
    <xf numFmtId="0" fontId="5" fillId="0" borderId="72" xfId="0" applyFont="1" applyFill="1" applyBorder="1"/>
    <xf numFmtId="164" fontId="5" fillId="0" borderId="73" xfId="0" applyNumberFormat="1" applyFont="1" applyFill="1" applyBorder="1"/>
    <xf numFmtId="164" fontId="4" fillId="0" borderId="74" xfId="0" applyNumberFormat="1" applyFont="1" applyFill="1" applyBorder="1"/>
    <xf numFmtId="164" fontId="4" fillId="0" borderId="75" xfId="0" applyNumberFormat="1" applyFont="1" applyFill="1" applyBorder="1"/>
    <xf numFmtId="0" fontId="4" fillId="0" borderId="76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6" xfId="0" applyNumberFormat="1" applyFont="1" applyFill="1" applyBorder="1"/>
    <xf numFmtId="164" fontId="1" fillId="0" borderId="24" xfId="0" applyNumberFormat="1" applyFont="1" applyFill="1" applyBorder="1"/>
    <xf numFmtId="0" fontId="5" fillId="0" borderId="73" xfId="0" applyFont="1" applyFill="1" applyBorder="1"/>
    <xf numFmtId="0" fontId="5" fillId="0" borderId="0" xfId="0" applyFont="1" applyFill="1" applyBorder="1"/>
    <xf numFmtId="0" fontId="5" fillId="0" borderId="52" xfId="0" applyFont="1" applyFill="1" applyBorder="1"/>
    <xf numFmtId="0" fontId="1" fillId="0" borderId="0" xfId="0" applyFont="1" applyFill="1" applyBorder="1"/>
    <xf numFmtId="164" fontId="6" fillId="0" borderId="66" xfId="0" applyNumberFormat="1" applyFont="1" applyFill="1" applyBorder="1"/>
    <xf numFmtId="164" fontId="6" fillId="0" borderId="77" xfId="0" applyNumberFormat="1" applyFont="1" applyFill="1" applyBorder="1"/>
    <xf numFmtId="164" fontId="6" fillId="0" borderId="78" xfId="0" applyNumberFormat="1" applyFont="1" applyFill="1" applyBorder="1"/>
    <xf numFmtId="164" fontId="1" fillId="0" borderId="77" xfId="0" applyNumberFormat="1" applyFont="1" applyFill="1" applyBorder="1"/>
    <xf numFmtId="0" fontId="1" fillId="0" borderId="79" xfId="0" applyFont="1" applyFill="1" applyBorder="1"/>
    <xf numFmtId="164" fontId="5" fillId="0" borderId="80" xfId="0" applyNumberFormat="1" applyFont="1" applyFill="1" applyBorder="1"/>
    <xf numFmtId="0" fontId="1" fillId="0" borderId="81" xfId="0" applyFont="1" applyFill="1" applyBorder="1"/>
    <xf numFmtId="0" fontId="1" fillId="0" borderId="52" xfId="0" applyFont="1" applyFill="1" applyBorder="1"/>
    <xf numFmtId="164" fontId="5" fillId="0" borderId="77" xfId="0" applyNumberFormat="1" applyFont="1" applyFill="1" applyBorder="1"/>
    <xf numFmtId="164" fontId="5" fillId="0" borderId="78" xfId="0" applyNumberFormat="1" applyFont="1" applyFill="1" applyBorder="1"/>
    <xf numFmtId="164" fontId="1" fillId="0" borderId="78" xfId="0" applyNumberFormat="1" applyFont="1" applyFill="1" applyBorder="1"/>
    <xf numFmtId="0" fontId="1" fillId="0" borderId="58" xfId="0" applyFont="1" applyFill="1" applyBorder="1"/>
    <xf numFmtId="0" fontId="5" fillId="0" borderId="58" xfId="0" applyFont="1" applyFill="1" applyBorder="1"/>
    <xf numFmtId="0" fontId="1" fillId="0" borderId="82" xfId="0" applyFont="1" applyFill="1" applyBorder="1"/>
    <xf numFmtId="164" fontId="1" fillId="0" borderId="83" xfId="0" applyNumberFormat="1" applyFont="1" applyFill="1" applyBorder="1"/>
    <xf numFmtId="164" fontId="8" fillId="0" borderId="84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57" xfId="0" applyFont="1" applyFill="1" applyBorder="1"/>
    <xf numFmtId="0" fontId="1" fillId="0" borderId="59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5" xfId="0" applyFont="1" applyFill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1" xfId="0" applyFont="1" applyBorder="1"/>
    <xf numFmtId="164" fontId="5" fillId="0" borderId="91" xfId="0" applyNumberFormat="1" applyFont="1" applyBorder="1"/>
    <xf numFmtId="165" fontId="5" fillId="0" borderId="91" xfId="0" applyNumberFormat="1" applyFont="1" applyBorder="1"/>
    <xf numFmtId="0" fontId="9" fillId="0" borderId="0" xfId="0" applyFont="1"/>
    <xf numFmtId="0" fontId="4" fillId="0" borderId="91" xfId="0" applyFont="1" applyBorder="1"/>
    <xf numFmtId="164" fontId="4" fillId="0" borderId="91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2" borderId="0" xfId="0" applyFont="1" applyFill="1"/>
    <xf numFmtId="0" fontId="10" fillId="0" borderId="0" xfId="0" applyFont="1"/>
    <xf numFmtId="166" fontId="1" fillId="0" borderId="0" xfId="0" applyNumberFormat="1" applyFont="1"/>
    <xf numFmtId="0" fontId="4" fillId="2" borderId="91" xfId="0" applyFont="1" applyFill="1" applyBorder="1"/>
    <xf numFmtId="49" fontId="5" fillId="0" borderId="91" xfId="0" applyNumberFormat="1" applyFont="1" applyBorder="1"/>
    <xf numFmtId="166" fontId="5" fillId="0" borderId="91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4" fillId="0" borderId="0" xfId="0" applyNumberFormat="1" applyFont="1"/>
    <xf numFmtId="0" fontId="11" fillId="0" borderId="91" xfId="0" applyFont="1" applyBorder="1"/>
    <xf numFmtId="166" fontId="11" fillId="0" borderId="91" xfId="0" applyNumberFormat="1" applyFont="1" applyBorder="1"/>
    <xf numFmtId="164" fontId="11" fillId="0" borderId="91" xfId="0" applyNumberFormat="1" applyFont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2" xfId="0" applyFont="1" applyFill="1" applyBorder="1" applyAlignment="1">
      <alignment horizontal="center"/>
    </xf>
    <xf numFmtId="0" fontId="1" fillId="0" borderId="74" xfId="0" applyFont="1" applyFill="1" applyBorder="1"/>
    <xf numFmtId="0" fontId="1" fillId="0" borderId="93" xfId="0" applyFont="1" applyFill="1" applyBorder="1"/>
    <xf numFmtId="164" fontId="1" fillId="0" borderId="94" xfId="0" applyNumberFormat="1" applyFont="1" applyFill="1" applyBorder="1"/>
    <xf numFmtId="164" fontId="8" fillId="0" borderId="95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D6235-46DC-40EB-BBA5-BCE760E461C0}">
  <dimension ref="A1:Z103"/>
  <sheetViews>
    <sheetView workbookViewId="0"/>
  </sheetViews>
  <sheetFormatPr defaultRowHeight="15.75" x14ac:dyDescent="0.25"/>
  <cols>
    <col min="1" max="1" width="35.625" customWidth="1"/>
    <col min="2" max="3" width="15.625" customWidth="1"/>
    <col min="4" max="6" width="8.625" customWidth="1"/>
    <col min="7" max="7" width="15.625" customWidth="1"/>
    <col min="9" max="26" width="0" hidden="1" customWidth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5" t="s">
        <v>1</v>
      </c>
      <c r="B4" s="3"/>
      <c r="C4" s="3"/>
      <c r="D4" s="3"/>
      <c r="E4" s="3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70" t="s">
        <v>12</v>
      </c>
      <c r="B7" s="77">
        <f>'SO 5644'!I103-Rekapitulácia!D7</f>
        <v>0</v>
      </c>
      <c r="C7" s="77">
        <f>'Kryci_list 5644'!J26</f>
        <v>0</v>
      </c>
      <c r="D7" s="77">
        <v>0</v>
      </c>
      <c r="E7" s="77">
        <f>'Kryci_list 5644'!J17</f>
        <v>0</v>
      </c>
      <c r="F7" s="77">
        <v>0</v>
      </c>
      <c r="G7" s="77">
        <f>B7+C7+D7+E7+F7</f>
        <v>0</v>
      </c>
      <c r="K7">
        <f>'SO 5644'!K103</f>
        <v>0</v>
      </c>
      <c r="Q7">
        <v>30.126000000000001</v>
      </c>
    </row>
    <row r="8" spans="1:26" x14ac:dyDescent="0.25">
      <c r="A8" s="182" t="s">
        <v>252</v>
      </c>
      <c r="B8" s="183">
        <f>SUM(B7:B7)</f>
        <v>0</v>
      </c>
      <c r="C8" s="183">
        <f>SUM(C7:C7)</f>
        <v>0</v>
      </c>
      <c r="D8" s="183">
        <f>SUM(D7:D7)</f>
        <v>0</v>
      </c>
      <c r="E8" s="183">
        <f>SUM(E7:E7)</f>
        <v>0</v>
      </c>
      <c r="F8" s="183">
        <f>SUM(F7:F7)</f>
        <v>0</v>
      </c>
      <c r="G8" s="183">
        <f>SUM(G7:G7)-SUM(Z7:Z7)</f>
        <v>0</v>
      </c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26" x14ac:dyDescent="0.25">
      <c r="A9" s="180" t="s">
        <v>253</v>
      </c>
      <c r="B9" s="181">
        <f>G8-SUM(Rekapitulácia!K7:'Rekapitulácia'!K7)*1</f>
        <v>0</v>
      </c>
      <c r="C9" s="181"/>
      <c r="D9" s="181"/>
      <c r="E9" s="181"/>
      <c r="F9" s="181"/>
      <c r="G9" s="181">
        <f>ROUND(((ROUND(B9,2)*20)/100),2)*1</f>
        <v>0</v>
      </c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26" x14ac:dyDescent="0.25">
      <c r="A10" s="5" t="s">
        <v>254</v>
      </c>
      <c r="B10" s="178">
        <f>(G8-B9)</f>
        <v>0</v>
      </c>
      <c r="C10" s="178"/>
      <c r="D10" s="178"/>
      <c r="E10" s="178"/>
      <c r="F10" s="178"/>
      <c r="G10" s="178">
        <f>ROUND(((ROUND(B10,2)*0)/100),2)</f>
        <v>0</v>
      </c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5" t="s">
        <v>255</v>
      </c>
      <c r="B11" s="178"/>
      <c r="C11" s="178"/>
      <c r="D11" s="178"/>
      <c r="E11" s="178"/>
      <c r="F11" s="178"/>
      <c r="G11" s="178">
        <f>SUM(G8:G10)</f>
        <v>0</v>
      </c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0"/>
      <c r="B12" s="179"/>
      <c r="C12" s="179"/>
      <c r="D12" s="179"/>
      <c r="E12" s="179"/>
      <c r="F12" s="179"/>
      <c r="G12" s="179"/>
    </row>
    <row r="13" spans="1:26" x14ac:dyDescent="0.25">
      <c r="A13" s="10"/>
      <c r="B13" s="179"/>
      <c r="C13" s="179"/>
      <c r="D13" s="179"/>
      <c r="E13" s="179"/>
      <c r="F13" s="179"/>
      <c r="G13" s="179"/>
    </row>
    <row r="14" spans="1:26" x14ac:dyDescent="0.25">
      <c r="A14" s="10"/>
      <c r="B14" s="179"/>
      <c r="C14" s="179"/>
      <c r="D14" s="179"/>
      <c r="E14" s="179"/>
      <c r="F14" s="179"/>
      <c r="G14" s="179"/>
    </row>
    <row r="15" spans="1:26" x14ac:dyDescent="0.25">
      <c r="A15" s="10"/>
      <c r="B15" s="179"/>
      <c r="C15" s="179"/>
      <c r="D15" s="179"/>
      <c r="E15" s="179"/>
      <c r="F15" s="179"/>
      <c r="G15" s="179"/>
    </row>
    <row r="16" spans="1:26" x14ac:dyDescent="0.25">
      <c r="A16" s="10"/>
      <c r="B16" s="179"/>
      <c r="C16" s="179"/>
      <c r="D16" s="179"/>
      <c r="E16" s="179"/>
      <c r="F16" s="179"/>
      <c r="G16" s="179"/>
    </row>
    <row r="17" spans="1:7" x14ac:dyDescent="0.25">
      <c r="A17" s="10"/>
      <c r="B17" s="179"/>
      <c r="C17" s="179"/>
      <c r="D17" s="179"/>
      <c r="E17" s="179"/>
      <c r="F17" s="179"/>
      <c r="G17" s="179"/>
    </row>
    <row r="18" spans="1:7" x14ac:dyDescent="0.25">
      <c r="A18" s="10"/>
      <c r="B18" s="179"/>
      <c r="C18" s="179"/>
      <c r="D18" s="179"/>
      <c r="E18" s="179"/>
      <c r="F18" s="179"/>
      <c r="G18" s="179"/>
    </row>
    <row r="19" spans="1:7" x14ac:dyDescent="0.25">
      <c r="A19" s="10"/>
      <c r="B19" s="179"/>
      <c r="C19" s="179"/>
      <c r="D19" s="179"/>
      <c r="E19" s="179"/>
      <c r="F19" s="179"/>
      <c r="G19" s="179"/>
    </row>
    <row r="20" spans="1:7" x14ac:dyDescent="0.25">
      <c r="A20" s="10"/>
      <c r="B20" s="179"/>
      <c r="C20" s="179"/>
      <c r="D20" s="179"/>
      <c r="E20" s="179"/>
      <c r="F20" s="179"/>
      <c r="G20" s="179"/>
    </row>
    <row r="21" spans="1:7" x14ac:dyDescent="0.25">
      <c r="A21" s="10"/>
      <c r="B21" s="179"/>
      <c r="C21" s="179"/>
      <c r="D21" s="179"/>
      <c r="E21" s="179"/>
      <c r="F21" s="179"/>
      <c r="G21" s="179"/>
    </row>
    <row r="22" spans="1:7" x14ac:dyDescent="0.25">
      <c r="A22" s="10"/>
      <c r="B22" s="179"/>
      <c r="C22" s="179"/>
      <c r="D22" s="179"/>
      <c r="E22" s="179"/>
      <c r="F22" s="179"/>
      <c r="G22" s="179"/>
    </row>
    <row r="23" spans="1:7" x14ac:dyDescent="0.25">
      <c r="A23" s="10"/>
      <c r="B23" s="179"/>
      <c r="C23" s="179"/>
      <c r="D23" s="179"/>
      <c r="E23" s="179"/>
      <c r="F23" s="179"/>
      <c r="G23" s="179"/>
    </row>
    <row r="24" spans="1:7" x14ac:dyDescent="0.25">
      <c r="A24" s="10"/>
      <c r="B24" s="179"/>
      <c r="C24" s="179"/>
      <c r="D24" s="179"/>
      <c r="E24" s="179"/>
      <c r="F24" s="179"/>
      <c r="G24" s="179"/>
    </row>
    <row r="25" spans="1:7" x14ac:dyDescent="0.25">
      <c r="A25" s="10"/>
      <c r="B25" s="179"/>
      <c r="C25" s="179"/>
      <c r="D25" s="179"/>
      <c r="E25" s="179"/>
      <c r="F25" s="179"/>
      <c r="G25" s="179"/>
    </row>
    <row r="26" spans="1:7" x14ac:dyDescent="0.25">
      <c r="A26" s="10"/>
      <c r="B26" s="179"/>
      <c r="C26" s="179"/>
      <c r="D26" s="179"/>
      <c r="E26" s="179"/>
      <c r="F26" s="179"/>
      <c r="G26" s="179"/>
    </row>
    <row r="27" spans="1:7" x14ac:dyDescent="0.25">
      <c r="A27" s="10"/>
      <c r="B27" s="179"/>
      <c r="C27" s="179"/>
      <c r="D27" s="179"/>
      <c r="E27" s="179"/>
      <c r="F27" s="179"/>
      <c r="G27" s="179"/>
    </row>
    <row r="28" spans="1:7" x14ac:dyDescent="0.25">
      <c r="A28" s="10"/>
      <c r="B28" s="179"/>
      <c r="C28" s="179"/>
      <c r="D28" s="179"/>
      <c r="E28" s="179"/>
      <c r="F28" s="179"/>
      <c r="G28" s="179"/>
    </row>
    <row r="29" spans="1:7" x14ac:dyDescent="0.25">
      <c r="A29" s="10"/>
      <c r="B29" s="179"/>
      <c r="C29" s="179"/>
      <c r="D29" s="179"/>
      <c r="E29" s="179"/>
      <c r="F29" s="179"/>
      <c r="G29" s="179"/>
    </row>
    <row r="30" spans="1:7" x14ac:dyDescent="0.25">
      <c r="A30" s="10"/>
      <c r="B30" s="179"/>
      <c r="C30" s="179"/>
      <c r="D30" s="179"/>
      <c r="E30" s="179"/>
      <c r="F30" s="179"/>
      <c r="G30" s="179"/>
    </row>
    <row r="31" spans="1:7" x14ac:dyDescent="0.25">
      <c r="A31" s="10"/>
      <c r="B31" s="179"/>
      <c r="C31" s="179"/>
      <c r="D31" s="179"/>
      <c r="E31" s="179"/>
      <c r="F31" s="179"/>
      <c r="G31" s="179"/>
    </row>
    <row r="32" spans="1:7" x14ac:dyDescent="0.25">
      <c r="A32" s="10"/>
      <c r="B32" s="179"/>
      <c r="C32" s="179"/>
      <c r="D32" s="179"/>
      <c r="E32" s="179"/>
      <c r="F32" s="179"/>
      <c r="G32" s="179"/>
    </row>
    <row r="33" spans="1:7" x14ac:dyDescent="0.25">
      <c r="A33" s="10"/>
      <c r="B33" s="179"/>
      <c r="C33" s="179"/>
      <c r="D33" s="179"/>
      <c r="E33" s="179"/>
      <c r="F33" s="179"/>
      <c r="G33" s="179"/>
    </row>
    <row r="34" spans="1:7" x14ac:dyDescent="0.25">
      <c r="A34" s="1"/>
      <c r="B34" s="149"/>
      <c r="C34" s="149"/>
      <c r="D34" s="149"/>
      <c r="E34" s="149"/>
      <c r="F34" s="149"/>
      <c r="G34" s="149"/>
    </row>
    <row r="35" spans="1:7" x14ac:dyDescent="0.25">
      <c r="A35" s="1"/>
      <c r="B35" s="149"/>
      <c r="C35" s="149"/>
      <c r="D35" s="149"/>
      <c r="E35" s="149"/>
      <c r="F35" s="149"/>
      <c r="G35" s="149"/>
    </row>
    <row r="36" spans="1:7" x14ac:dyDescent="0.25">
      <c r="A36" s="1"/>
      <c r="B36" s="149"/>
      <c r="C36" s="149"/>
      <c r="D36" s="149"/>
      <c r="E36" s="149"/>
      <c r="F36" s="149"/>
      <c r="G36" s="149"/>
    </row>
    <row r="37" spans="1:7" x14ac:dyDescent="0.25">
      <c r="A37" s="1"/>
      <c r="B37" s="149"/>
      <c r="C37" s="149"/>
      <c r="D37" s="149"/>
      <c r="E37" s="149"/>
      <c r="F37" s="149"/>
      <c r="G37" s="149"/>
    </row>
    <row r="38" spans="1:7" x14ac:dyDescent="0.25">
      <c r="A38" s="1"/>
      <c r="B38" s="149"/>
      <c r="C38" s="149"/>
      <c r="D38" s="149"/>
      <c r="E38" s="149"/>
      <c r="F38" s="149"/>
      <c r="G38" s="149"/>
    </row>
    <row r="39" spans="1:7" x14ac:dyDescent="0.25">
      <c r="A39" s="1"/>
      <c r="B39" s="149"/>
      <c r="C39" s="149"/>
      <c r="D39" s="149"/>
      <c r="E39" s="149"/>
      <c r="F39" s="149"/>
      <c r="G39" s="149"/>
    </row>
    <row r="40" spans="1:7" x14ac:dyDescent="0.25">
      <c r="A40" s="1"/>
      <c r="B40" s="149"/>
      <c r="C40" s="149"/>
      <c r="D40" s="149"/>
      <c r="E40" s="149"/>
      <c r="F40" s="149"/>
      <c r="G40" s="149"/>
    </row>
    <row r="41" spans="1:7" x14ac:dyDescent="0.25">
      <c r="A41" s="1"/>
      <c r="B41" s="149"/>
      <c r="C41" s="149"/>
      <c r="D41" s="149"/>
      <c r="E41" s="149"/>
      <c r="F41" s="149"/>
      <c r="G41" s="149"/>
    </row>
    <row r="42" spans="1:7" x14ac:dyDescent="0.25">
      <c r="A42" s="1"/>
      <c r="B42" s="149"/>
      <c r="C42" s="149"/>
      <c r="D42" s="149"/>
      <c r="E42" s="149"/>
      <c r="F42" s="149"/>
      <c r="G42" s="149"/>
    </row>
    <row r="43" spans="1:7" x14ac:dyDescent="0.25">
      <c r="A43" s="1"/>
      <c r="B43" s="149"/>
      <c r="C43" s="149"/>
      <c r="D43" s="149"/>
      <c r="E43" s="149"/>
      <c r="F43" s="149"/>
      <c r="G43" s="149"/>
    </row>
    <row r="44" spans="1:7" x14ac:dyDescent="0.25">
      <c r="A44" s="1"/>
      <c r="B44" s="149"/>
      <c r="C44" s="149"/>
      <c r="D44" s="149"/>
      <c r="E44" s="149"/>
      <c r="F44" s="149"/>
      <c r="G44" s="149"/>
    </row>
    <row r="45" spans="1:7" x14ac:dyDescent="0.25">
      <c r="A45" s="1"/>
      <c r="B45" s="149"/>
      <c r="C45" s="149"/>
      <c r="D45" s="149"/>
      <c r="E45" s="149"/>
      <c r="F45" s="149"/>
      <c r="G45" s="149"/>
    </row>
    <row r="46" spans="1:7" x14ac:dyDescent="0.25">
      <c r="A46" s="1"/>
      <c r="B46" s="149"/>
      <c r="C46" s="149"/>
      <c r="D46" s="149"/>
      <c r="E46" s="149"/>
      <c r="F46" s="149"/>
      <c r="G46" s="149"/>
    </row>
    <row r="47" spans="1:7" x14ac:dyDescent="0.25">
      <c r="A47" s="1"/>
      <c r="B47" s="149"/>
      <c r="C47" s="149"/>
      <c r="D47" s="149"/>
      <c r="E47" s="149"/>
      <c r="F47" s="149"/>
      <c r="G47" s="149"/>
    </row>
    <row r="48" spans="1:7" x14ac:dyDescent="0.25">
      <c r="A48" s="1"/>
      <c r="B48" s="149"/>
      <c r="C48" s="149"/>
      <c r="D48" s="149"/>
      <c r="E48" s="149"/>
      <c r="F48" s="149"/>
      <c r="G48" s="149"/>
    </row>
    <row r="49" spans="1:7" x14ac:dyDescent="0.25">
      <c r="A49" s="1"/>
      <c r="B49" s="149"/>
      <c r="C49" s="149"/>
      <c r="D49" s="149"/>
      <c r="E49" s="149"/>
      <c r="F49" s="149"/>
      <c r="G49" s="149"/>
    </row>
    <row r="50" spans="1:7" x14ac:dyDescent="0.25">
      <c r="A50" s="1"/>
      <c r="B50" s="149"/>
      <c r="C50" s="149"/>
      <c r="D50" s="149"/>
      <c r="E50" s="149"/>
      <c r="F50" s="149"/>
      <c r="G50" s="149"/>
    </row>
    <row r="51" spans="1:7" x14ac:dyDescent="0.25">
      <c r="B51" s="177"/>
      <c r="C51" s="177"/>
      <c r="D51" s="177"/>
      <c r="E51" s="177"/>
      <c r="F51" s="177"/>
      <c r="G51" s="177"/>
    </row>
    <row r="52" spans="1:7" x14ac:dyDescent="0.25">
      <c r="B52" s="177"/>
      <c r="C52" s="177"/>
      <c r="D52" s="177"/>
      <c r="E52" s="177"/>
      <c r="F52" s="177"/>
      <c r="G52" s="177"/>
    </row>
    <row r="53" spans="1:7" x14ac:dyDescent="0.25">
      <c r="B53" s="177"/>
      <c r="C53" s="177"/>
      <c r="D53" s="177"/>
      <c r="E53" s="177"/>
      <c r="F53" s="177"/>
      <c r="G53" s="177"/>
    </row>
    <row r="54" spans="1:7" x14ac:dyDescent="0.25">
      <c r="B54" s="177"/>
      <c r="C54" s="177"/>
      <c r="D54" s="177"/>
      <c r="E54" s="177"/>
      <c r="F54" s="177"/>
      <c r="G54" s="177"/>
    </row>
    <row r="55" spans="1:7" x14ac:dyDescent="0.25">
      <c r="B55" s="177"/>
      <c r="C55" s="177"/>
      <c r="D55" s="177"/>
      <c r="E55" s="177"/>
      <c r="F55" s="177"/>
      <c r="G55" s="177"/>
    </row>
    <row r="56" spans="1:7" x14ac:dyDescent="0.25">
      <c r="B56" s="177"/>
      <c r="C56" s="177"/>
      <c r="D56" s="177"/>
      <c r="E56" s="177"/>
      <c r="F56" s="177"/>
      <c r="G56" s="177"/>
    </row>
    <row r="57" spans="1:7" x14ac:dyDescent="0.25">
      <c r="B57" s="177"/>
      <c r="C57" s="177"/>
      <c r="D57" s="177"/>
      <c r="E57" s="177"/>
      <c r="F57" s="177"/>
      <c r="G57" s="177"/>
    </row>
    <row r="58" spans="1:7" x14ac:dyDescent="0.25">
      <c r="B58" s="177"/>
      <c r="C58" s="177"/>
      <c r="D58" s="177"/>
      <c r="E58" s="177"/>
      <c r="F58" s="177"/>
      <c r="G58" s="177"/>
    </row>
    <row r="59" spans="1:7" x14ac:dyDescent="0.25">
      <c r="B59" s="177"/>
      <c r="C59" s="177"/>
      <c r="D59" s="177"/>
      <c r="E59" s="177"/>
      <c r="F59" s="177"/>
      <c r="G59" s="177"/>
    </row>
    <row r="60" spans="1:7" x14ac:dyDescent="0.25">
      <c r="B60" s="177"/>
      <c r="C60" s="177"/>
      <c r="D60" s="177"/>
      <c r="E60" s="177"/>
      <c r="F60" s="177"/>
      <c r="G60" s="177"/>
    </row>
    <row r="61" spans="1:7" x14ac:dyDescent="0.25">
      <c r="B61" s="177"/>
      <c r="C61" s="177"/>
      <c r="D61" s="177"/>
      <c r="E61" s="177"/>
      <c r="F61" s="177"/>
      <c r="G61" s="177"/>
    </row>
    <row r="62" spans="1:7" x14ac:dyDescent="0.25">
      <c r="B62" s="177"/>
      <c r="C62" s="177"/>
      <c r="D62" s="177"/>
      <c r="E62" s="177"/>
      <c r="F62" s="177"/>
      <c r="G62" s="177"/>
    </row>
    <row r="63" spans="1:7" x14ac:dyDescent="0.25">
      <c r="B63" s="177"/>
      <c r="C63" s="177"/>
      <c r="D63" s="177"/>
      <c r="E63" s="177"/>
      <c r="F63" s="177"/>
      <c r="G63" s="177"/>
    </row>
    <row r="64" spans="1:7" x14ac:dyDescent="0.25">
      <c r="B64" s="177"/>
      <c r="C64" s="177"/>
      <c r="D64" s="177"/>
      <c r="E64" s="177"/>
      <c r="F64" s="177"/>
      <c r="G64" s="177"/>
    </row>
    <row r="65" spans="2:7" x14ac:dyDescent="0.25">
      <c r="B65" s="177"/>
      <c r="C65" s="177"/>
      <c r="D65" s="177"/>
      <c r="E65" s="177"/>
      <c r="F65" s="177"/>
      <c r="G65" s="177"/>
    </row>
    <row r="66" spans="2:7" x14ac:dyDescent="0.25">
      <c r="B66" s="177"/>
      <c r="C66" s="177"/>
      <c r="D66" s="177"/>
      <c r="E66" s="177"/>
      <c r="F66" s="177"/>
      <c r="G66" s="177"/>
    </row>
    <row r="67" spans="2:7" x14ac:dyDescent="0.25">
      <c r="B67" s="177"/>
      <c r="C67" s="177"/>
      <c r="D67" s="177"/>
      <c r="E67" s="177"/>
      <c r="F67" s="177"/>
      <c r="G67" s="177"/>
    </row>
    <row r="68" spans="2:7" x14ac:dyDescent="0.25">
      <c r="B68" s="177"/>
      <c r="C68" s="177"/>
      <c r="D68" s="177"/>
      <c r="E68" s="177"/>
      <c r="F68" s="177"/>
      <c r="G68" s="177"/>
    </row>
    <row r="69" spans="2:7" x14ac:dyDescent="0.25">
      <c r="B69" s="177"/>
      <c r="C69" s="177"/>
      <c r="D69" s="177"/>
      <c r="E69" s="177"/>
      <c r="F69" s="177"/>
      <c r="G69" s="177"/>
    </row>
    <row r="70" spans="2:7" x14ac:dyDescent="0.25">
      <c r="B70" s="177"/>
      <c r="C70" s="177"/>
      <c r="D70" s="177"/>
      <c r="E70" s="177"/>
      <c r="F70" s="177"/>
      <c r="G70" s="177"/>
    </row>
    <row r="71" spans="2:7" x14ac:dyDescent="0.25">
      <c r="B71" s="177"/>
      <c r="C71" s="177"/>
      <c r="D71" s="177"/>
      <c r="E71" s="177"/>
      <c r="F71" s="177"/>
      <c r="G71" s="177"/>
    </row>
    <row r="72" spans="2:7" x14ac:dyDescent="0.25">
      <c r="B72" s="177"/>
      <c r="C72" s="177"/>
      <c r="D72" s="177"/>
      <c r="E72" s="177"/>
      <c r="F72" s="177"/>
      <c r="G72" s="177"/>
    </row>
    <row r="73" spans="2:7" x14ac:dyDescent="0.25">
      <c r="B73" s="177"/>
      <c r="C73" s="177"/>
      <c r="D73" s="177"/>
      <c r="E73" s="177"/>
      <c r="F73" s="177"/>
      <c r="G73" s="177"/>
    </row>
    <row r="74" spans="2:7" x14ac:dyDescent="0.25">
      <c r="B74" s="177"/>
      <c r="C74" s="177"/>
      <c r="D74" s="177"/>
      <c r="E74" s="177"/>
      <c r="F74" s="177"/>
      <c r="G74" s="177"/>
    </row>
    <row r="75" spans="2:7" x14ac:dyDescent="0.25">
      <c r="B75" s="177"/>
      <c r="C75" s="177"/>
      <c r="D75" s="177"/>
      <c r="E75" s="177"/>
      <c r="F75" s="177"/>
      <c r="G75" s="177"/>
    </row>
    <row r="76" spans="2:7" x14ac:dyDescent="0.25">
      <c r="B76" s="177"/>
      <c r="C76" s="177"/>
      <c r="D76" s="177"/>
      <c r="E76" s="177"/>
      <c r="F76" s="177"/>
      <c r="G76" s="177"/>
    </row>
    <row r="77" spans="2:7" x14ac:dyDescent="0.25">
      <c r="B77" s="177"/>
      <c r="C77" s="177"/>
      <c r="D77" s="177"/>
      <c r="E77" s="177"/>
      <c r="F77" s="177"/>
      <c r="G77" s="177"/>
    </row>
    <row r="78" spans="2:7" x14ac:dyDescent="0.25">
      <c r="B78" s="177"/>
      <c r="C78" s="177"/>
      <c r="D78" s="177"/>
      <c r="E78" s="177"/>
      <c r="F78" s="177"/>
      <c r="G78" s="177"/>
    </row>
    <row r="79" spans="2:7" x14ac:dyDescent="0.25">
      <c r="B79" s="177"/>
      <c r="C79" s="177"/>
      <c r="D79" s="177"/>
      <c r="E79" s="177"/>
      <c r="F79" s="177"/>
      <c r="G79" s="177"/>
    </row>
    <row r="80" spans="2:7" x14ac:dyDescent="0.25">
      <c r="B80" s="177"/>
      <c r="C80" s="177"/>
      <c r="D80" s="177"/>
      <c r="E80" s="177"/>
      <c r="F80" s="177"/>
      <c r="G80" s="177"/>
    </row>
    <row r="81" spans="2:7" x14ac:dyDescent="0.25">
      <c r="B81" s="177"/>
      <c r="C81" s="177"/>
      <c r="D81" s="177"/>
      <c r="E81" s="177"/>
      <c r="F81" s="177"/>
      <c r="G81" s="177"/>
    </row>
    <row r="82" spans="2:7" x14ac:dyDescent="0.25">
      <c r="B82" s="177"/>
      <c r="C82" s="177"/>
      <c r="D82" s="177"/>
      <c r="E82" s="177"/>
      <c r="F82" s="177"/>
      <c r="G82" s="177"/>
    </row>
    <row r="83" spans="2:7" x14ac:dyDescent="0.25">
      <c r="B83" s="177"/>
      <c r="C83" s="177"/>
      <c r="D83" s="177"/>
      <c r="E83" s="177"/>
      <c r="F83" s="177"/>
      <c r="G83" s="177"/>
    </row>
    <row r="84" spans="2:7" x14ac:dyDescent="0.25">
      <c r="B84" s="177"/>
      <c r="C84" s="177"/>
      <c r="D84" s="177"/>
      <c r="E84" s="177"/>
      <c r="F84" s="177"/>
      <c r="G84" s="177"/>
    </row>
    <row r="85" spans="2:7" x14ac:dyDescent="0.25">
      <c r="B85" s="177"/>
      <c r="C85" s="177"/>
      <c r="D85" s="177"/>
      <c r="E85" s="177"/>
      <c r="F85" s="177"/>
      <c r="G85" s="177"/>
    </row>
    <row r="86" spans="2:7" x14ac:dyDescent="0.25">
      <c r="B86" s="177"/>
      <c r="C86" s="177"/>
      <c r="D86" s="177"/>
      <c r="E86" s="177"/>
      <c r="F86" s="177"/>
      <c r="G86" s="177"/>
    </row>
    <row r="87" spans="2:7" x14ac:dyDescent="0.25">
      <c r="B87" s="177"/>
      <c r="C87" s="177"/>
      <c r="D87" s="177"/>
      <c r="E87" s="177"/>
      <c r="F87" s="177"/>
      <c r="G87" s="177"/>
    </row>
    <row r="88" spans="2:7" x14ac:dyDescent="0.25">
      <c r="B88" s="177"/>
      <c r="C88" s="177"/>
      <c r="D88" s="177"/>
      <c r="E88" s="177"/>
      <c r="F88" s="177"/>
      <c r="G88" s="177"/>
    </row>
    <row r="89" spans="2:7" x14ac:dyDescent="0.25">
      <c r="B89" s="177"/>
      <c r="C89" s="177"/>
      <c r="D89" s="177"/>
      <c r="E89" s="177"/>
      <c r="F89" s="177"/>
      <c r="G89" s="177"/>
    </row>
    <row r="90" spans="2:7" x14ac:dyDescent="0.25">
      <c r="B90" s="177"/>
      <c r="C90" s="177"/>
      <c r="D90" s="177"/>
      <c r="E90" s="177"/>
      <c r="F90" s="177"/>
      <c r="G90" s="177"/>
    </row>
    <row r="91" spans="2:7" x14ac:dyDescent="0.25">
      <c r="B91" s="177"/>
      <c r="C91" s="177"/>
      <c r="D91" s="177"/>
      <c r="E91" s="177"/>
      <c r="F91" s="177"/>
      <c r="G91" s="177"/>
    </row>
    <row r="92" spans="2:7" x14ac:dyDescent="0.25">
      <c r="B92" s="177"/>
      <c r="C92" s="177"/>
      <c r="D92" s="177"/>
      <c r="E92" s="177"/>
      <c r="F92" s="177"/>
      <c r="G92" s="177"/>
    </row>
    <row r="93" spans="2:7" x14ac:dyDescent="0.25">
      <c r="B93" s="177"/>
      <c r="C93" s="177"/>
      <c r="D93" s="177"/>
      <c r="E93" s="177"/>
      <c r="F93" s="177"/>
      <c r="G93" s="177"/>
    </row>
    <row r="94" spans="2:7" x14ac:dyDescent="0.25">
      <c r="B94" s="177"/>
      <c r="C94" s="177"/>
      <c r="D94" s="177"/>
      <c r="E94" s="177"/>
      <c r="F94" s="177"/>
      <c r="G94" s="177"/>
    </row>
    <row r="95" spans="2:7" x14ac:dyDescent="0.25">
      <c r="B95" s="177"/>
      <c r="C95" s="177"/>
      <c r="D95" s="177"/>
      <c r="E95" s="177"/>
      <c r="F95" s="177"/>
      <c r="G95" s="177"/>
    </row>
    <row r="96" spans="2:7" x14ac:dyDescent="0.25">
      <c r="B96" s="177"/>
      <c r="C96" s="177"/>
      <c r="D96" s="177"/>
      <c r="E96" s="177"/>
      <c r="F96" s="177"/>
      <c r="G96" s="177"/>
    </row>
    <row r="97" spans="2:7" x14ac:dyDescent="0.25">
      <c r="B97" s="177"/>
      <c r="C97" s="177"/>
      <c r="D97" s="177"/>
      <c r="E97" s="177"/>
      <c r="F97" s="177"/>
      <c r="G97" s="177"/>
    </row>
    <row r="98" spans="2:7" x14ac:dyDescent="0.25">
      <c r="B98" s="177"/>
      <c r="C98" s="177"/>
      <c r="D98" s="177"/>
      <c r="E98" s="177"/>
      <c r="F98" s="177"/>
      <c r="G98" s="177"/>
    </row>
    <row r="99" spans="2:7" x14ac:dyDescent="0.25">
      <c r="B99" s="177"/>
      <c r="C99" s="177"/>
      <c r="D99" s="177"/>
      <c r="E99" s="177"/>
      <c r="F99" s="177"/>
      <c r="G99" s="177"/>
    </row>
    <row r="100" spans="2:7" x14ac:dyDescent="0.25">
      <c r="B100" s="177"/>
      <c r="C100" s="177"/>
      <c r="D100" s="177"/>
      <c r="E100" s="177"/>
      <c r="F100" s="177"/>
      <c r="G100" s="177"/>
    </row>
    <row r="101" spans="2:7" x14ac:dyDescent="0.25">
      <c r="B101" s="177"/>
      <c r="C101" s="177"/>
      <c r="D101" s="177"/>
      <c r="E101" s="177"/>
      <c r="F101" s="177"/>
      <c r="G101" s="177"/>
    </row>
    <row r="102" spans="2:7" x14ac:dyDescent="0.25">
      <c r="B102" s="177"/>
      <c r="C102" s="177"/>
      <c r="D102" s="177"/>
      <c r="E102" s="177"/>
      <c r="F102" s="177"/>
      <c r="G102" s="177"/>
    </row>
    <row r="103" spans="2:7" x14ac:dyDescent="0.25">
      <c r="B103" s="177"/>
      <c r="C103" s="177"/>
      <c r="D103" s="177"/>
      <c r="E103" s="177"/>
      <c r="F103" s="177"/>
      <c r="G103" s="177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39A5B-7842-4949-AB7F-543B3FF61DEC}">
  <dimension ref="A1:W41"/>
  <sheetViews>
    <sheetView tabSelected="1" workbookViewId="0"/>
  </sheetViews>
  <sheetFormatPr defaultRowHeight="15.75" x14ac:dyDescent="0.25"/>
  <cols>
    <col min="1" max="1" width="1.625" customWidth="1"/>
    <col min="2" max="2" width="3.625" customWidth="1"/>
    <col min="3" max="3" width="4.625" customWidth="1"/>
    <col min="4" max="6" width="10.625" customWidth="1"/>
    <col min="7" max="7" width="3.625" customWidth="1"/>
    <col min="8" max="8" width="19.625" customWidth="1"/>
    <col min="9" max="9" width="7.5" customWidth="1"/>
    <col min="10" max="10" width="10.625" customWidth="1"/>
    <col min="11" max="26" width="0" hidden="1" customWidth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256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6" t="s">
        <v>1</v>
      </c>
      <c r="C2" s="38"/>
      <c r="D2" s="39"/>
      <c r="E2" s="39"/>
      <c r="F2" s="39"/>
      <c r="G2" s="43" t="s">
        <v>15</v>
      </c>
      <c r="H2" s="16"/>
      <c r="I2" s="27"/>
      <c r="J2" s="31"/>
    </row>
    <row r="3" spans="1:23" ht="18" customHeight="1" x14ac:dyDescent="0.25">
      <c r="A3" s="11"/>
      <c r="B3" s="23"/>
      <c r="C3" s="20"/>
      <c r="D3" s="17"/>
      <c r="E3" s="17"/>
      <c r="F3" s="17"/>
      <c r="G3" s="46" t="s">
        <v>17</v>
      </c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28"/>
      <c r="J4" s="32"/>
    </row>
    <row r="5" spans="1:23" ht="18" customHeight="1" thickBot="1" x14ac:dyDescent="0.3">
      <c r="A5" s="11"/>
      <c r="B5" s="45" t="s">
        <v>18</v>
      </c>
      <c r="C5" s="20"/>
      <c r="D5" s="17"/>
      <c r="E5" s="17"/>
      <c r="F5" s="46" t="s">
        <v>19</v>
      </c>
      <c r="G5" s="17"/>
      <c r="H5" s="17"/>
      <c r="I5" s="44" t="s">
        <v>20</v>
      </c>
      <c r="J5" s="47" t="s">
        <v>21</v>
      </c>
    </row>
    <row r="6" spans="1:23" ht="18" customHeight="1" thickTop="1" x14ac:dyDescent="0.25">
      <c r="A6" s="11"/>
      <c r="B6" s="56" t="s">
        <v>22</v>
      </c>
      <c r="C6" s="52"/>
      <c r="D6" s="53"/>
      <c r="E6" s="53"/>
      <c r="F6" s="53"/>
      <c r="G6" s="57" t="s">
        <v>23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24</v>
      </c>
      <c r="H7" s="18"/>
      <c r="I7" s="29"/>
      <c r="J7" s="50"/>
    </row>
    <row r="8" spans="1:23" ht="18" customHeight="1" x14ac:dyDescent="0.25">
      <c r="A8" s="11"/>
      <c r="B8" s="45" t="s">
        <v>25</v>
      </c>
      <c r="C8" s="20"/>
      <c r="D8" s="17"/>
      <c r="E8" s="17"/>
      <c r="F8" s="17"/>
      <c r="G8" s="46" t="s">
        <v>23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24</v>
      </c>
      <c r="H9" s="17"/>
      <c r="I9" s="28"/>
      <c r="J9" s="32"/>
    </row>
    <row r="10" spans="1:23" ht="18" customHeight="1" x14ac:dyDescent="0.25">
      <c r="A10" s="11"/>
      <c r="B10" s="45" t="s">
        <v>26</v>
      </c>
      <c r="C10" s="20"/>
      <c r="D10" s="17"/>
      <c r="E10" s="17"/>
      <c r="F10" s="17"/>
      <c r="G10" s="46" t="s">
        <v>23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24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27</v>
      </c>
      <c r="C15" s="92" t="s">
        <v>6</v>
      </c>
      <c r="D15" s="92" t="s">
        <v>53</v>
      </c>
      <c r="E15" s="93" t="s">
        <v>54</v>
      </c>
      <c r="F15" s="105" t="s">
        <v>55</v>
      </c>
      <c r="G15" s="59" t="s">
        <v>32</v>
      </c>
      <c r="H15" s="62" t="s">
        <v>33</v>
      </c>
      <c r="I15" s="27"/>
      <c r="J15" s="55"/>
    </row>
    <row r="16" spans="1:23" ht="18" customHeight="1" x14ac:dyDescent="0.25">
      <c r="A16" s="11"/>
      <c r="B16" s="94">
        <v>1</v>
      </c>
      <c r="C16" s="95" t="s">
        <v>28</v>
      </c>
      <c r="D16" s="96">
        <f>'Kryci_list 5644'!D16</f>
        <v>0</v>
      </c>
      <c r="E16" s="97">
        <f>'Kryci_list 5644'!E16</f>
        <v>0</v>
      </c>
      <c r="F16" s="106">
        <f>'Kryci_list 5644'!F16</f>
        <v>0</v>
      </c>
      <c r="G16" s="60">
        <v>6</v>
      </c>
      <c r="H16" s="115" t="s">
        <v>34</v>
      </c>
      <c r="I16" s="129"/>
      <c r="J16" s="126">
        <f>Rekapitulácia!F8</f>
        <v>0</v>
      </c>
    </row>
    <row r="17" spans="1:10" ht="18" customHeight="1" x14ac:dyDescent="0.25">
      <c r="A17" s="11"/>
      <c r="B17" s="67">
        <v>2</v>
      </c>
      <c r="C17" s="71" t="s">
        <v>29</v>
      </c>
      <c r="D17" s="78">
        <f>'Kryci_list 5644'!D17</f>
        <v>0</v>
      </c>
      <c r="E17" s="76">
        <f>'Kryci_list 5644'!E17</f>
        <v>0</v>
      </c>
      <c r="F17" s="81">
        <f>'Kryci_list 5644'!F17</f>
        <v>0</v>
      </c>
      <c r="G17" s="61">
        <v>7</v>
      </c>
      <c r="H17" s="116" t="s">
        <v>35</v>
      </c>
      <c r="I17" s="129"/>
      <c r="J17" s="127">
        <f>Rekapitulácia!E8</f>
        <v>0</v>
      </c>
    </row>
    <row r="18" spans="1:10" ht="18" customHeight="1" x14ac:dyDescent="0.25">
      <c r="A18" s="11"/>
      <c r="B18" s="68">
        <v>3</v>
      </c>
      <c r="C18" s="72" t="s">
        <v>30</v>
      </c>
      <c r="D18" s="79">
        <f>'Kryci_list 5644'!D18</f>
        <v>0</v>
      </c>
      <c r="E18" s="77">
        <f>'Kryci_list 5644'!E18</f>
        <v>0</v>
      </c>
      <c r="F18" s="82">
        <f>'Kryci_list 5644'!F18</f>
        <v>0</v>
      </c>
      <c r="G18" s="61">
        <v>8</v>
      </c>
      <c r="H18" s="116" t="s">
        <v>36</v>
      </c>
      <c r="I18" s="129"/>
      <c r="J18" s="127">
        <f>Rekapitulácia!D8</f>
        <v>0</v>
      </c>
    </row>
    <row r="19" spans="1:10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10" ht="18" customHeight="1" thickBot="1" x14ac:dyDescent="0.3">
      <c r="A20" s="11"/>
      <c r="B20" s="68">
        <v>5</v>
      </c>
      <c r="C20" s="74" t="s">
        <v>31</v>
      </c>
      <c r="D20" s="80"/>
      <c r="E20" s="100"/>
      <c r="F20" s="107">
        <f>SUM(F16:F19)</f>
        <v>0</v>
      </c>
      <c r="G20" s="61">
        <v>10</v>
      </c>
      <c r="H20" s="116" t="s">
        <v>31</v>
      </c>
      <c r="I20" s="131"/>
      <c r="J20" s="99">
        <f>SUM(J16:J19)</f>
        <v>0</v>
      </c>
    </row>
    <row r="21" spans="1:10" ht="18" customHeight="1" thickTop="1" x14ac:dyDescent="0.25">
      <c r="A21" s="11"/>
      <c r="B21" s="65" t="s">
        <v>43</v>
      </c>
      <c r="C21" s="69" t="s">
        <v>7</v>
      </c>
      <c r="D21" s="75"/>
      <c r="E21" s="19"/>
      <c r="F21" s="98"/>
      <c r="G21" s="65" t="s">
        <v>49</v>
      </c>
      <c r="H21" s="62" t="s">
        <v>7</v>
      </c>
      <c r="I21" s="29"/>
      <c r="J21" s="132"/>
    </row>
    <row r="22" spans="1:10" ht="18" customHeight="1" x14ac:dyDescent="0.25">
      <c r="A22" s="11"/>
      <c r="B22" s="60">
        <v>11</v>
      </c>
      <c r="C22" s="63" t="s">
        <v>44</v>
      </c>
      <c r="D22" s="87"/>
      <c r="E22" s="90"/>
      <c r="F22" s="81">
        <f>'Kryci_list 5644'!F22</f>
        <v>0</v>
      </c>
      <c r="G22" s="60">
        <v>16</v>
      </c>
      <c r="H22" s="115" t="s">
        <v>50</v>
      </c>
      <c r="I22" s="129"/>
      <c r="J22" s="126">
        <f>'Kryci_list 5644'!J22</f>
        <v>0</v>
      </c>
    </row>
    <row r="23" spans="1:10" ht="18" customHeight="1" x14ac:dyDescent="0.25">
      <c r="A23" s="11"/>
      <c r="B23" s="61">
        <v>12</v>
      </c>
      <c r="C23" s="64" t="s">
        <v>45</v>
      </c>
      <c r="D23" s="66"/>
      <c r="E23" s="90"/>
      <c r="F23" s="82">
        <f>'Kryci_list 5644'!F23</f>
        <v>0</v>
      </c>
      <c r="G23" s="61">
        <v>17</v>
      </c>
      <c r="H23" s="116" t="s">
        <v>51</v>
      </c>
      <c r="I23" s="129"/>
      <c r="J23" s="127">
        <f>'Kryci_list 5644'!J23</f>
        <v>0</v>
      </c>
    </row>
    <row r="24" spans="1:10" ht="18" customHeight="1" x14ac:dyDescent="0.25">
      <c r="A24" s="11"/>
      <c r="B24" s="61">
        <v>13</v>
      </c>
      <c r="C24" s="64" t="s">
        <v>46</v>
      </c>
      <c r="D24" s="66"/>
      <c r="E24" s="90"/>
      <c r="F24" s="82">
        <f>'Kryci_list 5644'!F24</f>
        <v>0</v>
      </c>
      <c r="G24" s="61">
        <v>18</v>
      </c>
      <c r="H24" s="116" t="s">
        <v>52</v>
      </c>
      <c r="I24" s="129"/>
      <c r="J24" s="127">
        <f>'Kryci_list 5644'!J24</f>
        <v>0</v>
      </c>
    </row>
    <row r="25" spans="1:10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7"/>
    </row>
    <row r="26" spans="1:10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31</v>
      </c>
      <c r="I26" s="131"/>
      <c r="J26" s="99">
        <f>SUM(J22:J25)+SUM(F22:F25)</f>
        <v>0</v>
      </c>
    </row>
    <row r="27" spans="1:10" ht="18" customHeight="1" thickTop="1" x14ac:dyDescent="0.25">
      <c r="A27" s="11"/>
      <c r="B27" s="101"/>
      <c r="C27" s="143" t="s">
        <v>58</v>
      </c>
      <c r="D27" s="136"/>
      <c r="E27" s="102"/>
      <c r="F27" s="30"/>
      <c r="G27" s="109" t="s">
        <v>37</v>
      </c>
      <c r="H27" s="104" t="s">
        <v>38</v>
      </c>
      <c r="I27" s="29"/>
      <c r="J27" s="33"/>
    </row>
    <row r="28" spans="1:10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39</v>
      </c>
      <c r="I28" s="122"/>
      <c r="J28" s="118">
        <f>F20+J20+F26+J26</f>
        <v>0</v>
      </c>
    </row>
    <row r="29" spans="1:10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40</v>
      </c>
      <c r="I29" s="123">
        <f>Rekapitulácia!B9</f>
        <v>0</v>
      </c>
      <c r="J29" s="119">
        <f>ROUND(((ROUND(I29,2)*20)/100),2)*1</f>
        <v>0</v>
      </c>
    </row>
    <row r="30" spans="1:10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41</v>
      </c>
      <c r="I30" s="89">
        <f>Rekapitulácia!B10</f>
        <v>0</v>
      </c>
      <c r="J30" s="120">
        <f>ROUND(((ROUND(I30,2)*0)/100),2)</f>
        <v>0</v>
      </c>
    </row>
    <row r="31" spans="1:10" ht="18" customHeight="1" x14ac:dyDescent="0.25">
      <c r="A31" s="11"/>
      <c r="B31" s="24"/>
      <c r="C31" s="139"/>
      <c r="D31" s="140"/>
      <c r="E31" s="22"/>
      <c r="F31" s="11"/>
      <c r="G31" s="61">
        <v>24</v>
      </c>
      <c r="H31" s="116" t="s">
        <v>31</v>
      </c>
      <c r="I31" s="28"/>
      <c r="J31" s="188">
        <f>SUM(J28:J30)</f>
        <v>0</v>
      </c>
    </row>
    <row r="32" spans="1:10" ht="18" customHeight="1" thickBot="1" x14ac:dyDescent="0.3">
      <c r="A32" s="11"/>
      <c r="B32" s="48"/>
      <c r="C32" s="117"/>
      <c r="D32" s="124"/>
      <c r="E32" s="84"/>
      <c r="F32" s="85"/>
      <c r="G32" s="184" t="s">
        <v>42</v>
      </c>
      <c r="H32" s="185"/>
      <c r="I32" s="186"/>
      <c r="J32" s="187"/>
    </row>
    <row r="33" spans="1:10" ht="18" customHeight="1" thickTop="1" x14ac:dyDescent="0.25">
      <c r="A33" s="11"/>
      <c r="B33" s="101"/>
      <c r="C33" s="102"/>
      <c r="D33" s="141" t="s">
        <v>56</v>
      </c>
      <c r="E33" s="15"/>
      <c r="F33" s="15"/>
      <c r="G33" s="14"/>
      <c r="H33" s="141" t="s">
        <v>57</v>
      </c>
      <c r="I33" s="30"/>
      <c r="J33" s="34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6.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732B9-D10F-4695-93E9-AE0A7D479A86}">
  <dimension ref="A1:Z41"/>
  <sheetViews>
    <sheetView workbookViewId="0"/>
  </sheetViews>
  <sheetFormatPr defaultRowHeight="15.75" x14ac:dyDescent="0.25"/>
  <cols>
    <col min="1" max="1" width="1.625" customWidth="1"/>
    <col min="2" max="2" width="3.625" customWidth="1"/>
    <col min="3" max="3" width="4.625" customWidth="1"/>
    <col min="4" max="6" width="10.625" customWidth="1"/>
    <col min="7" max="7" width="3.625" customWidth="1"/>
    <col min="8" max="8" width="19.625" customWidth="1"/>
    <col min="9" max="10" width="10.625" customWidth="1"/>
    <col min="11" max="26" width="0" hidden="1" customWidth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14</v>
      </c>
      <c r="C2" s="38"/>
      <c r="D2" s="39"/>
      <c r="E2" s="39"/>
      <c r="F2" s="39"/>
      <c r="G2" s="43" t="s">
        <v>15</v>
      </c>
      <c r="H2" s="16"/>
      <c r="I2" s="27"/>
      <c r="J2" s="31"/>
    </row>
    <row r="3" spans="1:23" ht="18" customHeight="1" x14ac:dyDescent="0.25">
      <c r="A3" s="11"/>
      <c r="B3" s="40" t="s">
        <v>16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17</v>
      </c>
      <c r="J4" s="32"/>
    </row>
    <row r="5" spans="1:23" ht="18" customHeight="1" thickBot="1" x14ac:dyDescent="0.3">
      <c r="A5" s="11"/>
      <c r="B5" s="45" t="s">
        <v>18</v>
      </c>
      <c r="C5" s="20"/>
      <c r="D5" s="17"/>
      <c r="E5" s="17"/>
      <c r="F5" s="46" t="s">
        <v>19</v>
      </c>
      <c r="G5" s="17"/>
      <c r="H5" s="17"/>
      <c r="I5" s="44" t="s">
        <v>20</v>
      </c>
      <c r="J5" s="47" t="s">
        <v>21</v>
      </c>
    </row>
    <row r="6" spans="1:23" ht="18" customHeight="1" thickTop="1" x14ac:dyDescent="0.25">
      <c r="A6" s="11"/>
      <c r="B6" s="56" t="s">
        <v>22</v>
      </c>
      <c r="C6" s="52"/>
      <c r="D6" s="53"/>
      <c r="E6" s="53"/>
      <c r="F6" s="53"/>
      <c r="G6" s="57" t="s">
        <v>23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24</v>
      </c>
      <c r="H7" s="18"/>
      <c r="I7" s="29"/>
      <c r="J7" s="50"/>
    </row>
    <row r="8" spans="1:23" ht="18" customHeight="1" x14ac:dyDescent="0.25">
      <c r="A8" s="11"/>
      <c r="B8" s="45" t="s">
        <v>25</v>
      </c>
      <c r="C8" s="20"/>
      <c r="D8" s="17"/>
      <c r="E8" s="17"/>
      <c r="F8" s="17"/>
      <c r="G8" s="46" t="s">
        <v>23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24</v>
      </c>
      <c r="H9" s="17"/>
      <c r="I9" s="28"/>
      <c r="J9" s="32"/>
    </row>
    <row r="10" spans="1:23" ht="18" customHeight="1" x14ac:dyDescent="0.25">
      <c r="A10" s="11"/>
      <c r="B10" s="45" t="s">
        <v>26</v>
      </c>
      <c r="C10" s="20"/>
      <c r="D10" s="17"/>
      <c r="E10" s="17"/>
      <c r="F10" s="17"/>
      <c r="G10" s="46" t="s">
        <v>23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24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27</v>
      </c>
      <c r="C15" s="92" t="s">
        <v>6</v>
      </c>
      <c r="D15" s="92" t="s">
        <v>53</v>
      </c>
      <c r="E15" s="93" t="s">
        <v>54</v>
      </c>
      <c r="F15" s="105" t="s">
        <v>55</v>
      </c>
      <c r="G15" s="59" t="s">
        <v>32</v>
      </c>
      <c r="H15" s="62" t="s">
        <v>33</v>
      </c>
      <c r="I15" s="27"/>
      <c r="J15" s="55"/>
    </row>
    <row r="16" spans="1:23" ht="18" customHeight="1" x14ac:dyDescent="0.25">
      <c r="A16" s="11"/>
      <c r="B16" s="94">
        <v>1</v>
      </c>
      <c r="C16" s="95" t="s">
        <v>28</v>
      </c>
      <c r="D16" s="96"/>
      <c r="E16" s="97"/>
      <c r="F16" s="106"/>
      <c r="G16" s="60">
        <v>6</v>
      </c>
      <c r="H16" s="115" t="s">
        <v>34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29</v>
      </c>
      <c r="D17" s="78">
        <f>'Rekap 5644'!B16</f>
        <v>0</v>
      </c>
      <c r="E17" s="76">
        <f>'Rekap 5644'!C16</f>
        <v>0</v>
      </c>
      <c r="F17" s="81">
        <f>'Rekap 5644'!D16</f>
        <v>0</v>
      </c>
      <c r="G17" s="61">
        <v>7</v>
      </c>
      <c r="H17" s="116" t="s">
        <v>35</v>
      </c>
      <c r="I17" s="129"/>
      <c r="J17" s="127">
        <f>'SO 5644'!Z103</f>
        <v>0</v>
      </c>
    </row>
    <row r="18" spans="1:26" ht="18" customHeight="1" x14ac:dyDescent="0.25">
      <c r="A18" s="11"/>
      <c r="B18" s="68">
        <v>3</v>
      </c>
      <c r="C18" s="72" t="s">
        <v>30</v>
      </c>
      <c r="D18" s="79"/>
      <c r="E18" s="77"/>
      <c r="F18" s="82"/>
      <c r="G18" s="61">
        <v>8</v>
      </c>
      <c r="H18" s="116" t="s">
        <v>36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31</v>
      </c>
      <c r="D20" s="80"/>
      <c r="E20" s="100"/>
      <c r="F20" s="107">
        <f>SUM(F16:F19)</f>
        <v>0</v>
      </c>
      <c r="G20" s="61">
        <v>10</v>
      </c>
      <c r="H20" s="116" t="s">
        <v>31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43</v>
      </c>
      <c r="C21" s="69" t="s">
        <v>7</v>
      </c>
      <c r="D21" s="75"/>
      <c r="E21" s="19"/>
      <c r="F21" s="98"/>
      <c r="G21" s="65" t="s">
        <v>49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44</v>
      </c>
      <c r="D22" s="87"/>
      <c r="E22" s="89" t="s">
        <v>47</v>
      </c>
      <c r="F22" s="81">
        <f>((F16*U22*0)+(F17*V22*0)+(F18*W22*0))/100</f>
        <v>0</v>
      </c>
      <c r="G22" s="60">
        <v>16</v>
      </c>
      <c r="H22" s="115" t="s">
        <v>50</v>
      </c>
      <c r="I22" s="130" t="s">
        <v>47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45</v>
      </c>
      <c r="D23" s="66"/>
      <c r="E23" s="89" t="s">
        <v>48</v>
      </c>
      <c r="F23" s="82">
        <f>((F16*U23*0)+(F17*V23*0)+(F18*W23*0))/100</f>
        <v>0</v>
      </c>
      <c r="G23" s="61">
        <v>17</v>
      </c>
      <c r="H23" s="116" t="s">
        <v>51</v>
      </c>
      <c r="I23" s="130" t="s">
        <v>47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46</v>
      </c>
      <c r="D24" s="66"/>
      <c r="E24" s="89" t="s">
        <v>47</v>
      </c>
      <c r="F24" s="82">
        <f>((F16*U24*0)+(F17*V24*0)+(F18*W24*0))/100</f>
        <v>0</v>
      </c>
      <c r="G24" s="61">
        <v>18</v>
      </c>
      <c r="H24" s="116" t="s">
        <v>52</v>
      </c>
      <c r="I24" s="130" t="s">
        <v>48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31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58</v>
      </c>
      <c r="D27" s="136"/>
      <c r="E27" s="102"/>
      <c r="F27" s="30"/>
      <c r="G27" s="109" t="s">
        <v>37</v>
      </c>
      <c r="H27" s="104" t="s">
        <v>38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39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40</v>
      </c>
      <c r="I29" s="123">
        <f>J28-SUM('SO 5644'!K9:'SO 5644'!K102)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41</v>
      </c>
      <c r="I30" s="89">
        <f>SUM('SO 5644'!K9:'SO 5644'!K102)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31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42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56</v>
      </c>
      <c r="E33" s="15"/>
      <c r="F33" s="103"/>
      <c r="G33" s="111">
        <v>26</v>
      </c>
      <c r="H33" s="142" t="s">
        <v>57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6.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F3EB5-E6BB-47FB-B7CB-A06672257D36}">
  <dimension ref="A1:Z500"/>
  <sheetViews>
    <sheetView workbookViewId="0"/>
  </sheetViews>
  <sheetFormatPr defaultRowHeight="15.75" x14ac:dyDescent="0.25"/>
  <cols>
    <col min="1" max="1" width="40.625" customWidth="1"/>
    <col min="2" max="4" width="12.625" customWidth="1"/>
    <col min="5" max="6" width="15.625" customWidth="1"/>
    <col min="10" max="26" width="0" hidden="1" customWidth="1"/>
  </cols>
  <sheetData>
    <row r="1" spans="1:26" x14ac:dyDescent="0.25">
      <c r="A1" s="145" t="s">
        <v>22</v>
      </c>
      <c r="B1" s="144"/>
      <c r="C1" s="144"/>
      <c r="D1" s="145" t="s">
        <v>19</v>
      </c>
      <c r="E1" s="144"/>
      <c r="F1" s="144"/>
      <c r="W1">
        <v>30.126000000000001</v>
      </c>
    </row>
    <row r="2" spans="1:26" x14ac:dyDescent="0.25">
      <c r="A2" s="145" t="s">
        <v>26</v>
      </c>
      <c r="B2" s="144"/>
      <c r="C2" s="144"/>
      <c r="D2" s="145" t="s">
        <v>17</v>
      </c>
      <c r="E2" s="144"/>
      <c r="F2" s="144"/>
    </row>
    <row r="3" spans="1:26" x14ac:dyDescent="0.25">
      <c r="A3" s="145" t="s">
        <v>25</v>
      </c>
      <c r="B3" s="144"/>
      <c r="C3" s="144"/>
      <c r="D3" s="145" t="s">
        <v>62</v>
      </c>
      <c r="E3" s="144"/>
      <c r="F3" s="144"/>
    </row>
    <row r="4" spans="1:26" x14ac:dyDescent="0.25">
      <c r="A4" s="145" t="s">
        <v>14</v>
      </c>
      <c r="B4" s="144"/>
      <c r="C4" s="144"/>
      <c r="D4" s="144"/>
      <c r="E4" s="144"/>
      <c r="F4" s="144"/>
    </row>
    <row r="5" spans="1:26" x14ac:dyDescent="0.25">
      <c r="A5" s="145" t="s">
        <v>16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63</v>
      </c>
      <c r="B8" s="144"/>
      <c r="C8" s="144"/>
      <c r="D8" s="144"/>
      <c r="E8" s="144"/>
      <c r="F8" s="144"/>
    </row>
    <row r="9" spans="1:26" x14ac:dyDescent="0.25">
      <c r="A9" s="147" t="s">
        <v>59</v>
      </c>
      <c r="B9" s="147" t="s">
        <v>53</v>
      </c>
      <c r="C9" s="147" t="s">
        <v>54</v>
      </c>
      <c r="D9" s="147" t="s">
        <v>31</v>
      </c>
      <c r="E9" s="147" t="s">
        <v>60</v>
      </c>
      <c r="F9" s="147" t="s">
        <v>61</v>
      </c>
    </row>
    <row r="10" spans="1:26" x14ac:dyDescent="0.25">
      <c r="A10" s="154" t="s">
        <v>64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65</v>
      </c>
      <c r="B11" s="157">
        <f>'SO 5644'!L23</f>
        <v>0</v>
      </c>
      <c r="C11" s="157">
        <f>'SO 5644'!M23</f>
        <v>0</v>
      </c>
      <c r="D11" s="157">
        <f>'SO 5644'!I23</f>
        <v>0</v>
      </c>
      <c r="E11" s="158">
        <f>'SO 5644'!P23</f>
        <v>0.17</v>
      </c>
      <c r="F11" s="158">
        <f>'SO 5644'!S23</f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56" t="s">
        <v>66</v>
      </c>
      <c r="B12" s="157">
        <f>'SO 5644'!L30</f>
        <v>0</v>
      </c>
      <c r="C12" s="157">
        <f>'SO 5644'!M30</f>
        <v>0</v>
      </c>
      <c r="D12" s="157">
        <f>'SO 5644'!I30</f>
        <v>0</v>
      </c>
      <c r="E12" s="158">
        <f>'SO 5644'!P30</f>
        <v>0</v>
      </c>
      <c r="F12" s="158">
        <f>'SO 5644'!S30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56" t="s">
        <v>67</v>
      </c>
      <c r="B13" s="157">
        <f>'SO 5644'!L54</f>
        <v>0</v>
      </c>
      <c r="C13" s="157">
        <f>'SO 5644'!M54</f>
        <v>0</v>
      </c>
      <c r="D13" s="157">
        <f>'SO 5644'!I54</f>
        <v>0</v>
      </c>
      <c r="E13" s="158">
        <f>'SO 5644'!P54</f>
        <v>3.33</v>
      </c>
      <c r="F13" s="158">
        <f>'SO 5644'!S54</f>
        <v>0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x14ac:dyDescent="0.25">
      <c r="A14" s="156" t="s">
        <v>68</v>
      </c>
      <c r="B14" s="157">
        <f>'SO 5644'!L80</f>
        <v>0</v>
      </c>
      <c r="C14" s="157">
        <f>'SO 5644'!M80</f>
        <v>0</v>
      </c>
      <c r="D14" s="157">
        <f>'SO 5644'!I80</f>
        <v>0</v>
      </c>
      <c r="E14" s="158">
        <f>'SO 5644'!P80</f>
        <v>0.05</v>
      </c>
      <c r="F14" s="158">
        <f>'SO 5644'!S80</f>
        <v>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156" t="s">
        <v>69</v>
      </c>
      <c r="B15" s="157">
        <f>'SO 5644'!L100</f>
        <v>0</v>
      </c>
      <c r="C15" s="157">
        <f>'SO 5644'!M100</f>
        <v>0</v>
      </c>
      <c r="D15" s="157">
        <f>'SO 5644'!I100</f>
        <v>0</v>
      </c>
      <c r="E15" s="158">
        <f>'SO 5644'!P100</f>
        <v>0.26</v>
      </c>
      <c r="F15" s="158">
        <f>'SO 5644'!S100</f>
        <v>0</v>
      </c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26" x14ac:dyDescent="0.25">
      <c r="A16" s="2" t="s">
        <v>64</v>
      </c>
      <c r="B16" s="159">
        <f>'SO 5644'!L102</f>
        <v>0</v>
      </c>
      <c r="C16" s="159">
        <f>'SO 5644'!M102</f>
        <v>0</v>
      </c>
      <c r="D16" s="159">
        <f>'SO 5644'!I102</f>
        <v>0</v>
      </c>
      <c r="E16" s="160">
        <f>'SO 5644'!P102</f>
        <v>3.81</v>
      </c>
      <c r="F16" s="160">
        <f>'SO 5644'!S102</f>
        <v>0</v>
      </c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x14ac:dyDescent="0.25">
      <c r="A17" s="1"/>
      <c r="B17" s="149"/>
      <c r="C17" s="149"/>
      <c r="D17" s="149"/>
      <c r="E17" s="148"/>
      <c r="F17" s="148"/>
    </row>
    <row r="18" spans="1:26" x14ac:dyDescent="0.25">
      <c r="A18" s="2" t="s">
        <v>70</v>
      </c>
      <c r="B18" s="159">
        <f>'SO 5644'!L103</f>
        <v>0</v>
      </c>
      <c r="C18" s="159">
        <f>'SO 5644'!M103</f>
        <v>0</v>
      </c>
      <c r="D18" s="159">
        <f>'SO 5644'!I103</f>
        <v>0</v>
      </c>
      <c r="E18" s="160">
        <f>'SO 5644'!P103</f>
        <v>3.81</v>
      </c>
      <c r="F18" s="160">
        <f>'SO 5644'!S103</f>
        <v>0</v>
      </c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x14ac:dyDescent="0.25">
      <c r="A19" s="1"/>
      <c r="B19" s="149"/>
      <c r="C19" s="149"/>
      <c r="D19" s="149"/>
      <c r="E19" s="148"/>
      <c r="F19" s="148"/>
    </row>
    <row r="20" spans="1:26" x14ac:dyDescent="0.25">
      <c r="A20" s="1"/>
      <c r="B20" s="149"/>
      <c r="C20" s="149"/>
      <c r="D20" s="149"/>
      <c r="E20" s="148"/>
      <c r="F20" s="148"/>
    </row>
    <row r="21" spans="1:26" x14ac:dyDescent="0.25">
      <c r="A21" s="1"/>
      <c r="B21" s="149"/>
      <c r="C21" s="149"/>
      <c r="D21" s="149"/>
      <c r="E21" s="148"/>
      <c r="F21" s="148"/>
    </row>
    <row r="22" spans="1:26" x14ac:dyDescent="0.25">
      <c r="A22" s="1"/>
      <c r="B22" s="149"/>
      <c r="C22" s="149"/>
      <c r="D22" s="149"/>
      <c r="E22" s="148"/>
      <c r="F22" s="148"/>
    </row>
    <row r="23" spans="1:26" x14ac:dyDescent="0.25">
      <c r="A23" s="1"/>
      <c r="B23" s="149"/>
      <c r="C23" s="149"/>
      <c r="D23" s="149"/>
      <c r="E23" s="148"/>
      <c r="F23" s="148"/>
    </row>
    <row r="24" spans="1:26" x14ac:dyDescent="0.25">
      <c r="A24" s="1"/>
      <c r="B24" s="149"/>
      <c r="C24" s="149"/>
      <c r="D24" s="149"/>
      <c r="E24" s="148"/>
      <c r="F24" s="148"/>
    </row>
    <row r="25" spans="1:26" x14ac:dyDescent="0.25">
      <c r="A25" s="1"/>
      <c r="B25" s="149"/>
      <c r="C25" s="149"/>
      <c r="D25" s="149"/>
      <c r="E25" s="148"/>
      <c r="F25" s="148"/>
    </row>
    <row r="26" spans="1:26" x14ac:dyDescent="0.25">
      <c r="A26" s="1"/>
      <c r="B26" s="149"/>
      <c r="C26" s="149"/>
      <c r="D26" s="149"/>
      <c r="E26" s="148"/>
      <c r="F26" s="148"/>
    </row>
    <row r="27" spans="1:26" x14ac:dyDescent="0.25">
      <c r="A27" s="1"/>
      <c r="B27" s="149"/>
      <c r="C27" s="149"/>
      <c r="D27" s="149"/>
      <c r="E27" s="148"/>
      <c r="F27" s="148"/>
    </row>
    <row r="28" spans="1:26" x14ac:dyDescent="0.25">
      <c r="A28" s="1"/>
      <c r="B28" s="149"/>
      <c r="C28" s="149"/>
      <c r="D28" s="149"/>
      <c r="E28" s="148"/>
      <c r="F28" s="148"/>
    </row>
    <row r="29" spans="1:26" x14ac:dyDescent="0.25">
      <c r="A29" s="1"/>
      <c r="B29" s="149"/>
      <c r="C29" s="149"/>
      <c r="D29" s="149"/>
      <c r="E29" s="148"/>
      <c r="F29" s="148"/>
    </row>
    <row r="30" spans="1:26" x14ac:dyDescent="0.25">
      <c r="A30" s="1"/>
      <c r="B30" s="149"/>
      <c r="C30" s="149"/>
      <c r="D30" s="149"/>
      <c r="E30" s="148"/>
      <c r="F30" s="148"/>
    </row>
    <row r="31" spans="1:26" x14ac:dyDescent="0.25">
      <c r="A31" s="1"/>
      <c r="B31" s="149"/>
      <c r="C31" s="149"/>
      <c r="D31" s="149"/>
      <c r="E31" s="148"/>
      <c r="F31" s="148"/>
    </row>
    <row r="32" spans="1:26" x14ac:dyDescent="0.25">
      <c r="A32" s="1"/>
      <c r="B32" s="149"/>
      <c r="C32" s="149"/>
      <c r="D32" s="149"/>
      <c r="E32" s="148"/>
      <c r="F32" s="148"/>
    </row>
    <row r="33" spans="1:6" x14ac:dyDescent="0.25">
      <c r="A33" s="1"/>
      <c r="B33" s="149"/>
      <c r="C33" s="149"/>
      <c r="D33" s="149"/>
      <c r="E33" s="148"/>
      <c r="F33" s="148"/>
    </row>
    <row r="34" spans="1:6" x14ac:dyDescent="0.25">
      <c r="A34" s="1"/>
      <c r="B34" s="149"/>
      <c r="C34" s="149"/>
      <c r="D34" s="149"/>
      <c r="E34" s="148"/>
      <c r="F34" s="148"/>
    </row>
    <row r="35" spans="1:6" x14ac:dyDescent="0.25">
      <c r="A35" s="1"/>
      <c r="B35" s="149"/>
      <c r="C35" s="149"/>
      <c r="D35" s="149"/>
      <c r="E35" s="148"/>
      <c r="F35" s="148"/>
    </row>
    <row r="36" spans="1:6" x14ac:dyDescent="0.25">
      <c r="A36" s="1"/>
      <c r="B36" s="149"/>
      <c r="C36" s="149"/>
      <c r="D36" s="149"/>
      <c r="E36" s="148"/>
      <c r="F36" s="148"/>
    </row>
    <row r="37" spans="1:6" x14ac:dyDescent="0.25">
      <c r="A37" s="1"/>
      <c r="B37" s="149"/>
      <c r="C37" s="149"/>
      <c r="D37" s="149"/>
      <c r="E37" s="148"/>
      <c r="F37" s="148"/>
    </row>
    <row r="38" spans="1:6" x14ac:dyDescent="0.25">
      <c r="A38" s="1"/>
      <c r="B38" s="149"/>
      <c r="C38" s="149"/>
      <c r="D38" s="149"/>
      <c r="E38" s="148"/>
      <c r="F38" s="148"/>
    </row>
    <row r="39" spans="1:6" x14ac:dyDescent="0.25">
      <c r="A39" s="1"/>
      <c r="B39" s="149"/>
      <c r="C39" s="149"/>
      <c r="D39" s="149"/>
      <c r="E39" s="148"/>
      <c r="F39" s="148"/>
    </row>
    <row r="40" spans="1:6" x14ac:dyDescent="0.25">
      <c r="A40" s="1"/>
      <c r="B40" s="149"/>
      <c r="C40" s="149"/>
      <c r="D40" s="149"/>
      <c r="E40" s="148"/>
      <c r="F40" s="148"/>
    </row>
    <row r="41" spans="1:6" x14ac:dyDescent="0.25">
      <c r="A41" s="1"/>
      <c r="B41" s="149"/>
      <c r="C41" s="149"/>
      <c r="D41" s="149"/>
      <c r="E41" s="148"/>
      <c r="F41" s="148"/>
    </row>
    <row r="42" spans="1:6" x14ac:dyDescent="0.25">
      <c r="A42" s="1"/>
      <c r="B42" s="149"/>
      <c r="C42" s="149"/>
      <c r="D42" s="149"/>
      <c r="E42" s="148"/>
      <c r="F42" s="148"/>
    </row>
    <row r="43" spans="1:6" x14ac:dyDescent="0.25">
      <c r="A43" s="1"/>
      <c r="B43" s="149"/>
      <c r="C43" s="149"/>
      <c r="D43" s="149"/>
      <c r="E43" s="148"/>
      <c r="F43" s="148"/>
    </row>
    <row r="44" spans="1:6" x14ac:dyDescent="0.25">
      <c r="A44" s="1"/>
      <c r="B44" s="149"/>
      <c r="C44" s="149"/>
      <c r="D44" s="149"/>
      <c r="E44" s="148"/>
      <c r="F44" s="148"/>
    </row>
    <row r="45" spans="1:6" x14ac:dyDescent="0.25">
      <c r="A45" s="1"/>
      <c r="B45" s="149"/>
      <c r="C45" s="149"/>
      <c r="D45" s="149"/>
      <c r="E45" s="148"/>
      <c r="F45" s="148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CCEB9-5BAC-4003-BAE4-C20FD45246B5}">
  <dimension ref="A1:Z103"/>
  <sheetViews>
    <sheetView workbookViewId="0">
      <pane ySplit="8" topLeftCell="A9" activePane="bottomLeft" state="frozen"/>
      <selection pane="bottomLeft" activeCell="A9" sqref="A9:XFD9"/>
    </sheetView>
  </sheetViews>
  <sheetFormatPr defaultRowHeight="15.75" x14ac:dyDescent="0.25"/>
  <cols>
    <col min="1" max="1" width="4.625" hidden="1" customWidth="1"/>
    <col min="2" max="2" width="6.625" customWidth="1"/>
    <col min="3" max="3" width="10.625" customWidth="1"/>
    <col min="4" max="4" width="44.625" customWidth="1"/>
    <col min="5" max="5" width="5.625" customWidth="1"/>
    <col min="6" max="7" width="9.625" customWidth="1"/>
    <col min="8" max="9" width="11.625" customWidth="1"/>
    <col min="10" max="15" width="0" hidden="1" customWidth="1"/>
    <col min="16" max="16" width="7.625" customWidth="1"/>
    <col min="17" max="18" width="0" hidden="1" customWidth="1"/>
    <col min="19" max="19" width="7.625" customWidth="1"/>
    <col min="20" max="26" width="0" hidden="1" customWidth="1"/>
  </cols>
  <sheetData>
    <row r="1" spans="1:26" x14ac:dyDescent="0.25">
      <c r="A1" s="3"/>
      <c r="B1" s="5" t="s">
        <v>22</v>
      </c>
      <c r="C1" s="3"/>
      <c r="D1" s="3"/>
      <c r="E1" s="5" t="s">
        <v>19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26</v>
      </c>
      <c r="C2" s="3"/>
      <c r="D2" s="3"/>
      <c r="E2" s="5" t="s">
        <v>17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25</v>
      </c>
      <c r="C3" s="3"/>
      <c r="D3" s="3"/>
      <c r="E3" s="5" t="s">
        <v>62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7.25" x14ac:dyDescent="0.3">
      <c r="A8" s="164" t="s">
        <v>71</v>
      </c>
      <c r="B8" s="164" t="s">
        <v>72</v>
      </c>
      <c r="C8" s="164" t="s">
        <v>73</v>
      </c>
      <c r="D8" s="164" t="s">
        <v>74</v>
      </c>
      <c r="E8" s="164" t="s">
        <v>75</v>
      </c>
      <c r="F8" s="164" t="s">
        <v>76</v>
      </c>
      <c r="G8" s="164" t="s">
        <v>53</v>
      </c>
      <c r="H8" s="164" t="s">
        <v>54</v>
      </c>
      <c r="I8" s="164" t="s">
        <v>77</v>
      </c>
      <c r="J8" s="164"/>
      <c r="K8" s="164"/>
      <c r="L8" s="164"/>
      <c r="M8" s="164"/>
      <c r="N8" s="164"/>
      <c r="O8" s="164"/>
      <c r="P8" s="164" t="s">
        <v>78</v>
      </c>
      <c r="Q8" s="161"/>
      <c r="R8" s="161"/>
      <c r="S8" s="164" t="s">
        <v>79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64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65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24.95" customHeight="1" x14ac:dyDescent="0.25">
      <c r="A11" s="170"/>
      <c r="B11" s="168" t="s">
        <v>80</v>
      </c>
      <c r="C11" s="171" t="s">
        <v>81</v>
      </c>
      <c r="D11" s="168" t="s">
        <v>82</v>
      </c>
      <c r="E11" s="168" t="s">
        <v>83</v>
      </c>
      <c r="F11" s="169">
        <v>327.5</v>
      </c>
      <c r="G11" s="169"/>
      <c r="H11" s="169"/>
      <c r="I11" s="169">
        <f>ROUND(F11*(G11+H11),2)</f>
        <v>0</v>
      </c>
      <c r="J11" s="168">
        <f>ROUND(F11*(N11),2)</f>
        <v>0</v>
      </c>
      <c r="K11" s="1">
        <f>ROUND(F11*(O11),2)</f>
        <v>0</v>
      </c>
      <c r="L11" s="1"/>
      <c r="M11" s="1">
        <f>ROUND(F11*(G11+H11),2)</f>
        <v>0</v>
      </c>
      <c r="N11" s="1">
        <v>0</v>
      </c>
      <c r="O11" s="1"/>
      <c r="P11" s="167">
        <f>ROUND(F11*(R11),3)</f>
        <v>0.14000000000000001</v>
      </c>
      <c r="Q11" s="172"/>
      <c r="R11" s="172">
        <v>4.2797599999999994E-4</v>
      </c>
      <c r="S11" s="167">
        <f>ROUND(F11*(X11),3)</f>
        <v>0</v>
      </c>
      <c r="X11">
        <v>0</v>
      </c>
      <c r="Z11">
        <f>0.058844*POWER(I11,0.952797)</f>
        <v>0</v>
      </c>
    </row>
    <row r="12" spans="1:26" ht="24.95" customHeight="1" x14ac:dyDescent="0.25">
      <c r="A12" s="170"/>
      <c r="B12" s="168" t="s">
        <v>80</v>
      </c>
      <c r="C12" s="171" t="s">
        <v>84</v>
      </c>
      <c r="D12" s="168" t="s">
        <v>85</v>
      </c>
      <c r="E12" s="168" t="s">
        <v>83</v>
      </c>
      <c r="F12" s="169">
        <v>24</v>
      </c>
      <c r="G12" s="169"/>
      <c r="H12" s="169"/>
      <c r="I12" s="169">
        <f>ROUND(F12*(G12+H12),2)</f>
        <v>0</v>
      </c>
      <c r="J12" s="168">
        <f>ROUND(F12*(N12),2)</f>
        <v>0</v>
      </c>
      <c r="K12" s="1">
        <f>ROUND(F12*(O12),2)</f>
        <v>0</v>
      </c>
      <c r="L12" s="1"/>
      <c r="M12" s="1">
        <f>ROUND(F12*(G12+H12),2)</f>
        <v>0</v>
      </c>
      <c r="N12" s="1">
        <v>0</v>
      </c>
      <c r="O12" s="1"/>
      <c r="P12" s="167">
        <f>ROUND(F12*(R12),3)</f>
        <v>0.01</v>
      </c>
      <c r="Q12" s="172"/>
      <c r="R12" s="172">
        <v>4.27976E-4</v>
      </c>
      <c r="S12" s="167">
        <f>ROUND(F12*(X12),3)</f>
        <v>0</v>
      </c>
      <c r="X12">
        <v>0</v>
      </c>
      <c r="Z12">
        <f>0.058844*POWER(I12,0.952797)</f>
        <v>0</v>
      </c>
    </row>
    <row r="13" spans="1:26" ht="24.95" customHeight="1" x14ac:dyDescent="0.25">
      <c r="A13" s="170"/>
      <c r="B13" s="168" t="s">
        <v>80</v>
      </c>
      <c r="C13" s="171" t="s">
        <v>84</v>
      </c>
      <c r="D13" s="168" t="s">
        <v>85</v>
      </c>
      <c r="E13" s="168" t="s">
        <v>83</v>
      </c>
      <c r="F13" s="169">
        <v>16</v>
      </c>
      <c r="G13" s="169"/>
      <c r="H13" s="169"/>
      <c r="I13" s="169">
        <f>ROUND(F13*(G13+H13),2)</f>
        <v>0</v>
      </c>
      <c r="J13" s="168">
        <f>ROUND(F13*(N13),2)</f>
        <v>0</v>
      </c>
      <c r="K13" s="1">
        <f>ROUND(F13*(O13),2)</f>
        <v>0</v>
      </c>
      <c r="L13" s="1"/>
      <c r="M13" s="1">
        <f>ROUND(F13*(G13+H13),2)</f>
        <v>0</v>
      </c>
      <c r="N13" s="1">
        <v>0</v>
      </c>
      <c r="O13" s="1"/>
      <c r="P13" s="167">
        <f>ROUND(F13*(R13),3)</f>
        <v>7.0000000000000001E-3</v>
      </c>
      <c r="Q13" s="172"/>
      <c r="R13" s="172">
        <v>4.2797599999999994E-4</v>
      </c>
      <c r="S13" s="167">
        <f>ROUND(F13*(X13),3)</f>
        <v>0</v>
      </c>
      <c r="X13">
        <v>0</v>
      </c>
      <c r="Z13">
        <f>0.058844*POWER(I13,0.952797)</f>
        <v>0</v>
      </c>
    </row>
    <row r="14" spans="1:26" ht="24.95" customHeight="1" x14ac:dyDescent="0.25">
      <c r="A14" s="170"/>
      <c r="B14" s="168" t="s">
        <v>80</v>
      </c>
      <c r="C14" s="171" t="s">
        <v>86</v>
      </c>
      <c r="D14" s="168" t="s">
        <v>87</v>
      </c>
      <c r="E14" s="168" t="s">
        <v>83</v>
      </c>
      <c r="F14" s="169">
        <v>36</v>
      </c>
      <c r="G14" s="169"/>
      <c r="H14" s="169"/>
      <c r="I14" s="169">
        <f>ROUND(F14*(G14+H14),2)</f>
        <v>0</v>
      </c>
      <c r="J14" s="168">
        <f>ROUND(F14*(N14),2)</f>
        <v>0</v>
      </c>
      <c r="K14" s="1">
        <f>ROUND(F14*(O14),2)</f>
        <v>0</v>
      </c>
      <c r="L14" s="1"/>
      <c r="M14" s="1">
        <f>ROUND(F14*(G14+H14),2)</f>
        <v>0</v>
      </c>
      <c r="N14" s="1">
        <v>0</v>
      </c>
      <c r="O14" s="1"/>
      <c r="P14" s="167">
        <f>ROUND(F14*(R14),3)</f>
        <v>1.4999999999999999E-2</v>
      </c>
      <c r="Q14" s="172"/>
      <c r="R14" s="172">
        <v>4.2797599999999994E-4</v>
      </c>
      <c r="S14" s="167">
        <f>ROUND(F14*(X14),3)</f>
        <v>0</v>
      </c>
      <c r="X14">
        <v>0</v>
      </c>
      <c r="Z14">
        <f>0.058844*POWER(I14,0.952797)</f>
        <v>0</v>
      </c>
    </row>
    <row r="15" spans="1:26" ht="24.95" customHeight="1" x14ac:dyDescent="0.25">
      <c r="A15" s="170"/>
      <c r="B15" s="168" t="s">
        <v>88</v>
      </c>
      <c r="C15" s="171" t="s">
        <v>89</v>
      </c>
      <c r="D15" s="168" t="s">
        <v>90</v>
      </c>
      <c r="E15" s="168" t="s">
        <v>91</v>
      </c>
      <c r="F15" s="169">
        <v>1</v>
      </c>
      <c r="G15" s="169"/>
      <c r="H15" s="169"/>
      <c r="I15" s="169">
        <f>ROUND(F15*(G15+H15),2)</f>
        <v>0</v>
      </c>
      <c r="J15" s="168">
        <f>ROUND(F15*(N15),2)</f>
        <v>0</v>
      </c>
      <c r="K15" s="1">
        <f>ROUND(F15*(O15),2)</f>
        <v>0</v>
      </c>
      <c r="L15" s="1"/>
      <c r="M15" s="1">
        <f>ROUND(F15*(G15+H15),2)</f>
        <v>0</v>
      </c>
      <c r="N15" s="1">
        <v>0</v>
      </c>
      <c r="O15" s="1"/>
      <c r="P15" s="167">
        <f>ROUND(F15*(R15),3)</f>
        <v>0</v>
      </c>
      <c r="Q15" s="172"/>
      <c r="R15" s="172">
        <v>0</v>
      </c>
      <c r="S15" s="167">
        <f>ROUND(F15*(X15),3)</f>
        <v>0</v>
      </c>
      <c r="X15">
        <v>0</v>
      </c>
      <c r="Z15">
        <f>0.058844*POWER(I15,0.952797)</f>
        <v>0</v>
      </c>
    </row>
    <row r="16" spans="1:26" ht="24.95" customHeight="1" x14ac:dyDescent="0.25">
      <c r="A16" s="170"/>
      <c r="B16" s="168" t="s">
        <v>92</v>
      </c>
      <c r="C16" s="171" t="s">
        <v>93</v>
      </c>
      <c r="D16" s="168" t="s">
        <v>94</v>
      </c>
      <c r="E16" s="168" t="s">
        <v>95</v>
      </c>
      <c r="F16" s="169">
        <v>82.5</v>
      </c>
      <c r="G16" s="169"/>
      <c r="H16" s="169"/>
      <c r="I16" s="169">
        <f>ROUND(F16*(G16+H16),2)</f>
        <v>0</v>
      </c>
      <c r="J16" s="168">
        <f>ROUND(F16*(N16),2)</f>
        <v>0</v>
      </c>
      <c r="K16" s="1">
        <f>ROUND(F16*(O16),2)</f>
        <v>0</v>
      </c>
      <c r="L16" s="1"/>
      <c r="M16" s="1">
        <f>ROUND(F16*(G16+H16),2)</f>
        <v>0</v>
      </c>
      <c r="N16" s="1">
        <v>0</v>
      </c>
      <c r="O16" s="1"/>
      <c r="P16" s="167">
        <f>ROUND(F16*(R16),3)</f>
        <v>0</v>
      </c>
      <c r="Q16" s="172"/>
      <c r="R16" s="172">
        <v>0</v>
      </c>
      <c r="S16" s="167">
        <f>ROUND(F16*(X16),3)</f>
        <v>0</v>
      </c>
      <c r="X16">
        <v>0</v>
      </c>
      <c r="Z16">
        <f>0.058844*POWER(I16,0.952797)</f>
        <v>0</v>
      </c>
    </row>
    <row r="17" spans="1:26" ht="24.95" customHeight="1" x14ac:dyDescent="0.25">
      <c r="A17" s="170"/>
      <c r="B17" s="168" t="s">
        <v>92</v>
      </c>
      <c r="C17" s="171" t="s">
        <v>96</v>
      </c>
      <c r="D17" s="168" t="s">
        <v>97</v>
      </c>
      <c r="E17" s="168" t="s">
        <v>95</v>
      </c>
      <c r="F17" s="169">
        <v>49</v>
      </c>
      <c r="G17" s="169"/>
      <c r="H17" s="169"/>
      <c r="I17" s="169">
        <f>ROUND(F17*(G17+H17),2)</f>
        <v>0</v>
      </c>
      <c r="J17" s="168">
        <f>ROUND(F17*(N17),2)</f>
        <v>0</v>
      </c>
      <c r="K17" s="1">
        <f>ROUND(F17*(O17),2)</f>
        <v>0</v>
      </c>
      <c r="L17" s="1"/>
      <c r="M17" s="1">
        <f>ROUND(F17*(G17+H17),2)</f>
        <v>0</v>
      </c>
      <c r="N17" s="1">
        <v>0</v>
      </c>
      <c r="O17" s="1"/>
      <c r="P17" s="167">
        <f>ROUND(F17*(R17),3)</f>
        <v>0</v>
      </c>
      <c r="Q17" s="172"/>
      <c r="R17" s="172">
        <v>0</v>
      </c>
      <c r="S17" s="167">
        <f>ROUND(F17*(X17),3)</f>
        <v>0</v>
      </c>
      <c r="X17">
        <v>0</v>
      </c>
      <c r="Z17">
        <f>0.058844*POWER(I17,0.952797)</f>
        <v>0</v>
      </c>
    </row>
    <row r="18" spans="1:26" ht="24.95" customHeight="1" x14ac:dyDescent="0.25">
      <c r="A18" s="170"/>
      <c r="B18" s="168" t="s">
        <v>92</v>
      </c>
      <c r="C18" s="171" t="s">
        <v>98</v>
      </c>
      <c r="D18" s="168" t="s">
        <v>99</v>
      </c>
      <c r="E18" s="168" t="s">
        <v>95</v>
      </c>
      <c r="F18" s="169">
        <v>156</v>
      </c>
      <c r="G18" s="169"/>
      <c r="H18" s="169"/>
      <c r="I18" s="169">
        <f>ROUND(F18*(G18+H18),2)</f>
        <v>0</v>
      </c>
      <c r="J18" s="168">
        <f>ROUND(F18*(N18),2)</f>
        <v>0</v>
      </c>
      <c r="K18" s="1">
        <f>ROUND(F18*(O18),2)</f>
        <v>0</v>
      </c>
      <c r="L18" s="1"/>
      <c r="M18" s="1">
        <f>ROUND(F18*(G18+H18),2)</f>
        <v>0</v>
      </c>
      <c r="N18" s="1">
        <v>0</v>
      </c>
      <c r="O18" s="1"/>
      <c r="P18" s="167">
        <f>ROUND(F18*(R18),3)</f>
        <v>0</v>
      </c>
      <c r="Q18" s="172"/>
      <c r="R18" s="172">
        <v>0</v>
      </c>
      <c r="S18" s="167">
        <f>ROUND(F18*(X18),3)</f>
        <v>0</v>
      </c>
      <c r="X18">
        <v>0</v>
      </c>
      <c r="Z18">
        <f>0.058844*POWER(I18,0.952797)</f>
        <v>0</v>
      </c>
    </row>
    <row r="19" spans="1:26" ht="24.95" customHeight="1" x14ac:dyDescent="0.25">
      <c r="A19" s="170"/>
      <c r="B19" s="168" t="s">
        <v>92</v>
      </c>
      <c r="C19" s="171" t="s">
        <v>100</v>
      </c>
      <c r="D19" s="168" t="s">
        <v>101</v>
      </c>
      <c r="E19" s="168" t="s">
        <v>95</v>
      </c>
      <c r="F19" s="169">
        <v>40</v>
      </c>
      <c r="G19" s="169"/>
      <c r="H19" s="169"/>
      <c r="I19" s="169">
        <f>ROUND(F19*(G19+H19),2)</f>
        <v>0</v>
      </c>
      <c r="J19" s="168">
        <f>ROUND(F19*(N19),2)</f>
        <v>0</v>
      </c>
      <c r="K19" s="1">
        <f>ROUND(F19*(O19),2)</f>
        <v>0</v>
      </c>
      <c r="L19" s="1"/>
      <c r="M19" s="1">
        <f>ROUND(F19*(G19+H19),2)</f>
        <v>0</v>
      </c>
      <c r="N19" s="1">
        <v>0</v>
      </c>
      <c r="O19" s="1"/>
      <c r="P19" s="167">
        <f>ROUND(F19*(R19),3)</f>
        <v>0</v>
      </c>
      <c r="Q19" s="172"/>
      <c r="R19" s="172">
        <v>0</v>
      </c>
      <c r="S19" s="167">
        <f>ROUND(F19*(X19),3)</f>
        <v>0</v>
      </c>
      <c r="X19">
        <v>0</v>
      </c>
      <c r="Z19">
        <f>0.058844*POWER(I19,0.952797)</f>
        <v>0</v>
      </c>
    </row>
    <row r="20" spans="1:26" ht="24.95" customHeight="1" x14ac:dyDescent="0.25">
      <c r="A20" s="170"/>
      <c r="B20" s="168" t="s">
        <v>92</v>
      </c>
      <c r="C20" s="171" t="s">
        <v>102</v>
      </c>
      <c r="D20" s="168" t="s">
        <v>103</v>
      </c>
      <c r="E20" s="168" t="s">
        <v>95</v>
      </c>
      <c r="F20" s="169">
        <v>16</v>
      </c>
      <c r="G20" s="169"/>
      <c r="H20" s="169"/>
      <c r="I20" s="169">
        <f>ROUND(F20*(G20+H20),2)</f>
        <v>0</v>
      </c>
      <c r="J20" s="168">
        <f>ROUND(F20*(N20),2)</f>
        <v>0</v>
      </c>
      <c r="K20" s="1">
        <f>ROUND(F20*(O20),2)</f>
        <v>0</v>
      </c>
      <c r="L20" s="1"/>
      <c r="M20" s="1">
        <f>ROUND(F20*(G20+H20),2)</f>
        <v>0</v>
      </c>
      <c r="N20" s="1">
        <v>0</v>
      </c>
      <c r="O20" s="1"/>
      <c r="P20" s="167">
        <f>ROUND(F20*(R20),3)</f>
        <v>0</v>
      </c>
      <c r="Q20" s="172"/>
      <c r="R20" s="172">
        <v>0</v>
      </c>
      <c r="S20" s="167">
        <f>ROUND(F20*(X20),3)</f>
        <v>0</v>
      </c>
      <c r="X20">
        <v>0</v>
      </c>
      <c r="Z20">
        <f>0.058844*POWER(I20,0.952797)</f>
        <v>0</v>
      </c>
    </row>
    <row r="21" spans="1:26" ht="24.95" customHeight="1" x14ac:dyDescent="0.25">
      <c r="A21" s="170"/>
      <c r="B21" s="168" t="s">
        <v>92</v>
      </c>
      <c r="C21" s="171" t="s">
        <v>104</v>
      </c>
      <c r="D21" s="168" t="s">
        <v>105</v>
      </c>
      <c r="E21" s="168" t="s">
        <v>95</v>
      </c>
      <c r="F21" s="169">
        <v>36</v>
      </c>
      <c r="G21" s="169"/>
      <c r="H21" s="169"/>
      <c r="I21" s="169">
        <f>ROUND(F21*(G21+H21),2)</f>
        <v>0</v>
      </c>
      <c r="J21" s="168">
        <f>ROUND(F21*(N21),2)</f>
        <v>0</v>
      </c>
      <c r="K21" s="1">
        <f>ROUND(F21*(O21),2)</f>
        <v>0</v>
      </c>
      <c r="L21" s="1"/>
      <c r="M21" s="1">
        <f>ROUND(F21*(G21+H21),2)</f>
        <v>0</v>
      </c>
      <c r="N21" s="1">
        <v>0</v>
      </c>
      <c r="O21" s="1"/>
      <c r="P21" s="167">
        <f>ROUND(F21*(R21),3)</f>
        <v>0</v>
      </c>
      <c r="Q21" s="172"/>
      <c r="R21" s="172">
        <v>0</v>
      </c>
      <c r="S21" s="167">
        <f>ROUND(F21*(X21),3)</f>
        <v>0</v>
      </c>
      <c r="X21">
        <v>0</v>
      </c>
      <c r="Z21">
        <f>0.058844*POWER(I21,0.952797)</f>
        <v>0</v>
      </c>
    </row>
    <row r="22" spans="1:26" ht="24.95" customHeight="1" x14ac:dyDescent="0.25">
      <c r="A22" s="170"/>
      <c r="B22" s="168" t="s">
        <v>92</v>
      </c>
      <c r="C22" s="171" t="s">
        <v>106</v>
      </c>
      <c r="D22" s="168" t="s">
        <v>107</v>
      </c>
      <c r="E22" s="168" t="s">
        <v>95</v>
      </c>
      <c r="F22" s="169">
        <v>24</v>
      </c>
      <c r="G22" s="169"/>
      <c r="H22" s="169"/>
      <c r="I22" s="169">
        <f>ROUND(F22*(G22+H22),2)</f>
        <v>0</v>
      </c>
      <c r="J22" s="168">
        <f>ROUND(F22*(N22),2)</f>
        <v>0</v>
      </c>
      <c r="K22" s="1">
        <f>ROUND(F22*(O22),2)</f>
        <v>0</v>
      </c>
      <c r="L22" s="1"/>
      <c r="M22" s="1">
        <f>ROUND(F22*(G22+H22),2)</f>
        <v>0</v>
      </c>
      <c r="N22" s="1">
        <v>0</v>
      </c>
      <c r="O22" s="1"/>
      <c r="P22" s="167">
        <f>ROUND(F22*(R22),3)</f>
        <v>0</v>
      </c>
      <c r="Q22" s="172"/>
      <c r="R22" s="172">
        <v>0</v>
      </c>
      <c r="S22" s="167">
        <f>ROUND(F22*(X22),3)</f>
        <v>0</v>
      </c>
      <c r="X22">
        <v>0</v>
      </c>
      <c r="Z22">
        <f>0.058844*POWER(I22,0.952797)</f>
        <v>0</v>
      </c>
    </row>
    <row r="23" spans="1:26" x14ac:dyDescent="0.25">
      <c r="A23" s="156"/>
      <c r="B23" s="156"/>
      <c r="C23" s="156"/>
      <c r="D23" s="156" t="s">
        <v>65</v>
      </c>
      <c r="E23" s="156"/>
      <c r="F23" s="167"/>
      <c r="G23" s="159">
        <f>ROUND((SUM(L10:L22))/1,2)</f>
        <v>0</v>
      </c>
      <c r="H23" s="159">
        <f>ROUND((SUM(M10:M22))/1,2)</f>
        <v>0</v>
      </c>
      <c r="I23" s="159">
        <f>ROUND((SUM(I10:I22))/1,2)</f>
        <v>0</v>
      </c>
      <c r="J23" s="156"/>
      <c r="K23" s="156"/>
      <c r="L23" s="156">
        <f>ROUND((SUM(L10:L22))/1,2)</f>
        <v>0</v>
      </c>
      <c r="M23" s="156">
        <f>ROUND((SUM(M10:M22))/1,2)</f>
        <v>0</v>
      </c>
      <c r="N23" s="156"/>
      <c r="O23" s="156"/>
      <c r="P23" s="173">
        <f>ROUND((SUM(P10:P22))/1,2)</f>
        <v>0.17</v>
      </c>
      <c r="Q23" s="153"/>
      <c r="R23" s="153"/>
      <c r="S23" s="173">
        <f>ROUND((SUM(S10:S22))/1,2)</f>
        <v>0</v>
      </c>
      <c r="T23" s="153"/>
      <c r="U23" s="153"/>
      <c r="V23" s="153"/>
      <c r="W23" s="153"/>
      <c r="X23" s="153"/>
      <c r="Y23" s="153"/>
      <c r="Z23" s="153"/>
    </row>
    <row r="24" spans="1:26" x14ac:dyDescent="0.25">
      <c r="A24" s="1"/>
      <c r="B24" s="1"/>
      <c r="C24" s="1"/>
      <c r="D24" s="1"/>
      <c r="E24" s="1"/>
      <c r="F24" s="163"/>
      <c r="G24" s="149"/>
      <c r="H24" s="149"/>
      <c r="I24" s="149"/>
      <c r="J24" s="1"/>
      <c r="K24" s="1"/>
      <c r="L24" s="1"/>
      <c r="M24" s="1"/>
      <c r="N24" s="1"/>
      <c r="O24" s="1"/>
      <c r="P24" s="1"/>
      <c r="S24" s="1"/>
    </row>
    <row r="25" spans="1:26" x14ac:dyDescent="0.25">
      <c r="A25" s="156"/>
      <c r="B25" s="156"/>
      <c r="C25" s="156"/>
      <c r="D25" s="156" t="s">
        <v>66</v>
      </c>
      <c r="E25" s="156"/>
      <c r="F25" s="167"/>
      <c r="G25" s="157"/>
      <c r="H25" s="157"/>
      <c r="I25" s="157"/>
      <c r="J25" s="156"/>
      <c r="K25" s="156"/>
      <c r="L25" s="156"/>
      <c r="M25" s="156"/>
      <c r="N25" s="156"/>
      <c r="O25" s="156"/>
      <c r="P25" s="156"/>
      <c r="Q25" s="153"/>
      <c r="R25" s="153"/>
      <c r="S25" s="156"/>
      <c r="T25" s="153"/>
      <c r="U25" s="153"/>
      <c r="V25" s="153"/>
      <c r="W25" s="153"/>
      <c r="X25" s="153"/>
      <c r="Y25" s="153"/>
      <c r="Z25" s="153"/>
    </row>
    <row r="26" spans="1:26" ht="24.95" customHeight="1" x14ac:dyDescent="0.25">
      <c r="A26" s="170"/>
      <c r="B26" s="168" t="s">
        <v>108</v>
      </c>
      <c r="C26" s="171" t="s">
        <v>109</v>
      </c>
      <c r="D26" s="168" t="s">
        <v>110</v>
      </c>
      <c r="E26" s="168" t="s">
        <v>111</v>
      </c>
      <c r="F26" s="169">
        <v>3</v>
      </c>
      <c r="G26" s="169"/>
      <c r="H26" s="169"/>
      <c r="I26" s="169">
        <f>ROUND(F26*(G26+H26),2)</f>
        <v>0</v>
      </c>
      <c r="J26" s="168">
        <f>ROUND(F26*(N26),2)</f>
        <v>0</v>
      </c>
      <c r="K26" s="1">
        <f>ROUND(F26*(O26),2)</f>
        <v>0</v>
      </c>
      <c r="L26" s="1"/>
      <c r="M26" s="1">
        <f>ROUND(F26*(G26+H26),2)</f>
        <v>0</v>
      </c>
      <c r="N26" s="1">
        <v>0</v>
      </c>
      <c r="O26" s="1"/>
      <c r="P26" s="167">
        <f>ROUND(F26*(R26),3)</f>
        <v>2E-3</v>
      </c>
      <c r="Q26" s="172"/>
      <c r="R26" s="172">
        <v>8.1088000000000004E-4</v>
      </c>
      <c r="S26" s="167">
        <f>ROUND(F26*(X26),3)</f>
        <v>0</v>
      </c>
      <c r="X26">
        <v>0</v>
      </c>
      <c r="Z26">
        <f>0.058844*POWER(I26,0.952797)</f>
        <v>0</v>
      </c>
    </row>
    <row r="27" spans="1:26" ht="24.95" customHeight="1" x14ac:dyDescent="0.25">
      <c r="A27" s="170"/>
      <c r="B27" s="168" t="s">
        <v>112</v>
      </c>
      <c r="C27" s="171" t="s">
        <v>113</v>
      </c>
      <c r="D27" s="168" t="s">
        <v>114</v>
      </c>
      <c r="E27" s="168" t="s">
        <v>115</v>
      </c>
      <c r="F27" s="169">
        <v>3</v>
      </c>
      <c r="G27" s="169"/>
      <c r="H27" s="169"/>
      <c r="I27" s="169">
        <f>ROUND(F27*(G27+H27),2)</f>
        <v>0</v>
      </c>
      <c r="J27" s="168">
        <f>ROUND(F27*(N27),2)</f>
        <v>0</v>
      </c>
      <c r="K27" s="1">
        <f>ROUND(F27*(O27),2)</f>
        <v>0</v>
      </c>
      <c r="L27" s="1"/>
      <c r="M27" s="1">
        <f>ROUND(F27*(G27+H27),2)</f>
        <v>0</v>
      </c>
      <c r="N27" s="1">
        <v>0</v>
      </c>
      <c r="O27" s="1"/>
      <c r="P27" s="167">
        <f>ROUND(F27*(R27),3)</f>
        <v>0</v>
      </c>
      <c r="Q27" s="172"/>
      <c r="R27" s="172">
        <v>7.400000000000001E-5</v>
      </c>
      <c r="S27" s="167">
        <f>ROUND(F27*(X27),3)</f>
        <v>0</v>
      </c>
      <c r="X27">
        <v>0</v>
      </c>
      <c r="Z27">
        <f>0.058844*POWER(I27,0.952797)</f>
        <v>0</v>
      </c>
    </row>
    <row r="28" spans="1:26" ht="24.95" customHeight="1" x14ac:dyDescent="0.25">
      <c r="A28" s="170"/>
      <c r="B28" s="168" t="s">
        <v>88</v>
      </c>
      <c r="C28" s="171" t="s">
        <v>116</v>
      </c>
      <c r="D28" s="168" t="s">
        <v>117</v>
      </c>
      <c r="E28" s="168" t="s">
        <v>91</v>
      </c>
      <c r="F28" s="169">
        <v>2</v>
      </c>
      <c r="G28" s="169"/>
      <c r="H28" s="169"/>
      <c r="I28" s="169">
        <f>ROUND(F28*(G28+H28),2)</f>
        <v>0</v>
      </c>
      <c r="J28" s="168">
        <f>ROUND(F28*(N28),2)</f>
        <v>0</v>
      </c>
      <c r="K28" s="1">
        <f>ROUND(F28*(O28),2)</f>
        <v>0</v>
      </c>
      <c r="L28" s="1"/>
      <c r="M28" s="1">
        <f>ROUND(F28*(G28+H28),2)</f>
        <v>0</v>
      </c>
      <c r="N28" s="1">
        <v>0</v>
      </c>
      <c r="O28" s="1"/>
      <c r="P28" s="167">
        <f>ROUND(F28*(R28),3)</f>
        <v>0</v>
      </c>
      <c r="Q28" s="172"/>
      <c r="R28" s="172">
        <v>0</v>
      </c>
      <c r="S28" s="167">
        <f>ROUND(F28*(X28),3)</f>
        <v>0</v>
      </c>
      <c r="X28">
        <v>0</v>
      </c>
      <c r="Z28">
        <f>0.058844*POWER(I28,0.952797)</f>
        <v>0</v>
      </c>
    </row>
    <row r="29" spans="1:26" ht="24.95" customHeight="1" x14ac:dyDescent="0.25">
      <c r="A29" s="170"/>
      <c r="B29" s="168" t="s">
        <v>88</v>
      </c>
      <c r="C29" s="171" t="s">
        <v>118</v>
      </c>
      <c r="D29" s="168" t="s">
        <v>119</v>
      </c>
      <c r="E29" s="168" t="s">
        <v>91</v>
      </c>
      <c r="F29" s="169">
        <v>1</v>
      </c>
      <c r="G29" s="169"/>
      <c r="H29" s="169"/>
      <c r="I29" s="169">
        <f>ROUND(F29*(G29+H29),2)</f>
        <v>0</v>
      </c>
      <c r="J29" s="168">
        <f>ROUND(F29*(N29),2)</f>
        <v>0</v>
      </c>
      <c r="K29" s="1">
        <f>ROUND(F29*(O29),2)</f>
        <v>0</v>
      </c>
      <c r="L29" s="1"/>
      <c r="M29" s="1">
        <f>ROUND(F29*(G29+H29),2)</f>
        <v>0</v>
      </c>
      <c r="N29" s="1">
        <v>0</v>
      </c>
      <c r="O29" s="1"/>
      <c r="P29" s="167">
        <f>ROUND(F29*(R29),3)</f>
        <v>0</v>
      </c>
      <c r="Q29" s="172"/>
      <c r="R29" s="172">
        <v>0</v>
      </c>
      <c r="S29" s="167">
        <f>ROUND(F29*(X29),3)</f>
        <v>0</v>
      </c>
      <c r="X29">
        <v>0</v>
      </c>
      <c r="Z29">
        <f>0.058844*POWER(I29,0.952797)</f>
        <v>0</v>
      </c>
    </row>
    <row r="30" spans="1:26" x14ac:dyDescent="0.25">
      <c r="A30" s="156"/>
      <c r="B30" s="156"/>
      <c r="C30" s="156"/>
      <c r="D30" s="156" t="s">
        <v>66</v>
      </c>
      <c r="E30" s="156"/>
      <c r="F30" s="167"/>
      <c r="G30" s="159">
        <f>ROUND((SUM(L25:L29))/1,2)</f>
        <v>0</v>
      </c>
      <c r="H30" s="159">
        <f>ROUND((SUM(M25:M29))/1,2)</f>
        <v>0</v>
      </c>
      <c r="I30" s="159">
        <f>ROUND((SUM(I25:I29))/1,2)</f>
        <v>0</v>
      </c>
      <c r="J30" s="156"/>
      <c r="K30" s="156"/>
      <c r="L30" s="156">
        <f>ROUND((SUM(L25:L29))/1,2)</f>
        <v>0</v>
      </c>
      <c r="M30" s="156">
        <f>ROUND((SUM(M25:M29))/1,2)</f>
        <v>0</v>
      </c>
      <c r="N30" s="156"/>
      <c r="O30" s="156"/>
      <c r="P30" s="173">
        <f>ROUND((SUM(P25:P29))/1,2)</f>
        <v>0</v>
      </c>
      <c r="Q30" s="153"/>
      <c r="R30" s="153"/>
      <c r="S30" s="173">
        <f>ROUND((SUM(S25:S29))/1,2)</f>
        <v>0</v>
      </c>
      <c r="T30" s="153"/>
      <c r="U30" s="153"/>
      <c r="V30" s="153"/>
      <c r="W30" s="153"/>
      <c r="X30" s="153"/>
      <c r="Y30" s="153"/>
      <c r="Z30" s="153"/>
    </row>
    <row r="31" spans="1:26" x14ac:dyDescent="0.25">
      <c r="A31" s="1"/>
      <c r="B31" s="1"/>
      <c r="C31" s="1"/>
      <c r="D31" s="1"/>
      <c r="E31" s="1"/>
      <c r="F31" s="163"/>
      <c r="G31" s="149"/>
      <c r="H31" s="149"/>
      <c r="I31" s="149"/>
      <c r="J31" s="1"/>
      <c r="K31" s="1"/>
      <c r="L31" s="1"/>
      <c r="M31" s="1"/>
      <c r="N31" s="1"/>
      <c r="O31" s="1"/>
      <c r="P31" s="1"/>
      <c r="S31" s="1"/>
    </row>
    <row r="32" spans="1:26" x14ac:dyDescent="0.25">
      <c r="A32" s="156"/>
      <c r="B32" s="156"/>
      <c r="C32" s="156"/>
      <c r="D32" s="156" t="s">
        <v>67</v>
      </c>
      <c r="E32" s="156"/>
      <c r="F32" s="167"/>
      <c r="G32" s="157"/>
      <c r="H32" s="157"/>
      <c r="I32" s="157"/>
      <c r="J32" s="156"/>
      <c r="K32" s="156"/>
      <c r="L32" s="156"/>
      <c r="M32" s="156"/>
      <c r="N32" s="156"/>
      <c r="O32" s="156"/>
      <c r="P32" s="156"/>
      <c r="Q32" s="153"/>
      <c r="R32" s="153"/>
      <c r="S32" s="156"/>
      <c r="T32" s="153"/>
      <c r="U32" s="153"/>
      <c r="V32" s="153"/>
      <c r="W32" s="153"/>
      <c r="X32" s="153"/>
      <c r="Y32" s="153"/>
      <c r="Z32" s="153"/>
    </row>
    <row r="33" spans="1:26" ht="24.95" customHeight="1" x14ac:dyDescent="0.25">
      <c r="A33" s="170"/>
      <c r="B33" s="168" t="s">
        <v>120</v>
      </c>
      <c r="C33" s="171" t="s">
        <v>121</v>
      </c>
      <c r="D33" s="168" t="s">
        <v>122</v>
      </c>
      <c r="E33" s="168" t="s">
        <v>83</v>
      </c>
      <c r="F33" s="169">
        <v>82.5</v>
      </c>
      <c r="G33" s="169"/>
      <c r="H33" s="169"/>
      <c r="I33" s="169">
        <f>ROUND(F33*(G33+H33),2)</f>
        <v>0</v>
      </c>
      <c r="J33" s="168">
        <f>ROUND(F33*(N33),2)</f>
        <v>0</v>
      </c>
      <c r="K33" s="1">
        <f>ROUND(F33*(O33),2)</f>
        <v>0</v>
      </c>
      <c r="L33" s="1"/>
      <c r="M33" s="1">
        <f>ROUND(F33*(G33+H33),2)</f>
        <v>0</v>
      </c>
      <c r="N33" s="1">
        <v>0</v>
      </c>
      <c r="O33" s="1"/>
      <c r="P33" s="167">
        <f>ROUND(F33*(R33),3)</f>
        <v>0.498</v>
      </c>
      <c r="Q33" s="172"/>
      <c r="R33" s="172">
        <v>6.0386542000000001E-3</v>
      </c>
      <c r="S33" s="167">
        <f>ROUND(F33*(X33),3)</f>
        <v>0</v>
      </c>
      <c r="X33">
        <v>0</v>
      </c>
      <c r="Z33">
        <f>0.058844*POWER(I33,0.952797)</f>
        <v>0</v>
      </c>
    </row>
    <row r="34" spans="1:26" ht="24.95" customHeight="1" x14ac:dyDescent="0.25">
      <c r="A34" s="170"/>
      <c r="B34" s="168" t="s">
        <v>120</v>
      </c>
      <c r="C34" s="171" t="s">
        <v>123</v>
      </c>
      <c r="D34" s="168" t="s">
        <v>124</v>
      </c>
      <c r="E34" s="168" t="s">
        <v>83</v>
      </c>
      <c r="F34" s="169">
        <v>49</v>
      </c>
      <c r="G34" s="169"/>
      <c r="H34" s="169"/>
      <c r="I34" s="169">
        <f>ROUND(F34*(G34+H34),2)</f>
        <v>0</v>
      </c>
      <c r="J34" s="168">
        <f>ROUND(F34*(N34),2)</f>
        <v>0</v>
      </c>
      <c r="K34" s="1">
        <f>ROUND(F34*(O34),2)</f>
        <v>0</v>
      </c>
      <c r="L34" s="1"/>
      <c r="M34" s="1">
        <f>ROUND(F34*(G34+H34),2)</f>
        <v>0</v>
      </c>
      <c r="N34" s="1">
        <v>0</v>
      </c>
      <c r="O34" s="1"/>
      <c r="P34" s="167">
        <f>ROUND(F34*(R34),3)</f>
        <v>0.29599999999999999</v>
      </c>
      <c r="Q34" s="172"/>
      <c r="R34" s="172">
        <v>6.0477255999999997E-3</v>
      </c>
      <c r="S34" s="167">
        <f>ROUND(F34*(X34),3)</f>
        <v>0</v>
      </c>
      <c r="X34">
        <v>0</v>
      </c>
      <c r="Z34">
        <f>0.058844*POWER(I34,0.952797)</f>
        <v>0</v>
      </c>
    </row>
    <row r="35" spans="1:26" ht="24.95" customHeight="1" x14ac:dyDescent="0.25">
      <c r="A35" s="170"/>
      <c r="B35" s="168" t="s">
        <v>120</v>
      </c>
      <c r="C35" s="171" t="s">
        <v>125</v>
      </c>
      <c r="D35" s="168" t="s">
        <v>126</v>
      </c>
      <c r="E35" s="168" t="s">
        <v>83</v>
      </c>
      <c r="F35" s="169">
        <v>76</v>
      </c>
      <c r="G35" s="169"/>
      <c r="H35" s="169"/>
      <c r="I35" s="169">
        <f>ROUND(F35*(G35+H35),2)</f>
        <v>0</v>
      </c>
      <c r="J35" s="168">
        <f>ROUND(F35*(N35),2)</f>
        <v>0</v>
      </c>
      <c r="K35" s="1">
        <f>ROUND(F35*(O35),2)</f>
        <v>0</v>
      </c>
      <c r="L35" s="1"/>
      <c r="M35" s="1">
        <f>ROUND(F35*(G35+H35),2)</f>
        <v>0</v>
      </c>
      <c r="N35" s="1">
        <v>0</v>
      </c>
      <c r="O35" s="1"/>
      <c r="P35" s="167">
        <f>ROUND(F35*(R35),3)</f>
        <v>0.52500000000000002</v>
      </c>
      <c r="Q35" s="172"/>
      <c r="R35" s="172">
        <v>6.9108316000000003E-3</v>
      </c>
      <c r="S35" s="167">
        <f>ROUND(F35*(X35),3)</f>
        <v>0</v>
      </c>
      <c r="X35">
        <v>0</v>
      </c>
      <c r="Z35">
        <f>0.058844*POWER(I35,0.952797)</f>
        <v>0</v>
      </c>
    </row>
    <row r="36" spans="1:26" ht="24.95" customHeight="1" x14ac:dyDescent="0.25">
      <c r="A36" s="170"/>
      <c r="B36" s="168" t="s">
        <v>120</v>
      </c>
      <c r="C36" s="171" t="s">
        <v>125</v>
      </c>
      <c r="D36" s="168" t="s">
        <v>126</v>
      </c>
      <c r="E36" s="168" t="s">
        <v>83</v>
      </c>
      <c r="F36" s="169">
        <v>156</v>
      </c>
      <c r="G36" s="169"/>
      <c r="H36" s="169"/>
      <c r="I36" s="169">
        <f>ROUND(F36*(G36+H36),2)</f>
        <v>0</v>
      </c>
      <c r="J36" s="168">
        <f>ROUND(F36*(N36),2)</f>
        <v>0</v>
      </c>
      <c r="K36" s="1">
        <f>ROUND(F36*(O36),2)</f>
        <v>0</v>
      </c>
      <c r="L36" s="1"/>
      <c r="M36" s="1">
        <f>ROUND(F36*(G36+H36),2)</f>
        <v>0</v>
      </c>
      <c r="N36" s="1">
        <v>0</v>
      </c>
      <c r="O36" s="1"/>
      <c r="P36" s="167">
        <f>ROUND(F36*(R36),3)</f>
        <v>1.0780000000000001</v>
      </c>
      <c r="Q36" s="172"/>
      <c r="R36" s="172">
        <v>6.9108315999999994E-3</v>
      </c>
      <c r="S36" s="167">
        <f>ROUND(F36*(X36),3)</f>
        <v>0</v>
      </c>
      <c r="X36">
        <v>0</v>
      </c>
      <c r="Z36">
        <f>0.058844*POWER(I36,0.952797)</f>
        <v>0</v>
      </c>
    </row>
    <row r="37" spans="1:26" ht="24.95" customHeight="1" x14ac:dyDescent="0.25">
      <c r="A37" s="170"/>
      <c r="B37" s="168" t="s">
        <v>120</v>
      </c>
      <c r="C37" s="171" t="s">
        <v>127</v>
      </c>
      <c r="D37" s="168" t="s">
        <v>128</v>
      </c>
      <c r="E37" s="168" t="s">
        <v>83</v>
      </c>
      <c r="F37" s="169">
        <v>40</v>
      </c>
      <c r="G37" s="169"/>
      <c r="H37" s="169"/>
      <c r="I37" s="169">
        <f>ROUND(F37*(G37+H37),2)</f>
        <v>0</v>
      </c>
      <c r="J37" s="168">
        <f>ROUND(F37*(N37),2)</f>
        <v>0</v>
      </c>
      <c r="K37" s="1">
        <f>ROUND(F37*(O37),2)</f>
        <v>0</v>
      </c>
      <c r="L37" s="1"/>
      <c r="M37" s="1">
        <f>ROUND(F37*(G37+H37),2)</f>
        <v>0</v>
      </c>
      <c r="N37" s="1">
        <v>0</v>
      </c>
      <c r="O37" s="1"/>
      <c r="P37" s="167">
        <f>ROUND(F37*(R37),3)</f>
        <v>0.313</v>
      </c>
      <c r="Q37" s="172"/>
      <c r="R37" s="172">
        <v>7.8139399999999984E-3</v>
      </c>
      <c r="S37" s="167">
        <f>ROUND(F37*(X37),3)</f>
        <v>0</v>
      </c>
      <c r="X37">
        <v>0</v>
      </c>
      <c r="Z37">
        <f>0.058844*POWER(I37,0.952797)</f>
        <v>0</v>
      </c>
    </row>
    <row r="38" spans="1:26" ht="24.95" customHeight="1" x14ac:dyDescent="0.25">
      <c r="A38" s="170"/>
      <c r="B38" s="168" t="s">
        <v>120</v>
      </c>
      <c r="C38" s="171" t="s">
        <v>129</v>
      </c>
      <c r="D38" s="168" t="s">
        <v>130</v>
      </c>
      <c r="E38" s="168" t="s">
        <v>83</v>
      </c>
      <c r="F38" s="169">
        <v>16</v>
      </c>
      <c r="G38" s="169"/>
      <c r="H38" s="169"/>
      <c r="I38" s="169">
        <f>ROUND(F38*(G38+H38),2)</f>
        <v>0</v>
      </c>
      <c r="J38" s="168">
        <f>ROUND(F38*(N38),2)</f>
        <v>0</v>
      </c>
      <c r="K38" s="1">
        <f>ROUND(F38*(O38),2)</f>
        <v>0</v>
      </c>
      <c r="L38" s="1"/>
      <c r="M38" s="1">
        <f>ROUND(F38*(G38+H38),2)</f>
        <v>0</v>
      </c>
      <c r="N38" s="1">
        <v>0</v>
      </c>
      <c r="O38" s="1"/>
      <c r="P38" s="167">
        <f>ROUND(F38*(R38),3)</f>
        <v>0.13600000000000001</v>
      </c>
      <c r="Q38" s="172"/>
      <c r="R38" s="172">
        <v>8.4695997999999998E-3</v>
      </c>
      <c r="S38" s="167">
        <f>ROUND(F38*(X38),3)</f>
        <v>0</v>
      </c>
      <c r="X38">
        <v>0</v>
      </c>
      <c r="Z38">
        <f>0.058844*POWER(I38,0.952797)</f>
        <v>0</v>
      </c>
    </row>
    <row r="39" spans="1:26" ht="24.95" customHeight="1" x14ac:dyDescent="0.25">
      <c r="A39" s="170"/>
      <c r="B39" s="168" t="s">
        <v>120</v>
      </c>
      <c r="C39" s="171" t="s">
        <v>131</v>
      </c>
      <c r="D39" s="168" t="s">
        <v>132</v>
      </c>
      <c r="E39" s="168" t="s">
        <v>83</v>
      </c>
      <c r="F39" s="169">
        <v>24</v>
      </c>
      <c r="G39" s="169"/>
      <c r="H39" s="169"/>
      <c r="I39" s="169">
        <f>ROUND(F39*(G39+H39),2)</f>
        <v>0</v>
      </c>
      <c r="J39" s="168">
        <f>ROUND(F39*(N39),2)</f>
        <v>0</v>
      </c>
      <c r="K39" s="1">
        <f>ROUND(F39*(O39),2)</f>
        <v>0</v>
      </c>
      <c r="L39" s="1"/>
      <c r="M39" s="1">
        <f>ROUND(F39*(G39+H39),2)</f>
        <v>0</v>
      </c>
      <c r="N39" s="1">
        <v>0</v>
      </c>
      <c r="O39" s="1"/>
      <c r="P39" s="167">
        <f>ROUND(F39*(R39),3)</f>
        <v>0.245</v>
      </c>
      <c r="Q39" s="172"/>
      <c r="R39" s="172">
        <v>1.0215551E-2</v>
      </c>
      <c r="S39" s="167">
        <f>ROUND(F39*(X39),3)</f>
        <v>0</v>
      </c>
      <c r="X39">
        <v>0</v>
      </c>
      <c r="Z39">
        <f>0.058844*POWER(I39,0.952797)</f>
        <v>0</v>
      </c>
    </row>
    <row r="40" spans="1:26" ht="24.95" customHeight="1" x14ac:dyDescent="0.25">
      <c r="A40" s="170"/>
      <c r="B40" s="168" t="s">
        <v>120</v>
      </c>
      <c r="C40" s="171" t="s">
        <v>133</v>
      </c>
      <c r="D40" s="168" t="s">
        <v>134</v>
      </c>
      <c r="E40" s="168" t="s">
        <v>83</v>
      </c>
      <c r="F40" s="169">
        <v>427.5</v>
      </c>
      <c r="G40" s="169"/>
      <c r="H40" s="169"/>
      <c r="I40" s="169">
        <f>ROUND(F40*(G40+H40),2)</f>
        <v>0</v>
      </c>
      <c r="J40" s="168">
        <f>ROUND(F40*(N40),2)</f>
        <v>0</v>
      </c>
      <c r="K40" s="1">
        <f>ROUND(F40*(O40),2)</f>
        <v>0</v>
      </c>
      <c r="L40" s="1"/>
      <c r="M40" s="1">
        <f>ROUND(F40*(G40+H40),2)</f>
        <v>0</v>
      </c>
      <c r="N40" s="1">
        <v>0</v>
      </c>
      <c r="O40" s="1"/>
      <c r="P40" s="167">
        <f>ROUND(F40*(R40),3)</f>
        <v>0</v>
      </c>
      <c r="Q40" s="172"/>
      <c r="R40" s="172">
        <v>0</v>
      </c>
      <c r="S40" s="167">
        <f>ROUND(F40*(X40),3)</f>
        <v>0</v>
      </c>
      <c r="X40">
        <v>0</v>
      </c>
      <c r="Z40">
        <f>0.058844*POWER(I40,0.952797)</f>
        <v>0</v>
      </c>
    </row>
    <row r="41" spans="1:26" ht="24.95" customHeight="1" x14ac:dyDescent="0.25">
      <c r="A41" s="170"/>
      <c r="B41" s="168" t="s">
        <v>135</v>
      </c>
      <c r="C41" s="171" t="s">
        <v>136</v>
      </c>
      <c r="D41" s="168" t="s">
        <v>137</v>
      </c>
      <c r="E41" s="168" t="s">
        <v>83</v>
      </c>
      <c r="F41" s="169">
        <v>76</v>
      </c>
      <c r="G41" s="169"/>
      <c r="H41" s="169"/>
      <c r="I41" s="169">
        <f>ROUND(F41*(G41+H41),2)</f>
        <v>0</v>
      </c>
      <c r="J41" s="168">
        <f>ROUND(F41*(N41),2)</f>
        <v>0</v>
      </c>
      <c r="K41" s="1">
        <f>ROUND(F41*(O41),2)</f>
        <v>0</v>
      </c>
      <c r="L41" s="1"/>
      <c r="M41" s="1">
        <f>ROUND(F41*(G41+H41),2)</f>
        <v>0</v>
      </c>
      <c r="N41" s="1">
        <v>0</v>
      </c>
      <c r="O41" s="1"/>
      <c r="P41" s="167">
        <f>ROUND(F41*(R41),3)</f>
        <v>2E-3</v>
      </c>
      <c r="Q41" s="172"/>
      <c r="R41" s="172">
        <v>2.0160000000000003E-5</v>
      </c>
      <c r="S41" s="167">
        <f>ROUND(F41*(X41),3)</f>
        <v>0</v>
      </c>
      <c r="X41">
        <v>0</v>
      </c>
      <c r="Z41">
        <f>0.058844*POWER(I41,0.952797)</f>
        <v>0</v>
      </c>
    </row>
    <row r="42" spans="1:26" ht="24.95" customHeight="1" x14ac:dyDescent="0.25">
      <c r="A42" s="170"/>
      <c r="B42" s="168" t="s">
        <v>135</v>
      </c>
      <c r="C42" s="171" t="s">
        <v>138</v>
      </c>
      <c r="D42" s="168" t="s">
        <v>139</v>
      </c>
      <c r="E42" s="168" t="s">
        <v>83</v>
      </c>
      <c r="F42" s="169">
        <v>40</v>
      </c>
      <c r="G42" s="169"/>
      <c r="H42" s="169"/>
      <c r="I42" s="169">
        <f>ROUND(F42*(G42+H42),2)</f>
        <v>0</v>
      </c>
      <c r="J42" s="168">
        <f>ROUND(F42*(N42),2)</f>
        <v>0</v>
      </c>
      <c r="K42" s="1">
        <f>ROUND(F42*(O42),2)</f>
        <v>0</v>
      </c>
      <c r="L42" s="1"/>
      <c r="M42" s="1">
        <f>ROUND(F42*(G42+H42),2)</f>
        <v>0</v>
      </c>
      <c r="N42" s="1">
        <v>0</v>
      </c>
      <c r="O42" s="1"/>
      <c r="P42" s="167">
        <f>ROUND(F42*(R42),3)</f>
        <v>2E-3</v>
      </c>
      <c r="Q42" s="172"/>
      <c r="R42" s="172">
        <v>5.0500000000000001E-5</v>
      </c>
      <c r="S42" s="167">
        <f>ROUND(F42*(X42),3)</f>
        <v>0</v>
      </c>
      <c r="X42">
        <v>0</v>
      </c>
      <c r="Z42">
        <f>0.058844*POWER(I42,0.952797)</f>
        <v>0</v>
      </c>
    </row>
    <row r="43" spans="1:26" ht="24.95" customHeight="1" x14ac:dyDescent="0.25">
      <c r="A43" s="170"/>
      <c r="B43" s="168" t="s">
        <v>135</v>
      </c>
      <c r="C43" s="171" t="s">
        <v>140</v>
      </c>
      <c r="D43" s="168" t="s">
        <v>141</v>
      </c>
      <c r="E43" s="168" t="s">
        <v>142</v>
      </c>
      <c r="F43" s="169">
        <v>3.3</v>
      </c>
      <c r="G43" s="169"/>
      <c r="H43" s="169"/>
      <c r="I43" s="169">
        <f>ROUND(F43*(G43+H43),2)</f>
        <v>0</v>
      </c>
      <c r="J43" s="168">
        <f>ROUND(F43*(N43),2)</f>
        <v>0</v>
      </c>
      <c r="K43" s="1">
        <f>ROUND(F43*(O43),2)</f>
        <v>0</v>
      </c>
      <c r="L43" s="1"/>
      <c r="M43" s="1">
        <f>ROUND(F43*(G43+H43),2)</f>
        <v>0</v>
      </c>
      <c r="N43" s="1">
        <v>0</v>
      </c>
      <c r="O43" s="1"/>
      <c r="P43" s="167">
        <f>ROUND(F43*(R43),3)</f>
        <v>0</v>
      </c>
      <c r="Q43" s="172"/>
      <c r="R43" s="172">
        <v>0</v>
      </c>
      <c r="S43" s="167">
        <f>ROUND(F43*(X43),3)</f>
        <v>0</v>
      </c>
      <c r="X43">
        <v>0</v>
      </c>
      <c r="Z43">
        <f>0.058844*POWER(I43,0.952797)</f>
        <v>0</v>
      </c>
    </row>
    <row r="44" spans="1:26" ht="24.95" customHeight="1" x14ac:dyDescent="0.25">
      <c r="A44" s="170"/>
      <c r="B44" s="168" t="s">
        <v>143</v>
      </c>
      <c r="C44" s="171" t="s">
        <v>144</v>
      </c>
      <c r="D44" s="168" t="s">
        <v>145</v>
      </c>
      <c r="E44" s="168" t="s">
        <v>83</v>
      </c>
      <c r="F44" s="169">
        <v>74</v>
      </c>
      <c r="G44" s="169"/>
      <c r="H44" s="169"/>
      <c r="I44" s="169">
        <f>ROUND(F44*(G44+H44),2)</f>
        <v>0</v>
      </c>
      <c r="J44" s="168">
        <f>ROUND(F44*(N44),2)</f>
        <v>0</v>
      </c>
      <c r="K44" s="1">
        <f>ROUND(F44*(O44),2)</f>
        <v>0</v>
      </c>
      <c r="L44" s="1"/>
      <c r="M44" s="1">
        <f>ROUND(F44*(G44+H44),2)</f>
        <v>0</v>
      </c>
      <c r="N44" s="1">
        <v>0</v>
      </c>
      <c r="O44" s="1"/>
      <c r="P44" s="167">
        <f>ROUND(F44*(R44),3)</f>
        <v>2.3E-2</v>
      </c>
      <c r="Q44" s="172"/>
      <c r="R44" s="172">
        <v>3.1102000000000001E-4</v>
      </c>
      <c r="S44" s="167">
        <f>ROUND(F44*(X44),3)</f>
        <v>0</v>
      </c>
      <c r="X44">
        <v>0</v>
      </c>
      <c r="Z44">
        <f>0.058844*POWER(I44,0.952797)</f>
        <v>0</v>
      </c>
    </row>
    <row r="45" spans="1:26" ht="24.95" customHeight="1" x14ac:dyDescent="0.25">
      <c r="A45" s="170"/>
      <c r="B45" s="168" t="s">
        <v>143</v>
      </c>
      <c r="C45" s="171" t="s">
        <v>146</v>
      </c>
      <c r="D45" s="168" t="s">
        <v>147</v>
      </c>
      <c r="E45" s="168" t="s">
        <v>115</v>
      </c>
      <c r="F45" s="169">
        <v>22</v>
      </c>
      <c r="G45" s="169"/>
      <c r="H45" s="169"/>
      <c r="I45" s="169">
        <f>ROUND(F45*(G45+H45),2)</f>
        <v>0</v>
      </c>
      <c r="J45" s="168">
        <f>ROUND(F45*(N45),2)</f>
        <v>0</v>
      </c>
      <c r="K45" s="1">
        <f>ROUND(F45*(O45),2)</f>
        <v>0</v>
      </c>
      <c r="L45" s="1"/>
      <c r="M45" s="1">
        <f>ROUND(F45*(G45+H45),2)</f>
        <v>0</v>
      </c>
      <c r="N45" s="1">
        <v>0</v>
      </c>
      <c r="O45" s="1"/>
      <c r="P45" s="167">
        <f>ROUND(F45*(R45),3)</f>
        <v>1.2E-2</v>
      </c>
      <c r="Q45" s="172"/>
      <c r="R45" s="172">
        <v>5.4385999999999996E-4</v>
      </c>
      <c r="S45" s="167">
        <f>ROUND(F45*(X45),3)</f>
        <v>0</v>
      </c>
      <c r="X45">
        <v>0</v>
      </c>
      <c r="Z45">
        <f>0.058844*POWER(I45,0.952797)</f>
        <v>0</v>
      </c>
    </row>
    <row r="46" spans="1:26" ht="24.95" customHeight="1" x14ac:dyDescent="0.25">
      <c r="A46" s="170"/>
      <c r="B46" s="168" t="s">
        <v>143</v>
      </c>
      <c r="C46" s="171" t="s">
        <v>148</v>
      </c>
      <c r="D46" s="168" t="s">
        <v>149</v>
      </c>
      <c r="E46" s="168" t="s">
        <v>115</v>
      </c>
      <c r="F46" s="169">
        <v>24</v>
      </c>
      <c r="G46" s="169"/>
      <c r="H46" s="169"/>
      <c r="I46" s="169">
        <f>ROUND(F46*(G46+H46),2)</f>
        <v>0</v>
      </c>
      <c r="J46" s="168">
        <f>ROUND(F46*(N46),2)</f>
        <v>0</v>
      </c>
      <c r="K46" s="1">
        <f>ROUND(F46*(O46),2)</f>
        <v>0</v>
      </c>
      <c r="L46" s="1"/>
      <c r="M46" s="1">
        <f>ROUND(F46*(G46+H46),2)</f>
        <v>0</v>
      </c>
      <c r="N46" s="1">
        <v>0</v>
      </c>
      <c r="O46" s="1"/>
      <c r="P46" s="167">
        <f>ROUND(F46*(R46),3)</f>
        <v>1.4999999999999999E-2</v>
      </c>
      <c r="Q46" s="172"/>
      <c r="R46" s="172">
        <v>6.043E-4</v>
      </c>
      <c r="S46" s="167">
        <f>ROUND(F46*(X46),3)</f>
        <v>0</v>
      </c>
      <c r="X46">
        <v>0</v>
      </c>
      <c r="Z46">
        <f>0.058844*POWER(I46,0.952797)</f>
        <v>0</v>
      </c>
    </row>
    <row r="47" spans="1:26" ht="24.95" customHeight="1" x14ac:dyDescent="0.25">
      <c r="A47" s="170"/>
      <c r="B47" s="168" t="s">
        <v>143</v>
      </c>
      <c r="C47" s="171" t="s">
        <v>150</v>
      </c>
      <c r="D47" s="168" t="s">
        <v>151</v>
      </c>
      <c r="E47" s="168" t="s">
        <v>115</v>
      </c>
      <c r="F47" s="169">
        <v>8</v>
      </c>
      <c r="G47" s="169"/>
      <c r="H47" s="169"/>
      <c r="I47" s="169">
        <f>ROUND(F47*(G47+H47),2)</f>
        <v>0</v>
      </c>
      <c r="J47" s="168">
        <f>ROUND(F47*(N47),2)</f>
        <v>0</v>
      </c>
      <c r="K47" s="1">
        <f>ROUND(F47*(O47),2)</f>
        <v>0</v>
      </c>
      <c r="L47" s="1"/>
      <c r="M47" s="1">
        <f>ROUND(F47*(G47+H47),2)</f>
        <v>0</v>
      </c>
      <c r="N47" s="1">
        <v>0</v>
      </c>
      <c r="O47" s="1"/>
      <c r="P47" s="167">
        <f>ROUND(F47*(R47),3)</f>
        <v>6.0000000000000001E-3</v>
      </c>
      <c r="Q47" s="172"/>
      <c r="R47" s="172">
        <v>7.0514000000000004E-4</v>
      </c>
      <c r="S47" s="167">
        <f>ROUND(F47*(X47),3)</f>
        <v>0</v>
      </c>
      <c r="X47">
        <v>0</v>
      </c>
      <c r="Z47">
        <f>0.058844*POWER(I47,0.952797)</f>
        <v>0</v>
      </c>
    </row>
    <row r="48" spans="1:26" ht="24.95" customHeight="1" x14ac:dyDescent="0.25">
      <c r="A48" s="170"/>
      <c r="B48" s="168" t="s">
        <v>143</v>
      </c>
      <c r="C48" s="171" t="s">
        <v>152</v>
      </c>
      <c r="D48" s="168" t="s">
        <v>153</v>
      </c>
      <c r="E48" s="168" t="s">
        <v>115</v>
      </c>
      <c r="F48" s="169">
        <v>22</v>
      </c>
      <c r="G48" s="169"/>
      <c r="H48" s="169"/>
      <c r="I48" s="169">
        <f>ROUND(F48*(G48+H48),2)</f>
        <v>0</v>
      </c>
      <c r="J48" s="168">
        <f>ROUND(F48*(N48),2)</f>
        <v>0</v>
      </c>
      <c r="K48" s="1">
        <f>ROUND(F48*(O48),2)</f>
        <v>0</v>
      </c>
      <c r="L48" s="1"/>
      <c r="M48" s="1">
        <f>ROUND(F48*(G48+H48),2)</f>
        <v>0</v>
      </c>
      <c r="N48" s="1">
        <v>0</v>
      </c>
      <c r="O48" s="1"/>
      <c r="P48" s="167">
        <f>ROUND(F48*(R48),3)</f>
        <v>1.7999999999999999E-2</v>
      </c>
      <c r="Q48" s="172"/>
      <c r="R48" s="172">
        <v>8.0639999999999998E-4</v>
      </c>
      <c r="S48" s="167">
        <f>ROUND(F48*(X48),3)</f>
        <v>0</v>
      </c>
      <c r="X48">
        <v>0</v>
      </c>
      <c r="Z48">
        <f>0.058844*POWER(I48,0.952797)</f>
        <v>0</v>
      </c>
    </row>
    <row r="49" spans="1:26" ht="24.95" customHeight="1" x14ac:dyDescent="0.25">
      <c r="A49" s="170"/>
      <c r="B49" s="168" t="s">
        <v>143</v>
      </c>
      <c r="C49" s="171" t="s">
        <v>154</v>
      </c>
      <c r="D49" s="168" t="s">
        <v>155</v>
      </c>
      <c r="E49" s="168" t="s">
        <v>115</v>
      </c>
      <c r="F49" s="169">
        <v>8</v>
      </c>
      <c r="G49" s="169"/>
      <c r="H49" s="169"/>
      <c r="I49" s="169">
        <f>ROUND(F49*(G49+H49),2)</f>
        <v>0</v>
      </c>
      <c r="J49" s="168">
        <f>ROUND(F49*(N49),2)</f>
        <v>0</v>
      </c>
      <c r="K49" s="1">
        <f>ROUND(F49*(O49),2)</f>
        <v>0</v>
      </c>
      <c r="L49" s="1"/>
      <c r="M49" s="1">
        <f>ROUND(F49*(G49+H49),2)</f>
        <v>0</v>
      </c>
      <c r="N49" s="1">
        <v>0</v>
      </c>
      <c r="O49" s="1"/>
      <c r="P49" s="167">
        <f>ROUND(F49*(R49),3)</f>
        <v>7.0000000000000001E-3</v>
      </c>
      <c r="Q49" s="172"/>
      <c r="R49" s="172">
        <v>9.2786000000000008E-4</v>
      </c>
      <c r="S49" s="167">
        <f>ROUND(F49*(X49),3)</f>
        <v>0</v>
      </c>
      <c r="X49">
        <v>0</v>
      </c>
      <c r="Z49">
        <f>0.058844*POWER(I49,0.952797)</f>
        <v>0</v>
      </c>
    </row>
    <row r="50" spans="1:26" ht="24.95" customHeight="1" x14ac:dyDescent="0.25">
      <c r="A50" s="170"/>
      <c r="B50" s="168" t="s">
        <v>143</v>
      </c>
      <c r="C50" s="171" t="s">
        <v>156</v>
      </c>
      <c r="D50" s="168" t="s">
        <v>157</v>
      </c>
      <c r="E50" s="168" t="s">
        <v>115</v>
      </c>
      <c r="F50" s="169">
        <v>2</v>
      </c>
      <c r="G50" s="169"/>
      <c r="H50" s="169"/>
      <c r="I50" s="169">
        <f>ROUND(F50*(G50+H50),2)</f>
        <v>0</v>
      </c>
      <c r="J50" s="168">
        <f>ROUND(F50*(N50),2)</f>
        <v>0</v>
      </c>
      <c r="K50" s="1">
        <f>ROUND(F50*(O50),2)</f>
        <v>0</v>
      </c>
      <c r="L50" s="1"/>
      <c r="M50" s="1">
        <f>ROUND(F50*(G50+H50),2)</f>
        <v>0</v>
      </c>
      <c r="N50" s="1">
        <v>0</v>
      </c>
      <c r="O50" s="1"/>
      <c r="P50" s="167">
        <f>ROUND(F50*(R50),3)</f>
        <v>2E-3</v>
      </c>
      <c r="Q50" s="172"/>
      <c r="R50" s="172">
        <v>1.12896E-3</v>
      </c>
      <c r="S50" s="167">
        <f>ROUND(F50*(X50),3)</f>
        <v>0</v>
      </c>
      <c r="X50">
        <v>0</v>
      </c>
      <c r="Z50">
        <f>0.058844*POWER(I50,0.952797)</f>
        <v>0</v>
      </c>
    </row>
    <row r="51" spans="1:26" ht="24.95" customHeight="1" x14ac:dyDescent="0.25">
      <c r="A51" s="170"/>
      <c r="B51" s="168" t="s">
        <v>143</v>
      </c>
      <c r="C51" s="171" t="s">
        <v>158</v>
      </c>
      <c r="D51" s="168" t="s">
        <v>159</v>
      </c>
      <c r="E51" s="168" t="s">
        <v>83</v>
      </c>
      <c r="F51" s="169">
        <v>12</v>
      </c>
      <c r="G51" s="169"/>
      <c r="H51" s="169"/>
      <c r="I51" s="169">
        <f>ROUND(F51*(G51+H51),2)</f>
        <v>0</v>
      </c>
      <c r="J51" s="168">
        <f>ROUND(F51*(N51),2)</f>
        <v>0</v>
      </c>
      <c r="K51" s="1">
        <f>ROUND(F51*(O51),2)</f>
        <v>0</v>
      </c>
      <c r="L51" s="1"/>
      <c r="M51" s="1">
        <f>ROUND(F51*(G51+H51),2)</f>
        <v>0</v>
      </c>
      <c r="N51" s="1">
        <v>0</v>
      </c>
      <c r="O51" s="1"/>
      <c r="P51" s="167">
        <f>ROUND(F51*(R51),3)</f>
        <v>3.0000000000000001E-3</v>
      </c>
      <c r="Q51" s="172"/>
      <c r="R51" s="172">
        <v>2.4620000000000002E-4</v>
      </c>
      <c r="S51" s="167">
        <f>ROUND(F51*(X51),3)</f>
        <v>0</v>
      </c>
      <c r="X51">
        <v>0</v>
      </c>
      <c r="Z51">
        <f>0.058844*POWER(I51,0.952797)</f>
        <v>0</v>
      </c>
    </row>
    <row r="52" spans="1:26" ht="24.95" customHeight="1" x14ac:dyDescent="0.25">
      <c r="A52" s="170"/>
      <c r="B52" s="168" t="s">
        <v>160</v>
      </c>
      <c r="C52" s="171" t="s">
        <v>161</v>
      </c>
      <c r="D52" s="168" t="s">
        <v>162</v>
      </c>
      <c r="E52" s="168" t="s">
        <v>163</v>
      </c>
      <c r="F52" s="169">
        <v>72</v>
      </c>
      <c r="G52" s="169"/>
      <c r="H52" s="169"/>
      <c r="I52" s="169">
        <f>ROUND(F52*(G52+H52),2)</f>
        <v>0</v>
      </c>
      <c r="J52" s="168">
        <f>ROUND(F52*(N52),2)</f>
        <v>0</v>
      </c>
      <c r="K52" s="1">
        <f>ROUND(F52*(O52),2)</f>
        <v>0</v>
      </c>
      <c r="L52" s="1"/>
      <c r="M52" s="1">
        <f>ROUND(F52*(G52+H52),2)</f>
        <v>0</v>
      </c>
      <c r="N52" s="1">
        <v>0</v>
      </c>
      <c r="O52" s="1"/>
      <c r="P52" s="167">
        <f>ROUND(F52*(R52),3)</f>
        <v>0</v>
      </c>
      <c r="Q52" s="172"/>
      <c r="R52" s="172">
        <v>0</v>
      </c>
      <c r="S52" s="167">
        <f>ROUND(F52*(X52),3)</f>
        <v>0</v>
      </c>
      <c r="X52">
        <v>0</v>
      </c>
      <c r="Z52">
        <f>0.058844*POWER(I52,0.952797)</f>
        <v>0</v>
      </c>
    </row>
    <row r="53" spans="1:26" ht="24.95" customHeight="1" x14ac:dyDescent="0.25">
      <c r="A53" s="170"/>
      <c r="B53" s="168" t="s">
        <v>164</v>
      </c>
      <c r="C53" s="171" t="s">
        <v>165</v>
      </c>
      <c r="D53" s="168" t="s">
        <v>166</v>
      </c>
      <c r="E53" s="168" t="s">
        <v>83</v>
      </c>
      <c r="F53" s="169">
        <v>48</v>
      </c>
      <c r="G53" s="169"/>
      <c r="H53" s="169"/>
      <c r="I53" s="169">
        <f>ROUND(F53*(G53+H53),2)</f>
        <v>0</v>
      </c>
      <c r="J53" s="168">
        <f>ROUND(F53*(N53),2)</f>
        <v>0</v>
      </c>
      <c r="K53" s="1">
        <f>ROUND(F53*(O53),2)</f>
        <v>0</v>
      </c>
      <c r="L53" s="1"/>
      <c r="M53" s="1">
        <f>ROUND(F53*(G53+H53),2)</f>
        <v>0</v>
      </c>
      <c r="N53" s="1">
        <v>0</v>
      </c>
      <c r="O53" s="1"/>
      <c r="P53" s="167">
        <f>ROUND(F53*(R53),3)</f>
        <v>0.14899999999999999</v>
      </c>
      <c r="Q53" s="172"/>
      <c r="R53" s="172">
        <v>3.0999999999999999E-3</v>
      </c>
      <c r="S53" s="167">
        <f>ROUND(F53*(X53),3)</f>
        <v>0</v>
      </c>
      <c r="X53">
        <v>0</v>
      </c>
      <c r="Z53">
        <f>0.058844*POWER(I53,0.952797)</f>
        <v>0</v>
      </c>
    </row>
    <row r="54" spans="1:26" x14ac:dyDescent="0.25">
      <c r="A54" s="156"/>
      <c r="B54" s="156"/>
      <c r="C54" s="156"/>
      <c r="D54" s="156" t="s">
        <v>67</v>
      </c>
      <c r="E54" s="156"/>
      <c r="F54" s="167"/>
      <c r="G54" s="159">
        <f>ROUND((SUM(L32:L53))/1,2)</f>
        <v>0</v>
      </c>
      <c r="H54" s="159">
        <f>ROUND((SUM(M32:M53))/1,2)</f>
        <v>0</v>
      </c>
      <c r="I54" s="159">
        <f>ROUND((SUM(I32:I53))/1,2)</f>
        <v>0</v>
      </c>
      <c r="J54" s="156"/>
      <c r="K54" s="156"/>
      <c r="L54" s="156">
        <f>ROUND((SUM(L32:L53))/1,2)</f>
        <v>0</v>
      </c>
      <c r="M54" s="156">
        <f>ROUND((SUM(M32:M53))/1,2)</f>
        <v>0</v>
      </c>
      <c r="N54" s="156"/>
      <c r="O54" s="156"/>
      <c r="P54" s="173">
        <f>ROUND((SUM(P32:P53))/1,2)</f>
        <v>3.33</v>
      </c>
      <c r="Q54" s="153"/>
      <c r="R54" s="153"/>
      <c r="S54" s="173">
        <f>ROUND((SUM(S32:S53))/1,2)</f>
        <v>0</v>
      </c>
      <c r="T54" s="153"/>
      <c r="U54" s="153"/>
      <c r="V54" s="153"/>
      <c r="W54" s="153"/>
      <c r="X54" s="153"/>
      <c r="Y54" s="153"/>
      <c r="Z54" s="153"/>
    </row>
    <row r="55" spans="1:26" x14ac:dyDescent="0.25">
      <c r="A55" s="1"/>
      <c r="B55" s="1"/>
      <c r="C55" s="1"/>
      <c r="D55" s="1"/>
      <c r="E55" s="1"/>
      <c r="F55" s="163"/>
      <c r="G55" s="149"/>
      <c r="H55" s="149"/>
      <c r="I55" s="149"/>
      <c r="J55" s="1"/>
      <c r="K55" s="1"/>
      <c r="L55" s="1"/>
      <c r="M55" s="1"/>
      <c r="N55" s="1"/>
      <c r="O55" s="1"/>
      <c r="P55" s="1"/>
      <c r="S55" s="1"/>
    </row>
    <row r="56" spans="1:26" x14ac:dyDescent="0.25">
      <c r="A56" s="156"/>
      <c r="B56" s="156"/>
      <c r="C56" s="156"/>
      <c r="D56" s="156" t="s">
        <v>68</v>
      </c>
      <c r="E56" s="156"/>
      <c r="F56" s="167"/>
      <c r="G56" s="157"/>
      <c r="H56" s="157"/>
      <c r="I56" s="157"/>
      <c r="J56" s="156"/>
      <c r="K56" s="156"/>
      <c r="L56" s="156"/>
      <c r="M56" s="156"/>
      <c r="N56" s="156"/>
      <c r="O56" s="156"/>
      <c r="P56" s="156"/>
      <c r="Q56" s="153"/>
      <c r="R56" s="153"/>
      <c r="S56" s="156"/>
      <c r="T56" s="153"/>
      <c r="U56" s="153"/>
      <c r="V56" s="153"/>
      <c r="W56" s="153"/>
      <c r="X56" s="153"/>
      <c r="Y56" s="153"/>
      <c r="Z56" s="153"/>
    </row>
    <row r="57" spans="1:26" ht="24.95" customHeight="1" x14ac:dyDescent="0.25">
      <c r="A57" s="170"/>
      <c r="B57" s="168" t="s">
        <v>167</v>
      </c>
      <c r="C57" s="171" t="s">
        <v>168</v>
      </c>
      <c r="D57" s="168" t="s">
        <v>169</v>
      </c>
      <c r="E57" s="168" t="s">
        <v>115</v>
      </c>
      <c r="F57" s="169">
        <v>232</v>
      </c>
      <c r="G57" s="169"/>
      <c r="H57" s="169"/>
      <c r="I57" s="169">
        <f>ROUND(F57*(G57+H57),2)</f>
        <v>0</v>
      </c>
      <c r="J57" s="168">
        <f>ROUND(F57*(N57),2)</f>
        <v>0</v>
      </c>
      <c r="K57" s="1">
        <f>ROUND(F57*(O57),2)</f>
        <v>0</v>
      </c>
      <c r="L57" s="1"/>
      <c r="M57" s="1">
        <f>ROUND(F57*(G57+H57),2)</f>
        <v>0</v>
      </c>
      <c r="N57" s="1">
        <v>0</v>
      </c>
      <c r="O57" s="1"/>
      <c r="P57" s="167">
        <f>ROUND(F57*(R57),3)</f>
        <v>7.0000000000000001E-3</v>
      </c>
      <c r="Q57" s="172"/>
      <c r="R57" s="172">
        <v>3.0000000000000001E-5</v>
      </c>
      <c r="S57" s="167">
        <f>ROUND(F57*(X57),3)</f>
        <v>0</v>
      </c>
      <c r="X57">
        <v>0</v>
      </c>
      <c r="Z57">
        <f>0.058844*POWER(I57,0.952797)</f>
        <v>0</v>
      </c>
    </row>
    <row r="58" spans="1:26" ht="24.95" customHeight="1" x14ac:dyDescent="0.25">
      <c r="A58" s="170"/>
      <c r="B58" s="168" t="s">
        <v>167</v>
      </c>
      <c r="C58" s="171" t="s">
        <v>170</v>
      </c>
      <c r="D58" s="168" t="s">
        <v>171</v>
      </c>
      <c r="E58" s="168" t="s">
        <v>115</v>
      </c>
      <c r="F58" s="169">
        <v>12</v>
      </c>
      <c r="G58" s="169"/>
      <c r="H58" s="169"/>
      <c r="I58" s="169">
        <f>ROUND(F58*(G58+H58),2)</f>
        <v>0</v>
      </c>
      <c r="J58" s="168">
        <f>ROUND(F58*(N58),2)</f>
        <v>0</v>
      </c>
      <c r="K58" s="1">
        <f>ROUND(F58*(O58),2)</f>
        <v>0</v>
      </c>
      <c r="L58" s="1"/>
      <c r="M58" s="1">
        <f>ROUND(F58*(G58+H58),2)</f>
        <v>0</v>
      </c>
      <c r="N58" s="1">
        <v>0</v>
      </c>
      <c r="O58" s="1"/>
      <c r="P58" s="167">
        <f>ROUND(F58*(R58),3)</f>
        <v>0</v>
      </c>
      <c r="Q58" s="172"/>
      <c r="R58" s="172">
        <v>3.0000000000000001E-5</v>
      </c>
      <c r="S58" s="167">
        <f>ROUND(F58*(X58),3)</f>
        <v>0</v>
      </c>
      <c r="X58">
        <v>0</v>
      </c>
      <c r="Z58">
        <f>0.058844*POWER(I58,0.952797)</f>
        <v>0</v>
      </c>
    </row>
    <row r="59" spans="1:26" ht="24.95" customHeight="1" x14ac:dyDescent="0.25">
      <c r="A59" s="170"/>
      <c r="B59" s="168" t="s">
        <v>167</v>
      </c>
      <c r="C59" s="171" t="s">
        <v>172</v>
      </c>
      <c r="D59" s="168" t="s">
        <v>173</v>
      </c>
      <c r="E59" s="168" t="s">
        <v>115</v>
      </c>
      <c r="F59" s="169">
        <v>4</v>
      </c>
      <c r="G59" s="169"/>
      <c r="H59" s="169"/>
      <c r="I59" s="169">
        <f>ROUND(F59*(G59+H59),2)</f>
        <v>0</v>
      </c>
      <c r="J59" s="168">
        <f>ROUND(F59*(N59),2)</f>
        <v>0</v>
      </c>
      <c r="K59" s="1">
        <f>ROUND(F59*(O59),2)</f>
        <v>0</v>
      </c>
      <c r="L59" s="1"/>
      <c r="M59" s="1">
        <f>ROUND(F59*(G59+H59),2)</f>
        <v>0</v>
      </c>
      <c r="N59" s="1">
        <v>0</v>
      </c>
      <c r="O59" s="1"/>
      <c r="P59" s="167">
        <f>ROUND(F59*(R59),3)</f>
        <v>0</v>
      </c>
      <c r="Q59" s="172"/>
      <c r="R59" s="172">
        <v>3.0000000000000004E-5</v>
      </c>
      <c r="S59" s="167">
        <f>ROUND(F59*(X59),3)</f>
        <v>0</v>
      </c>
      <c r="X59">
        <v>0</v>
      </c>
      <c r="Z59">
        <f>0.058844*POWER(I59,0.952797)</f>
        <v>0</v>
      </c>
    </row>
    <row r="60" spans="1:26" ht="24.95" customHeight="1" x14ac:dyDescent="0.25">
      <c r="A60" s="170"/>
      <c r="B60" s="168" t="s">
        <v>167</v>
      </c>
      <c r="C60" s="171" t="s">
        <v>174</v>
      </c>
      <c r="D60" s="168" t="s">
        <v>175</v>
      </c>
      <c r="E60" s="168" t="s">
        <v>115</v>
      </c>
      <c r="F60" s="169">
        <v>26</v>
      </c>
      <c r="G60" s="169"/>
      <c r="H60" s="169"/>
      <c r="I60" s="169">
        <f>ROUND(F60*(G60+H60),2)</f>
        <v>0</v>
      </c>
      <c r="J60" s="168">
        <f>ROUND(F60*(N60),2)</f>
        <v>0</v>
      </c>
      <c r="K60" s="1">
        <f>ROUND(F60*(O60),2)</f>
        <v>0</v>
      </c>
      <c r="L60" s="1"/>
      <c r="M60" s="1">
        <f>ROUND(F60*(G60+H60),2)</f>
        <v>0</v>
      </c>
      <c r="N60" s="1">
        <v>0</v>
      </c>
      <c r="O60" s="1"/>
      <c r="P60" s="167">
        <f>ROUND(F60*(R60),3)</f>
        <v>1E-3</v>
      </c>
      <c r="Q60" s="172"/>
      <c r="R60" s="172">
        <v>4.0000000000000003E-5</v>
      </c>
      <c r="S60" s="167">
        <f>ROUND(F60*(X60),3)</f>
        <v>0</v>
      </c>
      <c r="X60">
        <v>0</v>
      </c>
      <c r="Z60">
        <f>0.058844*POWER(I60,0.952797)</f>
        <v>0</v>
      </c>
    </row>
    <row r="61" spans="1:26" ht="24.95" customHeight="1" x14ac:dyDescent="0.25">
      <c r="A61" s="170"/>
      <c r="B61" s="168" t="s">
        <v>167</v>
      </c>
      <c r="C61" s="171" t="s">
        <v>176</v>
      </c>
      <c r="D61" s="168" t="s">
        <v>177</v>
      </c>
      <c r="E61" s="168" t="s">
        <v>115</v>
      </c>
      <c r="F61" s="169">
        <v>6</v>
      </c>
      <c r="G61" s="169"/>
      <c r="H61" s="169"/>
      <c r="I61" s="169">
        <f>ROUND(F61*(G61+H61),2)</f>
        <v>0</v>
      </c>
      <c r="J61" s="168">
        <f>ROUND(F61*(N61),2)</f>
        <v>0</v>
      </c>
      <c r="K61" s="1">
        <f>ROUND(F61*(O61),2)</f>
        <v>0</v>
      </c>
      <c r="L61" s="1"/>
      <c r="M61" s="1">
        <f>ROUND(F61*(G61+H61),2)</f>
        <v>0</v>
      </c>
      <c r="N61" s="1">
        <v>0</v>
      </c>
      <c r="O61" s="1"/>
      <c r="P61" s="167">
        <f>ROUND(F61*(R61),3)</f>
        <v>0</v>
      </c>
      <c r="Q61" s="172"/>
      <c r="R61" s="172">
        <v>4.0000000000000003E-5</v>
      </c>
      <c r="S61" s="167">
        <f>ROUND(F61*(X61),3)</f>
        <v>0</v>
      </c>
      <c r="X61">
        <v>0</v>
      </c>
      <c r="Z61">
        <f>0.058844*POWER(I61,0.952797)</f>
        <v>0</v>
      </c>
    </row>
    <row r="62" spans="1:26" ht="24.95" customHeight="1" x14ac:dyDescent="0.25">
      <c r="A62" s="170"/>
      <c r="B62" s="168" t="s">
        <v>167</v>
      </c>
      <c r="C62" s="171" t="s">
        <v>178</v>
      </c>
      <c r="D62" s="168" t="s">
        <v>179</v>
      </c>
      <c r="E62" s="168" t="s">
        <v>115</v>
      </c>
      <c r="F62" s="169">
        <v>116</v>
      </c>
      <c r="G62" s="169"/>
      <c r="H62" s="169"/>
      <c r="I62" s="169">
        <f>ROUND(F62*(G62+H62),2)</f>
        <v>0</v>
      </c>
      <c r="J62" s="168">
        <f>ROUND(F62*(N62),2)</f>
        <v>0</v>
      </c>
      <c r="K62" s="1">
        <f>ROUND(F62*(O62),2)</f>
        <v>0</v>
      </c>
      <c r="L62" s="1"/>
      <c r="M62" s="1">
        <f>ROUND(F62*(G62+H62),2)</f>
        <v>0</v>
      </c>
      <c r="N62" s="1">
        <v>0</v>
      </c>
      <c r="O62" s="1"/>
      <c r="P62" s="167">
        <f>ROUND(F62*(R62),3)</f>
        <v>0</v>
      </c>
      <c r="Q62" s="172"/>
      <c r="R62" s="172">
        <v>0</v>
      </c>
      <c r="S62" s="167">
        <f>ROUND(F62*(X62),3)</f>
        <v>0</v>
      </c>
      <c r="X62">
        <v>0</v>
      </c>
      <c r="Z62">
        <f>0.058844*POWER(I62,0.952797)</f>
        <v>0</v>
      </c>
    </row>
    <row r="63" spans="1:26" ht="24.95" customHeight="1" x14ac:dyDescent="0.25">
      <c r="A63" s="170"/>
      <c r="B63" s="168" t="s">
        <v>180</v>
      </c>
      <c r="C63" s="171" t="s">
        <v>181</v>
      </c>
      <c r="D63" s="168" t="s">
        <v>182</v>
      </c>
      <c r="E63" s="168" t="s">
        <v>115</v>
      </c>
      <c r="F63" s="169">
        <v>42</v>
      </c>
      <c r="G63" s="169"/>
      <c r="H63" s="169"/>
      <c r="I63" s="169">
        <f>ROUND(F63*(G63+H63),2)</f>
        <v>0</v>
      </c>
      <c r="J63" s="168">
        <f>ROUND(F63*(N63),2)</f>
        <v>0</v>
      </c>
      <c r="K63" s="1">
        <f>ROUND(F63*(O63),2)</f>
        <v>0</v>
      </c>
      <c r="L63" s="1"/>
      <c r="M63" s="1">
        <f>ROUND(F63*(G63+H63),2)</f>
        <v>0</v>
      </c>
      <c r="N63" s="1">
        <v>0</v>
      </c>
      <c r="O63" s="1"/>
      <c r="P63" s="167">
        <f>ROUND(F63*(R63),3)</f>
        <v>1E-3</v>
      </c>
      <c r="Q63" s="172"/>
      <c r="R63" s="172">
        <v>1.6779999999999999E-5</v>
      </c>
      <c r="S63" s="167">
        <f>ROUND(F63*(X63),3)</f>
        <v>0</v>
      </c>
      <c r="X63">
        <v>0</v>
      </c>
      <c r="Z63">
        <f>0.058844*POWER(I63,0.952797)</f>
        <v>0</v>
      </c>
    </row>
    <row r="64" spans="1:26" ht="24.95" customHeight="1" x14ac:dyDescent="0.25">
      <c r="A64" s="170"/>
      <c r="B64" s="168" t="s">
        <v>180</v>
      </c>
      <c r="C64" s="171" t="s">
        <v>183</v>
      </c>
      <c r="D64" s="168" t="s">
        <v>184</v>
      </c>
      <c r="E64" s="168" t="s">
        <v>115</v>
      </c>
      <c r="F64" s="169">
        <v>116</v>
      </c>
      <c r="G64" s="169"/>
      <c r="H64" s="169"/>
      <c r="I64" s="169">
        <f>ROUND(F64*(G64+H64),2)</f>
        <v>0</v>
      </c>
      <c r="J64" s="168">
        <f>ROUND(F64*(N64),2)</f>
        <v>0</v>
      </c>
      <c r="K64" s="1">
        <f>ROUND(F64*(O64),2)</f>
        <v>0</v>
      </c>
      <c r="L64" s="1"/>
      <c r="M64" s="1">
        <f>ROUND(F64*(G64+H64),2)</f>
        <v>0</v>
      </c>
      <c r="N64" s="1">
        <v>0</v>
      </c>
      <c r="O64" s="1"/>
      <c r="P64" s="167">
        <f>ROUND(F64*(R64),3)</f>
        <v>1.0999999999999999E-2</v>
      </c>
      <c r="Q64" s="172"/>
      <c r="R64" s="172">
        <v>9.2159999999999999E-5</v>
      </c>
      <c r="S64" s="167">
        <f>ROUND(F64*(X64),3)</f>
        <v>0</v>
      </c>
      <c r="X64">
        <v>0</v>
      </c>
      <c r="Z64">
        <f>0.058844*POWER(I64,0.952797)</f>
        <v>0</v>
      </c>
    </row>
    <row r="65" spans="1:26" ht="24.95" customHeight="1" x14ac:dyDescent="0.25">
      <c r="A65" s="170"/>
      <c r="B65" s="168" t="s">
        <v>180</v>
      </c>
      <c r="C65" s="171" t="s">
        <v>185</v>
      </c>
      <c r="D65" s="168" t="s">
        <v>186</v>
      </c>
      <c r="E65" s="168" t="s">
        <v>115</v>
      </c>
      <c r="F65" s="169">
        <v>214</v>
      </c>
      <c r="G65" s="169"/>
      <c r="H65" s="169"/>
      <c r="I65" s="169">
        <f>ROUND(F65*(G65+H65),2)</f>
        <v>0</v>
      </c>
      <c r="J65" s="168">
        <f>ROUND(F65*(N65),2)</f>
        <v>0</v>
      </c>
      <c r="K65" s="1">
        <f>ROUND(F65*(O65),2)</f>
        <v>0</v>
      </c>
      <c r="L65" s="1"/>
      <c r="M65" s="1">
        <f>ROUND(F65*(G65+H65),2)</f>
        <v>0</v>
      </c>
      <c r="N65" s="1">
        <v>0</v>
      </c>
      <c r="O65" s="1"/>
      <c r="P65" s="167">
        <f>ROUND(F65*(R65),3)</f>
        <v>2.7E-2</v>
      </c>
      <c r="Q65" s="172"/>
      <c r="R65" s="172">
        <v>1.2772E-4</v>
      </c>
      <c r="S65" s="167">
        <f>ROUND(F65*(X65),3)</f>
        <v>0</v>
      </c>
      <c r="X65">
        <v>0</v>
      </c>
      <c r="Z65">
        <f>0.058844*POWER(I65,0.952797)</f>
        <v>0</v>
      </c>
    </row>
    <row r="66" spans="1:26" ht="24.95" customHeight="1" x14ac:dyDescent="0.25">
      <c r="A66" s="170"/>
      <c r="B66" s="168" t="s">
        <v>180</v>
      </c>
      <c r="C66" s="171" t="s">
        <v>185</v>
      </c>
      <c r="D66" s="168" t="s">
        <v>186</v>
      </c>
      <c r="E66" s="168" t="s">
        <v>115</v>
      </c>
      <c r="F66" s="169">
        <v>4</v>
      </c>
      <c r="G66" s="169"/>
      <c r="H66" s="169"/>
      <c r="I66" s="169">
        <f>ROUND(F66*(G66+H66),2)</f>
        <v>0</v>
      </c>
      <c r="J66" s="168">
        <f>ROUND(F66*(N66),2)</f>
        <v>0</v>
      </c>
      <c r="K66" s="1">
        <f>ROUND(F66*(O66),2)</f>
        <v>0</v>
      </c>
      <c r="L66" s="1"/>
      <c r="M66" s="1">
        <f>ROUND(F66*(G66+H66),2)</f>
        <v>0</v>
      </c>
      <c r="N66" s="1">
        <v>0</v>
      </c>
      <c r="O66" s="1"/>
      <c r="P66" s="167">
        <f>ROUND(F66*(R66),3)</f>
        <v>1E-3</v>
      </c>
      <c r="Q66" s="172"/>
      <c r="R66" s="172">
        <v>1.2772E-4</v>
      </c>
      <c r="S66" s="167">
        <f>ROUND(F66*(X66),3)</f>
        <v>0</v>
      </c>
      <c r="X66">
        <v>0</v>
      </c>
      <c r="Z66">
        <f>0.058844*POWER(I66,0.952797)</f>
        <v>0</v>
      </c>
    </row>
    <row r="67" spans="1:26" ht="24.95" customHeight="1" x14ac:dyDescent="0.25">
      <c r="A67" s="170"/>
      <c r="B67" s="168" t="s">
        <v>180</v>
      </c>
      <c r="C67" s="171" t="s">
        <v>187</v>
      </c>
      <c r="D67" s="168" t="s">
        <v>188</v>
      </c>
      <c r="E67" s="168" t="s">
        <v>115</v>
      </c>
      <c r="F67" s="169">
        <v>11</v>
      </c>
      <c r="G67" s="169"/>
      <c r="H67" s="169"/>
      <c r="I67" s="169">
        <f>ROUND(F67*(G67+H67),2)</f>
        <v>0</v>
      </c>
      <c r="J67" s="168">
        <f>ROUND(F67*(N67),2)</f>
        <v>0</v>
      </c>
      <c r="K67" s="1">
        <f>ROUND(F67*(O67),2)</f>
        <v>0</v>
      </c>
      <c r="L67" s="1"/>
      <c r="M67" s="1">
        <f>ROUND(F67*(G67+H67),2)</f>
        <v>0</v>
      </c>
      <c r="N67" s="1">
        <v>0</v>
      </c>
      <c r="O67" s="1"/>
      <c r="P67" s="167">
        <f>ROUND(F67*(R67),3)</f>
        <v>2E-3</v>
      </c>
      <c r="Q67" s="172"/>
      <c r="R67" s="172">
        <v>1.7279999999999997E-4</v>
      </c>
      <c r="S67" s="167">
        <f>ROUND(F67*(X67),3)</f>
        <v>0</v>
      </c>
      <c r="X67">
        <v>0</v>
      </c>
      <c r="Z67">
        <f>0.058844*POWER(I67,0.952797)</f>
        <v>0</v>
      </c>
    </row>
    <row r="68" spans="1:26" ht="24.95" customHeight="1" x14ac:dyDescent="0.25">
      <c r="A68" s="170"/>
      <c r="B68" s="168" t="s">
        <v>88</v>
      </c>
      <c r="C68" s="171" t="s">
        <v>189</v>
      </c>
      <c r="D68" s="168" t="s">
        <v>190</v>
      </c>
      <c r="E68" s="168" t="s">
        <v>91</v>
      </c>
      <c r="F68" s="169">
        <v>116</v>
      </c>
      <c r="G68" s="169"/>
      <c r="H68" s="169"/>
      <c r="I68" s="169">
        <f>ROUND(F68*(G68+H68),2)</f>
        <v>0</v>
      </c>
      <c r="J68" s="168">
        <f>ROUND(F68*(N68),2)</f>
        <v>0</v>
      </c>
      <c r="K68" s="1">
        <f>ROUND(F68*(O68),2)</f>
        <v>0</v>
      </c>
      <c r="L68" s="1"/>
      <c r="M68" s="1">
        <f>ROUND(F68*(G68+H68),2)</f>
        <v>0</v>
      </c>
      <c r="N68" s="1">
        <v>0</v>
      </c>
      <c r="O68" s="1"/>
      <c r="P68" s="167">
        <f>ROUND(F68*(R68),3)</f>
        <v>0</v>
      </c>
      <c r="Q68" s="172"/>
      <c r="R68" s="172">
        <v>0</v>
      </c>
      <c r="S68" s="167">
        <f>ROUND(F68*(X68),3)</f>
        <v>0</v>
      </c>
      <c r="X68">
        <v>0</v>
      </c>
      <c r="Z68">
        <f>0.058844*POWER(I68,0.952797)</f>
        <v>0</v>
      </c>
    </row>
    <row r="69" spans="1:26" ht="24.95" customHeight="1" x14ac:dyDescent="0.25">
      <c r="A69" s="170"/>
      <c r="B69" s="168" t="s">
        <v>88</v>
      </c>
      <c r="C69" s="171" t="s">
        <v>191</v>
      </c>
      <c r="D69" s="168" t="s">
        <v>192</v>
      </c>
      <c r="E69" s="168" t="s">
        <v>91</v>
      </c>
      <c r="F69" s="169">
        <v>17</v>
      </c>
      <c r="G69" s="169"/>
      <c r="H69" s="169"/>
      <c r="I69" s="169">
        <f>ROUND(F69*(G69+H69),2)</f>
        <v>0</v>
      </c>
      <c r="J69" s="168">
        <f>ROUND(F69*(N69),2)</f>
        <v>0</v>
      </c>
      <c r="K69" s="1">
        <f>ROUND(F69*(O69),2)</f>
        <v>0</v>
      </c>
      <c r="L69" s="1"/>
      <c r="M69" s="1">
        <f>ROUND(F69*(G69+H69),2)</f>
        <v>0</v>
      </c>
      <c r="N69" s="1">
        <v>0</v>
      </c>
      <c r="O69" s="1"/>
      <c r="P69" s="167">
        <f>ROUND(F69*(R69),3)</f>
        <v>0</v>
      </c>
      <c r="Q69" s="172"/>
      <c r="R69" s="172">
        <v>0</v>
      </c>
      <c r="S69" s="167">
        <f>ROUND(F69*(X69),3)</f>
        <v>0</v>
      </c>
      <c r="X69">
        <v>0</v>
      </c>
      <c r="Z69">
        <f>0.058844*POWER(I69,0.952797)</f>
        <v>0</v>
      </c>
    </row>
    <row r="70" spans="1:26" ht="24.95" customHeight="1" x14ac:dyDescent="0.25">
      <c r="A70" s="170"/>
      <c r="B70" s="168" t="s">
        <v>88</v>
      </c>
      <c r="C70" s="171" t="s">
        <v>193</v>
      </c>
      <c r="D70" s="168" t="s">
        <v>194</v>
      </c>
      <c r="E70" s="168" t="s">
        <v>91</v>
      </c>
      <c r="F70" s="169">
        <v>13</v>
      </c>
      <c r="G70" s="169"/>
      <c r="H70" s="169"/>
      <c r="I70" s="169">
        <f>ROUND(F70*(G70+H70),2)</f>
        <v>0</v>
      </c>
      <c r="J70" s="168">
        <f>ROUND(F70*(N70),2)</f>
        <v>0</v>
      </c>
      <c r="K70" s="1">
        <f>ROUND(F70*(O70),2)</f>
        <v>0</v>
      </c>
      <c r="L70" s="1"/>
      <c r="M70" s="1">
        <f>ROUND(F70*(G70+H70),2)</f>
        <v>0</v>
      </c>
      <c r="N70" s="1">
        <v>0</v>
      </c>
      <c r="O70" s="1"/>
      <c r="P70" s="167">
        <f>ROUND(F70*(R70),3)</f>
        <v>0</v>
      </c>
      <c r="Q70" s="172"/>
      <c r="R70" s="172">
        <v>0</v>
      </c>
      <c r="S70" s="167">
        <f>ROUND(F70*(X70),3)</f>
        <v>0</v>
      </c>
      <c r="X70">
        <v>0</v>
      </c>
      <c r="Z70">
        <f>0.058844*POWER(I70,0.952797)</f>
        <v>0</v>
      </c>
    </row>
    <row r="71" spans="1:26" ht="24.95" customHeight="1" x14ac:dyDescent="0.25">
      <c r="A71" s="170"/>
      <c r="B71" s="168" t="s">
        <v>88</v>
      </c>
      <c r="C71" s="171" t="s">
        <v>195</v>
      </c>
      <c r="D71" s="168" t="s">
        <v>196</v>
      </c>
      <c r="E71" s="168" t="s">
        <v>91</v>
      </c>
      <c r="F71" s="169">
        <v>11</v>
      </c>
      <c r="G71" s="169"/>
      <c r="H71" s="169"/>
      <c r="I71" s="169">
        <f>ROUND(F71*(G71+H71),2)</f>
        <v>0</v>
      </c>
      <c r="J71" s="168">
        <f>ROUND(F71*(N71),2)</f>
        <v>0</v>
      </c>
      <c r="K71" s="1">
        <f>ROUND(F71*(O71),2)</f>
        <v>0</v>
      </c>
      <c r="L71" s="1"/>
      <c r="M71" s="1">
        <f>ROUND(F71*(G71+H71),2)</f>
        <v>0</v>
      </c>
      <c r="N71" s="1">
        <v>0</v>
      </c>
      <c r="O71" s="1"/>
      <c r="P71" s="167">
        <f>ROUND(F71*(R71),3)</f>
        <v>0</v>
      </c>
      <c r="Q71" s="172"/>
      <c r="R71" s="172">
        <v>0</v>
      </c>
      <c r="S71" s="167">
        <f>ROUND(F71*(X71),3)</f>
        <v>0</v>
      </c>
      <c r="X71">
        <v>0</v>
      </c>
      <c r="Z71">
        <f>0.058844*POWER(I71,0.952797)</f>
        <v>0</v>
      </c>
    </row>
    <row r="72" spans="1:26" ht="24.95" customHeight="1" x14ac:dyDescent="0.25">
      <c r="A72" s="170"/>
      <c r="B72" s="168" t="s">
        <v>88</v>
      </c>
      <c r="C72" s="171" t="s">
        <v>197</v>
      </c>
      <c r="D72" s="168" t="s">
        <v>198</v>
      </c>
      <c r="E72" s="168" t="s">
        <v>91</v>
      </c>
      <c r="F72" s="169">
        <v>5</v>
      </c>
      <c r="G72" s="169"/>
      <c r="H72" s="169"/>
      <c r="I72" s="169">
        <f>ROUND(F72*(G72+H72),2)</f>
        <v>0</v>
      </c>
      <c r="J72" s="168">
        <f>ROUND(F72*(N72),2)</f>
        <v>0</v>
      </c>
      <c r="K72" s="1">
        <f>ROUND(F72*(O72),2)</f>
        <v>0</v>
      </c>
      <c r="L72" s="1"/>
      <c r="M72" s="1">
        <f>ROUND(F72*(G72+H72),2)</f>
        <v>0</v>
      </c>
      <c r="N72" s="1">
        <v>0</v>
      </c>
      <c r="O72" s="1"/>
      <c r="P72" s="167">
        <f>ROUND(F72*(R72),3)</f>
        <v>0</v>
      </c>
      <c r="Q72" s="172"/>
      <c r="R72" s="172">
        <v>0</v>
      </c>
      <c r="S72" s="167">
        <f>ROUND(F72*(X72),3)</f>
        <v>0</v>
      </c>
      <c r="X72">
        <v>0</v>
      </c>
      <c r="Z72">
        <f>0.058844*POWER(I72,0.952797)</f>
        <v>0</v>
      </c>
    </row>
    <row r="73" spans="1:26" ht="24.95" customHeight="1" x14ac:dyDescent="0.25">
      <c r="A73" s="170"/>
      <c r="B73" s="168" t="s">
        <v>88</v>
      </c>
      <c r="C73" s="171" t="s">
        <v>199</v>
      </c>
      <c r="D73" s="168" t="s">
        <v>200</v>
      </c>
      <c r="E73" s="168" t="s">
        <v>91</v>
      </c>
      <c r="F73" s="169">
        <v>5</v>
      </c>
      <c r="G73" s="169"/>
      <c r="H73" s="169"/>
      <c r="I73" s="169">
        <f>ROUND(F73*(G73+H73),2)</f>
        <v>0</v>
      </c>
      <c r="J73" s="168">
        <f>ROUND(F73*(N73),2)</f>
        <v>0</v>
      </c>
      <c r="K73" s="1">
        <f>ROUND(F73*(O73),2)</f>
        <v>0</v>
      </c>
      <c r="L73" s="1"/>
      <c r="M73" s="1">
        <f>ROUND(F73*(G73+H73),2)</f>
        <v>0</v>
      </c>
      <c r="N73" s="1">
        <v>0</v>
      </c>
      <c r="O73" s="1"/>
      <c r="P73" s="167">
        <f>ROUND(F73*(R73),3)</f>
        <v>0</v>
      </c>
      <c r="Q73" s="172"/>
      <c r="R73" s="172">
        <v>0</v>
      </c>
      <c r="S73" s="167">
        <f>ROUND(F73*(X73),3)</f>
        <v>0</v>
      </c>
      <c r="X73">
        <v>0</v>
      </c>
      <c r="Z73">
        <f>0.058844*POWER(I73,0.952797)</f>
        <v>0</v>
      </c>
    </row>
    <row r="74" spans="1:26" ht="24.95" customHeight="1" x14ac:dyDescent="0.25">
      <c r="A74" s="170"/>
      <c r="B74" s="168" t="s">
        <v>88</v>
      </c>
      <c r="C74" s="171" t="s">
        <v>201</v>
      </c>
      <c r="D74" s="168" t="s">
        <v>202</v>
      </c>
      <c r="E74" s="168" t="s">
        <v>91</v>
      </c>
      <c r="F74" s="169">
        <v>19</v>
      </c>
      <c r="G74" s="169"/>
      <c r="H74" s="169"/>
      <c r="I74" s="169">
        <f>ROUND(F74*(G74+H74),2)</f>
        <v>0</v>
      </c>
      <c r="J74" s="168">
        <f>ROUND(F74*(N74),2)</f>
        <v>0</v>
      </c>
      <c r="K74" s="1">
        <f>ROUND(F74*(O74),2)</f>
        <v>0</v>
      </c>
      <c r="L74" s="1"/>
      <c r="M74" s="1">
        <f>ROUND(F74*(G74+H74),2)</f>
        <v>0</v>
      </c>
      <c r="N74" s="1">
        <v>0</v>
      </c>
      <c r="O74" s="1"/>
      <c r="P74" s="167">
        <f>ROUND(F74*(R74),3)</f>
        <v>0</v>
      </c>
      <c r="Q74" s="172"/>
      <c r="R74" s="172">
        <v>0</v>
      </c>
      <c r="S74" s="167">
        <f>ROUND(F74*(X74),3)</f>
        <v>0</v>
      </c>
      <c r="X74">
        <v>0</v>
      </c>
      <c r="Z74">
        <f>0.058844*POWER(I74,0.952797)</f>
        <v>0</v>
      </c>
    </row>
    <row r="75" spans="1:26" ht="24.95" customHeight="1" x14ac:dyDescent="0.25">
      <c r="A75" s="170"/>
      <c r="B75" s="168" t="s">
        <v>88</v>
      </c>
      <c r="C75" s="171" t="s">
        <v>203</v>
      </c>
      <c r="D75" s="168" t="s">
        <v>204</v>
      </c>
      <c r="E75" s="168" t="s">
        <v>91</v>
      </c>
      <c r="F75" s="169">
        <v>11</v>
      </c>
      <c r="G75" s="169"/>
      <c r="H75" s="169"/>
      <c r="I75" s="169">
        <f>ROUND(F75*(G75+H75),2)</f>
        <v>0</v>
      </c>
      <c r="J75" s="168">
        <f>ROUND(F75*(N75),2)</f>
        <v>0</v>
      </c>
      <c r="K75" s="1">
        <f>ROUND(F75*(O75),2)</f>
        <v>0</v>
      </c>
      <c r="L75" s="1"/>
      <c r="M75" s="1">
        <f>ROUND(F75*(G75+H75),2)</f>
        <v>0</v>
      </c>
      <c r="N75" s="1">
        <v>0</v>
      </c>
      <c r="O75" s="1"/>
      <c r="P75" s="167">
        <f>ROUND(F75*(R75),3)</f>
        <v>0</v>
      </c>
      <c r="Q75" s="172"/>
      <c r="R75" s="172">
        <v>0</v>
      </c>
      <c r="S75" s="167">
        <f>ROUND(F75*(X75),3)</f>
        <v>0</v>
      </c>
      <c r="X75">
        <v>0</v>
      </c>
      <c r="Z75">
        <f>0.058844*POWER(I75,0.952797)</f>
        <v>0</v>
      </c>
    </row>
    <row r="76" spans="1:26" ht="24.95" customHeight="1" x14ac:dyDescent="0.25">
      <c r="A76" s="170"/>
      <c r="B76" s="168" t="s">
        <v>88</v>
      </c>
      <c r="C76" s="171" t="s">
        <v>205</v>
      </c>
      <c r="D76" s="168" t="s">
        <v>206</v>
      </c>
      <c r="E76" s="168" t="s">
        <v>91</v>
      </c>
      <c r="F76" s="169">
        <v>5</v>
      </c>
      <c r="G76" s="169"/>
      <c r="H76" s="169"/>
      <c r="I76" s="169">
        <f>ROUND(F76*(G76+H76),2)</f>
        <v>0</v>
      </c>
      <c r="J76" s="168">
        <f>ROUND(F76*(N76),2)</f>
        <v>0</v>
      </c>
      <c r="K76" s="1">
        <f>ROUND(F76*(O76),2)</f>
        <v>0</v>
      </c>
      <c r="L76" s="1"/>
      <c r="M76" s="1">
        <f>ROUND(F76*(G76+H76),2)</f>
        <v>0</v>
      </c>
      <c r="N76" s="1">
        <v>0</v>
      </c>
      <c r="O76" s="1"/>
      <c r="P76" s="167">
        <f>ROUND(F76*(R76),3)</f>
        <v>0</v>
      </c>
      <c r="Q76" s="172"/>
      <c r="R76" s="172">
        <v>0</v>
      </c>
      <c r="S76" s="167">
        <f>ROUND(F76*(X76),3)</f>
        <v>0</v>
      </c>
      <c r="X76">
        <v>0</v>
      </c>
      <c r="Z76">
        <f>0.058844*POWER(I76,0.952797)</f>
        <v>0</v>
      </c>
    </row>
    <row r="77" spans="1:26" ht="24.95" customHeight="1" x14ac:dyDescent="0.25">
      <c r="A77" s="170"/>
      <c r="B77" s="168" t="s">
        <v>88</v>
      </c>
      <c r="C77" s="171" t="s">
        <v>207</v>
      </c>
      <c r="D77" s="168" t="s">
        <v>208</v>
      </c>
      <c r="E77" s="168" t="s">
        <v>91</v>
      </c>
      <c r="F77" s="169">
        <v>17</v>
      </c>
      <c r="G77" s="169"/>
      <c r="H77" s="169"/>
      <c r="I77" s="169">
        <f>ROUND(F77*(G77+H77),2)</f>
        <v>0</v>
      </c>
      <c r="J77" s="168">
        <f>ROUND(F77*(N77),2)</f>
        <v>0</v>
      </c>
      <c r="K77" s="1">
        <f>ROUND(F77*(O77),2)</f>
        <v>0</v>
      </c>
      <c r="L77" s="1"/>
      <c r="M77" s="1">
        <f>ROUND(F77*(G77+H77),2)</f>
        <v>0</v>
      </c>
      <c r="N77" s="1">
        <v>0</v>
      </c>
      <c r="O77" s="1"/>
      <c r="P77" s="167">
        <f>ROUND(F77*(R77),3)</f>
        <v>0</v>
      </c>
      <c r="Q77" s="172"/>
      <c r="R77" s="172">
        <v>0</v>
      </c>
      <c r="S77" s="167">
        <f>ROUND(F77*(X77),3)</f>
        <v>0</v>
      </c>
      <c r="X77">
        <v>0</v>
      </c>
      <c r="Z77">
        <f>0.058844*POWER(I77,0.952797)</f>
        <v>0</v>
      </c>
    </row>
    <row r="78" spans="1:26" ht="24.95" customHeight="1" x14ac:dyDescent="0.25">
      <c r="A78" s="170"/>
      <c r="B78" s="168" t="s">
        <v>88</v>
      </c>
      <c r="C78" s="171" t="s">
        <v>209</v>
      </c>
      <c r="D78" s="168" t="s">
        <v>210</v>
      </c>
      <c r="E78" s="168" t="s">
        <v>91</v>
      </c>
      <c r="F78" s="169">
        <v>116</v>
      </c>
      <c r="G78" s="169"/>
      <c r="H78" s="169"/>
      <c r="I78" s="169">
        <f>ROUND(F78*(G78+H78),2)</f>
        <v>0</v>
      </c>
      <c r="J78" s="168">
        <f>ROUND(F78*(N78),2)</f>
        <v>0</v>
      </c>
      <c r="K78" s="1">
        <f>ROUND(F78*(O78),2)</f>
        <v>0</v>
      </c>
      <c r="L78" s="1"/>
      <c r="M78" s="1">
        <f>ROUND(F78*(G78+H78),2)</f>
        <v>0</v>
      </c>
      <c r="N78" s="1">
        <v>0</v>
      </c>
      <c r="O78" s="1"/>
      <c r="P78" s="167">
        <f>ROUND(F78*(R78),3)</f>
        <v>0</v>
      </c>
      <c r="Q78" s="172"/>
      <c r="R78" s="172">
        <v>0</v>
      </c>
      <c r="S78" s="167">
        <f>ROUND(F78*(X78),3)</f>
        <v>0</v>
      </c>
      <c r="X78">
        <v>0</v>
      </c>
      <c r="Z78">
        <f>0.058844*POWER(I78,0.952797)</f>
        <v>0</v>
      </c>
    </row>
    <row r="79" spans="1:26" ht="24.95" customHeight="1" x14ac:dyDescent="0.25">
      <c r="A79" s="170"/>
      <c r="B79" s="168" t="s">
        <v>88</v>
      </c>
      <c r="C79" s="171" t="s">
        <v>211</v>
      </c>
      <c r="D79" s="168" t="s">
        <v>212</v>
      </c>
      <c r="E79" s="168" t="s">
        <v>91</v>
      </c>
      <c r="F79" s="169">
        <v>116</v>
      </c>
      <c r="G79" s="169"/>
      <c r="H79" s="169"/>
      <c r="I79" s="169">
        <f>ROUND(F79*(G79+H79),2)</f>
        <v>0</v>
      </c>
      <c r="J79" s="168">
        <f>ROUND(F79*(N79),2)</f>
        <v>0</v>
      </c>
      <c r="K79" s="1">
        <f>ROUND(F79*(O79),2)</f>
        <v>0</v>
      </c>
      <c r="L79" s="1"/>
      <c r="M79" s="1">
        <f>ROUND(F79*(G79+H79),2)</f>
        <v>0</v>
      </c>
      <c r="N79" s="1">
        <v>0</v>
      </c>
      <c r="O79" s="1"/>
      <c r="P79" s="167">
        <f>ROUND(F79*(R79),3)</f>
        <v>0</v>
      </c>
      <c r="Q79" s="172"/>
      <c r="R79" s="172">
        <v>0</v>
      </c>
      <c r="S79" s="167">
        <f>ROUND(F79*(X79),3)</f>
        <v>0</v>
      </c>
      <c r="X79">
        <v>0</v>
      </c>
      <c r="Z79">
        <f>0.058844*POWER(I79,0.952797)</f>
        <v>0</v>
      </c>
    </row>
    <row r="80" spans="1:26" x14ac:dyDescent="0.25">
      <c r="A80" s="156"/>
      <c r="B80" s="156"/>
      <c r="C80" s="156"/>
      <c r="D80" s="156" t="s">
        <v>68</v>
      </c>
      <c r="E80" s="156"/>
      <c r="F80" s="167"/>
      <c r="G80" s="159">
        <f>ROUND((SUM(L56:L79))/1,2)</f>
        <v>0</v>
      </c>
      <c r="H80" s="159">
        <f>ROUND((SUM(M56:M79))/1,2)</f>
        <v>0</v>
      </c>
      <c r="I80" s="159">
        <f>ROUND((SUM(I56:I79))/1,2)</f>
        <v>0</v>
      </c>
      <c r="J80" s="156"/>
      <c r="K80" s="156"/>
      <c r="L80" s="156">
        <f>ROUND((SUM(L56:L79))/1,2)</f>
        <v>0</v>
      </c>
      <c r="M80" s="156">
        <f>ROUND((SUM(M56:M79))/1,2)</f>
        <v>0</v>
      </c>
      <c r="N80" s="156"/>
      <c r="O80" s="156"/>
      <c r="P80" s="173">
        <f>ROUND((SUM(P56:P79))/1,2)</f>
        <v>0.05</v>
      </c>
      <c r="Q80" s="153"/>
      <c r="R80" s="153"/>
      <c r="S80" s="173">
        <f>ROUND((SUM(S56:S79))/1,2)</f>
        <v>0</v>
      </c>
      <c r="T80" s="153"/>
      <c r="U80" s="153"/>
      <c r="V80" s="153"/>
      <c r="W80" s="153"/>
      <c r="X80" s="153"/>
      <c r="Y80" s="153"/>
      <c r="Z80" s="153"/>
    </row>
    <row r="81" spans="1:26" x14ac:dyDescent="0.25">
      <c r="A81" s="1"/>
      <c r="B81" s="1"/>
      <c r="C81" s="1"/>
      <c r="D81" s="1"/>
      <c r="E81" s="1"/>
      <c r="F81" s="163"/>
      <c r="G81" s="149"/>
      <c r="H81" s="149"/>
      <c r="I81" s="149"/>
      <c r="J81" s="1"/>
      <c r="K81" s="1"/>
      <c r="L81" s="1"/>
      <c r="M81" s="1"/>
      <c r="N81" s="1"/>
      <c r="O81" s="1"/>
      <c r="P81" s="1"/>
      <c r="S81" s="1"/>
    </row>
    <row r="82" spans="1:26" x14ac:dyDescent="0.25">
      <c r="A82" s="156"/>
      <c r="B82" s="156"/>
      <c r="C82" s="156"/>
      <c r="D82" s="156" t="s">
        <v>69</v>
      </c>
      <c r="E82" s="156"/>
      <c r="F82" s="167"/>
      <c r="G82" s="157"/>
      <c r="H82" s="157"/>
      <c r="I82" s="157"/>
      <c r="J82" s="156"/>
      <c r="K82" s="156"/>
      <c r="L82" s="156"/>
      <c r="M82" s="156"/>
      <c r="N82" s="156"/>
      <c r="O82" s="156"/>
      <c r="P82" s="156"/>
      <c r="Q82" s="153"/>
      <c r="R82" s="153"/>
      <c r="S82" s="156"/>
      <c r="T82" s="153"/>
      <c r="U82" s="153"/>
      <c r="V82" s="153"/>
      <c r="W82" s="153"/>
      <c r="X82" s="153"/>
      <c r="Y82" s="153"/>
      <c r="Z82" s="153"/>
    </row>
    <row r="83" spans="1:26" ht="24.95" customHeight="1" x14ac:dyDescent="0.25">
      <c r="A83" s="170"/>
      <c r="B83" s="168" t="s">
        <v>213</v>
      </c>
      <c r="C83" s="171" t="s">
        <v>214</v>
      </c>
      <c r="D83" s="168" t="s">
        <v>215</v>
      </c>
      <c r="E83" s="168" t="s">
        <v>216</v>
      </c>
      <c r="F83" s="169">
        <v>407.9</v>
      </c>
      <c r="G83" s="169"/>
      <c r="H83" s="169"/>
      <c r="I83" s="169">
        <f>ROUND(F83*(G83+H83),2)</f>
        <v>0</v>
      </c>
      <c r="J83" s="168">
        <f>ROUND(F83*(N83),2)</f>
        <v>0</v>
      </c>
      <c r="K83" s="1">
        <f>ROUND(F83*(O83),2)</f>
        <v>0</v>
      </c>
      <c r="L83" s="1"/>
      <c r="M83" s="1">
        <f>ROUND(F83*(G83+H83),2)</f>
        <v>0</v>
      </c>
      <c r="N83" s="1">
        <v>0</v>
      </c>
      <c r="O83" s="1"/>
      <c r="P83" s="167">
        <f>ROUND(F83*(R83),3)</f>
        <v>0</v>
      </c>
      <c r="Q83" s="172"/>
      <c r="R83" s="172">
        <v>0</v>
      </c>
      <c r="S83" s="167">
        <f>ROUND(F83*(X83),3)</f>
        <v>0</v>
      </c>
      <c r="X83">
        <v>0</v>
      </c>
      <c r="Z83">
        <f>0.058844*POWER(I83,0.952797)</f>
        <v>0</v>
      </c>
    </row>
    <row r="84" spans="1:26" ht="24.95" customHeight="1" x14ac:dyDescent="0.25">
      <c r="A84" s="170"/>
      <c r="B84" s="168" t="s">
        <v>213</v>
      </c>
      <c r="C84" s="171" t="s">
        <v>217</v>
      </c>
      <c r="D84" s="168" t="s">
        <v>218</v>
      </c>
      <c r="E84" s="168" t="s">
        <v>216</v>
      </c>
      <c r="F84" s="169">
        <v>407.9</v>
      </c>
      <c r="G84" s="169"/>
      <c r="H84" s="169"/>
      <c r="I84" s="169">
        <f>ROUND(F84*(G84+H84),2)</f>
        <v>0</v>
      </c>
      <c r="J84" s="168">
        <f>ROUND(F84*(N84),2)</f>
        <v>0</v>
      </c>
      <c r="K84" s="1">
        <f>ROUND(F84*(O84),2)</f>
        <v>0</v>
      </c>
      <c r="L84" s="1"/>
      <c r="M84" s="1">
        <f>ROUND(F84*(G84+H84),2)</f>
        <v>0</v>
      </c>
      <c r="N84" s="1">
        <v>0</v>
      </c>
      <c r="O84" s="1"/>
      <c r="P84" s="167">
        <f>ROUND(F84*(R84),3)</f>
        <v>0</v>
      </c>
      <c r="Q84" s="172"/>
      <c r="R84" s="172">
        <v>0</v>
      </c>
      <c r="S84" s="167">
        <f>ROUND(F84*(X84),3)</f>
        <v>0</v>
      </c>
      <c r="X84">
        <v>0</v>
      </c>
      <c r="Z84">
        <f>0.058844*POWER(I84,0.952797)</f>
        <v>0</v>
      </c>
    </row>
    <row r="85" spans="1:26" ht="24.95" customHeight="1" x14ac:dyDescent="0.25">
      <c r="A85" s="170"/>
      <c r="B85" s="168" t="s">
        <v>213</v>
      </c>
      <c r="C85" s="171" t="s">
        <v>219</v>
      </c>
      <c r="D85" s="168" t="s">
        <v>220</v>
      </c>
      <c r="E85" s="168" t="s">
        <v>115</v>
      </c>
      <c r="F85" s="169">
        <v>2</v>
      </c>
      <c r="G85" s="169"/>
      <c r="H85" s="169"/>
      <c r="I85" s="169">
        <f>ROUND(F85*(G85+H85),2)</f>
        <v>0</v>
      </c>
      <c r="J85" s="168">
        <f>ROUND(F85*(N85),2)</f>
        <v>0</v>
      </c>
      <c r="K85" s="1">
        <f>ROUND(F85*(O85),2)</f>
        <v>0</v>
      </c>
      <c r="L85" s="1"/>
      <c r="M85" s="1">
        <f>ROUND(F85*(G85+H85),2)</f>
        <v>0</v>
      </c>
      <c r="N85" s="1">
        <v>0</v>
      </c>
      <c r="O85" s="1"/>
      <c r="P85" s="167">
        <f>ROUND(F85*(R85),3)</f>
        <v>0</v>
      </c>
      <c r="Q85" s="172"/>
      <c r="R85" s="172">
        <v>2.0000000000000002E-5</v>
      </c>
      <c r="S85" s="167">
        <f>ROUND(F85*(X85),3)</f>
        <v>0</v>
      </c>
      <c r="X85">
        <v>0</v>
      </c>
      <c r="Z85">
        <f>0.058844*POWER(I85,0.952797)</f>
        <v>0</v>
      </c>
    </row>
    <row r="86" spans="1:26" ht="24.95" customHeight="1" x14ac:dyDescent="0.25">
      <c r="A86" s="170"/>
      <c r="B86" s="168" t="s">
        <v>213</v>
      </c>
      <c r="C86" s="171" t="s">
        <v>221</v>
      </c>
      <c r="D86" s="168" t="s">
        <v>222</v>
      </c>
      <c r="E86" s="168" t="s">
        <v>115</v>
      </c>
      <c r="F86" s="169">
        <v>4</v>
      </c>
      <c r="G86" s="169"/>
      <c r="H86" s="169"/>
      <c r="I86" s="169">
        <f>ROUND(F86*(G86+H86),2)</f>
        <v>0</v>
      </c>
      <c r="J86" s="168">
        <f>ROUND(F86*(N86),2)</f>
        <v>0</v>
      </c>
      <c r="K86" s="1">
        <f>ROUND(F86*(O86),2)</f>
        <v>0</v>
      </c>
      <c r="L86" s="1"/>
      <c r="M86" s="1">
        <f>ROUND(F86*(G86+H86),2)</f>
        <v>0</v>
      </c>
      <c r="N86" s="1">
        <v>0</v>
      </c>
      <c r="O86" s="1"/>
      <c r="P86" s="167">
        <f>ROUND(F86*(R86),3)</f>
        <v>0</v>
      </c>
      <c r="Q86" s="172"/>
      <c r="R86" s="172">
        <v>2.0000000000000002E-5</v>
      </c>
      <c r="S86" s="167">
        <f>ROUND(F86*(X86),3)</f>
        <v>0</v>
      </c>
      <c r="X86">
        <v>0</v>
      </c>
      <c r="Z86">
        <f>0.058844*POWER(I86,0.952797)</f>
        <v>0</v>
      </c>
    </row>
    <row r="87" spans="1:26" ht="24.95" customHeight="1" x14ac:dyDescent="0.25">
      <c r="A87" s="170"/>
      <c r="B87" s="168" t="s">
        <v>213</v>
      </c>
      <c r="C87" s="171" t="s">
        <v>223</v>
      </c>
      <c r="D87" s="168" t="s">
        <v>224</v>
      </c>
      <c r="E87" s="168" t="s">
        <v>115</v>
      </c>
      <c r="F87" s="169">
        <v>3</v>
      </c>
      <c r="G87" s="169"/>
      <c r="H87" s="169"/>
      <c r="I87" s="169">
        <f>ROUND(F87*(G87+H87),2)</f>
        <v>0</v>
      </c>
      <c r="J87" s="168">
        <f>ROUND(F87*(N87),2)</f>
        <v>0</v>
      </c>
      <c r="K87" s="1">
        <f>ROUND(F87*(O87),2)</f>
        <v>0</v>
      </c>
      <c r="L87" s="1"/>
      <c r="M87" s="1">
        <f>ROUND(F87*(G87+H87),2)</f>
        <v>0</v>
      </c>
      <c r="N87" s="1">
        <v>0</v>
      </c>
      <c r="O87" s="1"/>
      <c r="P87" s="167">
        <f>ROUND(F87*(R87),3)</f>
        <v>0</v>
      </c>
      <c r="Q87" s="172"/>
      <c r="R87" s="172">
        <v>2.0000000000000002E-5</v>
      </c>
      <c r="S87" s="167">
        <f>ROUND(F87*(X87),3)</f>
        <v>0</v>
      </c>
      <c r="X87">
        <v>0</v>
      </c>
      <c r="Z87">
        <f>0.058844*POWER(I87,0.952797)</f>
        <v>0</v>
      </c>
    </row>
    <row r="88" spans="1:26" ht="24.95" customHeight="1" x14ac:dyDescent="0.25">
      <c r="A88" s="170"/>
      <c r="B88" s="168" t="s">
        <v>225</v>
      </c>
      <c r="C88" s="171" t="s">
        <v>226</v>
      </c>
      <c r="D88" s="168" t="s">
        <v>227</v>
      </c>
      <c r="E88" s="168" t="s">
        <v>216</v>
      </c>
      <c r="F88" s="169">
        <v>407.9</v>
      </c>
      <c r="G88" s="169"/>
      <c r="H88" s="169"/>
      <c r="I88" s="169">
        <f>ROUND(F88*(G88+H88),2)</f>
        <v>0</v>
      </c>
      <c r="J88" s="168">
        <f>ROUND(F88*(N88),2)</f>
        <v>0</v>
      </c>
      <c r="K88" s="1">
        <f>ROUND(F88*(O88),2)</f>
        <v>0</v>
      </c>
      <c r="L88" s="1"/>
      <c r="M88" s="1">
        <f>ROUND(F88*(G88+H88),2)</f>
        <v>0</v>
      </c>
      <c r="N88" s="1">
        <v>0</v>
      </c>
      <c r="O88" s="1"/>
      <c r="P88" s="167">
        <f>ROUND(F88*(R88),3)</f>
        <v>0</v>
      </c>
      <c r="Q88" s="172"/>
      <c r="R88" s="172">
        <v>0</v>
      </c>
      <c r="S88" s="167">
        <f>ROUND(F88*(X88),3)</f>
        <v>0</v>
      </c>
      <c r="X88">
        <v>0</v>
      </c>
      <c r="Z88">
        <f>0.058844*POWER(I88,0.952797)</f>
        <v>0</v>
      </c>
    </row>
    <row r="89" spans="1:26" ht="24.95" customHeight="1" x14ac:dyDescent="0.25">
      <c r="A89" s="170"/>
      <c r="B89" s="168" t="s">
        <v>225</v>
      </c>
      <c r="C89" s="171" t="s">
        <v>228</v>
      </c>
      <c r="D89" s="168" t="s">
        <v>229</v>
      </c>
      <c r="E89" s="168" t="s">
        <v>115</v>
      </c>
      <c r="F89" s="169">
        <v>4</v>
      </c>
      <c r="G89" s="169"/>
      <c r="H89" s="169"/>
      <c r="I89" s="169">
        <f>ROUND(F89*(G89+H89),2)</f>
        <v>0</v>
      </c>
      <c r="J89" s="168">
        <f>ROUND(F89*(N89),2)</f>
        <v>0</v>
      </c>
      <c r="K89" s="1">
        <f>ROUND(F89*(O89),2)</f>
        <v>0</v>
      </c>
      <c r="L89" s="1"/>
      <c r="M89" s="1">
        <f>ROUND(F89*(G89+H89),2)</f>
        <v>0</v>
      </c>
      <c r="N89" s="1">
        <v>0</v>
      </c>
      <c r="O89" s="1"/>
      <c r="P89" s="167">
        <f>ROUND(F89*(R89),3)</f>
        <v>0</v>
      </c>
      <c r="Q89" s="172"/>
      <c r="R89" s="172">
        <v>0</v>
      </c>
      <c r="S89" s="167">
        <f>ROUND(F89*(X89),3)</f>
        <v>0</v>
      </c>
      <c r="X89">
        <v>0</v>
      </c>
      <c r="Z89">
        <f>0.058844*POWER(I89,0.952797)</f>
        <v>0</v>
      </c>
    </row>
    <row r="90" spans="1:26" ht="24.95" customHeight="1" x14ac:dyDescent="0.25">
      <c r="A90" s="170"/>
      <c r="B90" s="168" t="s">
        <v>230</v>
      </c>
      <c r="C90" s="171" t="s">
        <v>231</v>
      </c>
      <c r="D90" s="168" t="s">
        <v>232</v>
      </c>
      <c r="E90" s="168" t="s">
        <v>115</v>
      </c>
      <c r="F90" s="169">
        <v>107</v>
      </c>
      <c r="G90" s="169"/>
      <c r="H90" s="169"/>
      <c r="I90" s="169">
        <f>ROUND(F90*(G90+H90),2)</f>
        <v>0</v>
      </c>
      <c r="J90" s="168">
        <f>ROUND(F90*(N90),2)</f>
        <v>0</v>
      </c>
      <c r="K90" s="1">
        <f>ROUND(F90*(O90),2)</f>
        <v>0</v>
      </c>
      <c r="L90" s="1"/>
      <c r="M90" s="1">
        <f>ROUND(F90*(G90+H90),2)</f>
        <v>0</v>
      </c>
      <c r="N90" s="1">
        <v>0</v>
      </c>
      <c r="O90" s="1"/>
      <c r="P90" s="167">
        <f>ROUND(F90*(R90),3)</f>
        <v>0</v>
      </c>
      <c r="Q90" s="172"/>
      <c r="R90" s="172">
        <v>0</v>
      </c>
      <c r="S90" s="167">
        <f>ROUND(F90*(X90),3)</f>
        <v>0</v>
      </c>
      <c r="X90">
        <v>0</v>
      </c>
      <c r="Z90">
        <f>0.058844*POWER(I90,0.952797)</f>
        <v>0</v>
      </c>
    </row>
    <row r="91" spans="1:26" ht="24.95" customHeight="1" x14ac:dyDescent="0.25">
      <c r="A91" s="170"/>
      <c r="B91" s="168" t="s">
        <v>230</v>
      </c>
      <c r="C91" s="171" t="s">
        <v>233</v>
      </c>
      <c r="D91" s="168" t="s">
        <v>234</v>
      </c>
      <c r="E91" s="168" t="s">
        <v>115</v>
      </c>
      <c r="F91" s="169">
        <v>107</v>
      </c>
      <c r="G91" s="169"/>
      <c r="H91" s="169"/>
      <c r="I91" s="169">
        <f>ROUND(F91*(G91+H91),2)</f>
        <v>0</v>
      </c>
      <c r="J91" s="168">
        <f>ROUND(F91*(N91),2)</f>
        <v>0</v>
      </c>
      <c r="K91" s="1">
        <f>ROUND(F91*(O91),2)</f>
        <v>0</v>
      </c>
      <c r="L91" s="1"/>
      <c r="M91" s="1">
        <f>ROUND(F91*(G91+H91),2)</f>
        <v>0</v>
      </c>
      <c r="N91" s="1">
        <v>0</v>
      </c>
      <c r="O91" s="1"/>
      <c r="P91" s="167">
        <f>ROUND(F91*(R91),3)</f>
        <v>7.0000000000000001E-3</v>
      </c>
      <c r="Q91" s="172"/>
      <c r="R91" s="172">
        <v>6.8399999999999996E-5</v>
      </c>
      <c r="S91" s="167">
        <f>ROUND(F91*(X91),3)</f>
        <v>0</v>
      </c>
      <c r="X91">
        <v>0</v>
      </c>
      <c r="Z91">
        <f>0.058844*POWER(I91,0.952797)</f>
        <v>0</v>
      </c>
    </row>
    <row r="92" spans="1:26" ht="24.95" customHeight="1" x14ac:dyDescent="0.25">
      <c r="A92" s="170"/>
      <c r="B92" s="168" t="s">
        <v>230</v>
      </c>
      <c r="C92" s="171" t="s">
        <v>235</v>
      </c>
      <c r="D92" s="168" t="s">
        <v>236</v>
      </c>
      <c r="E92" s="168" t="s">
        <v>216</v>
      </c>
      <c r="F92" s="169">
        <v>407.9</v>
      </c>
      <c r="G92" s="169"/>
      <c r="H92" s="169"/>
      <c r="I92" s="169">
        <f>ROUND(F92*(G92+H92),2)</f>
        <v>0</v>
      </c>
      <c r="J92" s="168">
        <f>ROUND(F92*(N92),2)</f>
        <v>0</v>
      </c>
      <c r="K92" s="1">
        <f>ROUND(F92*(O92),2)</f>
        <v>0</v>
      </c>
      <c r="L92" s="1"/>
      <c r="M92" s="1">
        <f>ROUND(F92*(G92+H92),2)</f>
        <v>0</v>
      </c>
      <c r="N92" s="1">
        <v>0</v>
      </c>
      <c r="O92" s="1"/>
      <c r="P92" s="167">
        <f>ROUND(F92*(R92),3)</f>
        <v>0</v>
      </c>
      <c r="Q92" s="172"/>
      <c r="R92" s="172">
        <v>0</v>
      </c>
      <c r="S92" s="167">
        <f>ROUND(F92*(X92),3)</f>
        <v>0</v>
      </c>
      <c r="X92">
        <v>0</v>
      </c>
      <c r="Z92">
        <f>0.058844*POWER(I92,0.952797)</f>
        <v>0</v>
      </c>
    </row>
    <row r="93" spans="1:26" ht="24.95" customHeight="1" x14ac:dyDescent="0.25">
      <c r="A93" s="170"/>
      <c r="B93" s="168" t="s">
        <v>230</v>
      </c>
      <c r="C93" s="171" t="s">
        <v>237</v>
      </c>
      <c r="D93" s="168" t="s">
        <v>238</v>
      </c>
      <c r="E93" s="168" t="s">
        <v>115</v>
      </c>
      <c r="F93" s="169">
        <v>107</v>
      </c>
      <c r="G93" s="169"/>
      <c r="H93" s="169"/>
      <c r="I93" s="169">
        <f>ROUND(F93*(G93+H93),2)</f>
        <v>0</v>
      </c>
      <c r="J93" s="168">
        <f>ROUND(F93*(N93),2)</f>
        <v>0</v>
      </c>
      <c r="K93" s="1">
        <f>ROUND(F93*(O93),2)</f>
        <v>0</v>
      </c>
      <c r="L93" s="1"/>
      <c r="M93" s="1">
        <f>ROUND(F93*(G93+H93),2)</f>
        <v>0</v>
      </c>
      <c r="N93" s="1">
        <v>0</v>
      </c>
      <c r="O93" s="1"/>
      <c r="P93" s="167">
        <f>ROUND(F93*(R93),3)</f>
        <v>0</v>
      </c>
      <c r="Q93" s="172"/>
      <c r="R93" s="172">
        <v>0</v>
      </c>
      <c r="S93" s="167">
        <f>ROUND(F93*(X93),3)</f>
        <v>0</v>
      </c>
      <c r="X93">
        <v>0</v>
      </c>
      <c r="Z93">
        <f>0.058844*POWER(I93,0.952797)</f>
        <v>0</v>
      </c>
    </row>
    <row r="94" spans="1:26" ht="24.95" customHeight="1" x14ac:dyDescent="0.25">
      <c r="A94" s="170"/>
      <c r="B94" s="168" t="s">
        <v>230</v>
      </c>
      <c r="C94" s="171" t="s">
        <v>239</v>
      </c>
      <c r="D94" s="168" t="s">
        <v>240</v>
      </c>
      <c r="E94" s="168" t="s">
        <v>216</v>
      </c>
      <c r="F94" s="169">
        <v>407.9</v>
      </c>
      <c r="G94" s="169"/>
      <c r="H94" s="169"/>
      <c r="I94" s="169">
        <f>ROUND(F94*(G94+H94),2)</f>
        <v>0</v>
      </c>
      <c r="J94" s="168">
        <f>ROUND(F94*(N94),2)</f>
        <v>0</v>
      </c>
      <c r="K94" s="1">
        <f>ROUND(F94*(O94),2)</f>
        <v>0</v>
      </c>
      <c r="L94" s="1"/>
      <c r="M94" s="1">
        <f>ROUND(F94*(G94+H94),2)</f>
        <v>0</v>
      </c>
      <c r="N94" s="1">
        <v>0</v>
      </c>
      <c r="O94" s="1"/>
      <c r="P94" s="167">
        <f>ROUND(F94*(R94),3)</f>
        <v>0</v>
      </c>
      <c r="Q94" s="172"/>
      <c r="R94" s="172">
        <v>0</v>
      </c>
      <c r="S94" s="167">
        <f>ROUND(F94*(X94),3)</f>
        <v>0</v>
      </c>
      <c r="X94">
        <v>0</v>
      </c>
      <c r="Z94">
        <f>0.058844*POWER(I94,0.952797)</f>
        <v>0</v>
      </c>
    </row>
    <row r="95" spans="1:26" ht="24.95" customHeight="1" x14ac:dyDescent="0.25">
      <c r="A95" s="170"/>
      <c r="B95" s="168" t="s">
        <v>230</v>
      </c>
      <c r="C95" s="171" t="s">
        <v>241</v>
      </c>
      <c r="D95" s="168" t="s">
        <v>242</v>
      </c>
      <c r="E95" s="168" t="s">
        <v>216</v>
      </c>
      <c r="F95" s="169">
        <v>407.9</v>
      </c>
      <c r="G95" s="169"/>
      <c r="H95" s="169"/>
      <c r="I95" s="169">
        <f>ROUND(F95*(G95+H95),2)</f>
        <v>0</v>
      </c>
      <c r="J95" s="168">
        <f>ROUND(F95*(N95),2)</f>
        <v>0</v>
      </c>
      <c r="K95" s="1">
        <f>ROUND(F95*(O95),2)</f>
        <v>0</v>
      </c>
      <c r="L95" s="1"/>
      <c r="M95" s="1">
        <f>ROUND(F95*(G95+H95),2)</f>
        <v>0</v>
      </c>
      <c r="N95" s="1">
        <v>0</v>
      </c>
      <c r="O95" s="1"/>
      <c r="P95" s="167">
        <f>ROUND(F95*(R95),3)</f>
        <v>0</v>
      </c>
      <c r="Q95" s="172"/>
      <c r="R95" s="172">
        <v>0</v>
      </c>
      <c r="S95" s="167">
        <f>ROUND(F95*(X95),3)</f>
        <v>0</v>
      </c>
      <c r="X95">
        <v>0</v>
      </c>
      <c r="Z95">
        <f>0.058844*POWER(I95,0.952797)</f>
        <v>0</v>
      </c>
    </row>
    <row r="96" spans="1:26" ht="24.95" customHeight="1" x14ac:dyDescent="0.25">
      <c r="A96" s="170"/>
      <c r="B96" s="168" t="s">
        <v>243</v>
      </c>
      <c r="C96" s="171" t="s">
        <v>244</v>
      </c>
      <c r="D96" s="168" t="s">
        <v>245</v>
      </c>
      <c r="E96" s="168" t="s">
        <v>115</v>
      </c>
      <c r="F96" s="169">
        <v>2</v>
      </c>
      <c r="G96" s="169"/>
      <c r="H96" s="169"/>
      <c r="I96" s="169">
        <f>ROUND(F96*(G96+H96),2)</f>
        <v>0</v>
      </c>
      <c r="J96" s="168">
        <f>ROUND(F96*(N96),2)</f>
        <v>0</v>
      </c>
      <c r="K96" s="1">
        <f>ROUND(F96*(O96),2)</f>
        <v>0</v>
      </c>
      <c r="L96" s="1"/>
      <c r="M96" s="1">
        <f>ROUND(F96*(G96+H96),2)</f>
        <v>0</v>
      </c>
      <c r="N96" s="1">
        <v>0</v>
      </c>
      <c r="O96" s="1"/>
      <c r="P96" s="167">
        <f>ROUND(F96*(R96),3)</f>
        <v>3.4000000000000002E-2</v>
      </c>
      <c r="Q96" s="172"/>
      <c r="R96" s="172">
        <v>1.7000000000000001E-2</v>
      </c>
      <c r="S96" s="167">
        <f>ROUND(F96*(X96),3)</f>
        <v>0</v>
      </c>
      <c r="X96">
        <v>0</v>
      </c>
      <c r="Z96">
        <f>0.058844*POWER(I96,0.952797)</f>
        <v>0</v>
      </c>
    </row>
    <row r="97" spans="1:26" ht="24.95" customHeight="1" x14ac:dyDescent="0.25">
      <c r="A97" s="170"/>
      <c r="B97" s="168" t="s">
        <v>243</v>
      </c>
      <c r="C97" s="171" t="s">
        <v>246</v>
      </c>
      <c r="D97" s="168" t="s">
        <v>247</v>
      </c>
      <c r="E97" s="168" t="s">
        <v>115</v>
      </c>
      <c r="F97" s="169">
        <v>4</v>
      </c>
      <c r="G97" s="169"/>
      <c r="H97" s="169"/>
      <c r="I97" s="169">
        <f>ROUND(F97*(G97+H97),2)</f>
        <v>0</v>
      </c>
      <c r="J97" s="168">
        <f>ROUND(F97*(N97),2)</f>
        <v>0</v>
      </c>
      <c r="K97" s="1">
        <f>ROUND(F97*(O97),2)</f>
        <v>0</v>
      </c>
      <c r="L97" s="1"/>
      <c r="M97" s="1">
        <f>ROUND(F97*(G97+H97),2)</f>
        <v>0</v>
      </c>
      <c r="N97" s="1">
        <v>0</v>
      </c>
      <c r="O97" s="1"/>
      <c r="P97" s="167">
        <f>ROUND(F97*(R97),3)</f>
        <v>0.11600000000000001</v>
      </c>
      <c r="Q97" s="172"/>
      <c r="R97" s="172">
        <v>2.9000000000000001E-2</v>
      </c>
      <c r="S97" s="167">
        <f>ROUND(F97*(X97),3)</f>
        <v>0</v>
      </c>
      <c r="X97">
        <v>0</v>
      </c>
      <c r="Z97">
        <f>0.058844*POWER(I97,0.952797)</f>
        <v>0</v>
      </c>
    </row>
    <row r="98" spans="1:26" ht="24.95" customHeight="1" x14ac:dyDescent="0.25">
      <c r="A98" s="170"/>
      <c r="B98" s="168" t="s">
        <v>243</v>
      </c>
      <c r="C98" s="171" t="s">
        <v>248</v>
      </c>
      <c r="D98" s="168" t="s">
        <v>249</v>
      </c>
      <c r="E98" s="168" t="s">
        <v>115</v>
      </c>
      <c r="F98" s="169">
        <v>1</v>
      </c>
      <c r="G98" s="169"/>
      <c r="H98" s="169"/>
      <c r="I98" s="169">
        <f>ROUND(F98*(G98+H98),2)</f>
        <v>0</v>
      </c>
      <c r="J98" s="168">
        <f>ROUND(F98*(N98),2)</f>
        <v>0</v>
      </c>
      <c r="K98" s="1">
        <f>ROUND(F98*(O98),2)</f>
        <v>0</v>
      </c>
      <c r="L98" s="1"/>
      <c r="M98" s="1">
        <f>ROUND(F98*(G98+H98),2)</f>
        <v>0</v>
      </c>
      <c r="N98" s="1">
        <v>0</v>
      </c>
      <c r="O98" s="1"/>
      <c r="P98" s="167">
        <f>ROUND(F98*(R98),3)</f>
        <v>3.3000000000000002E-2</v>
      </c>
      <c r="Q98" s="172"/>
      <c r="R98" s="172">
        <v>3.3000000000000002E-2</v>
      </c>
      <c r="S98" s="167">
        <f>ROUND(F98*(X98),3)</f>
        <v>0</v>
      </c>
      <c r="X98">
        <v>0</v>
      </c>
      <c r="Z98">
        <f>0.058844*POWER(I98,0.952797)</f>
        <v>0</v>
      </c>
    </row>
    <row r="99" spans="1:26" ht="24.95" customHeight="1" x14ac:dyDescent="0.25">
      <c r="A99" s="170"/>
      <c r="B99" s="168" t="s">
        <v>243</v>
      </c>
      <c r="C99" s="171" t="s">
        <v>250</v>
      </c>
      <c r="D99" s="168" t="s">
        <v>251</v>
      </c>
      <c r="E99" s="168" t="s">
        <v>115</v>
      </c>
      <c r="F99" s="169">
        <v>2</v>
      </c>
      <c r="G99" s="169"/>
      <c r="H99" s="169"/>
      <c r="I99" s="169">
        <f>ROUND(F99*(G99+H99),2)</f>
        <v>0</v>
      </c>
      <c r="J99" s="168">
        <f>ROUND(F99*(N99),2)</f>
        <v>0</v>
      </c>
      <c r="K99" s="1">
        <f>ROUND(F99*(O99),2)</f>
        <v>0</v>
      </c>
      <c r="L99" s="1"/>
      <c r="M99" s="1">
        <f>ROUND(F99*(G99+H99),2)</f>
        <v>0</v>
      </c>
      <c r="N99" s="1">
        <v>0</v>
      </c>
      <c r="O99" s="1"/>
      <c r="P99" s="167">
        <f>ROUND(F99*(R99),3)</f>
        <v>7.3999999999999996E-2</v>
      </c>
      <c r="Q99" s="172"/>
      <c r="R99" s="172">
        <v>3.6999999999999998E-2</v>
      </c>
      <c r="S99" s="167">
        <f>ROUND(F99*(X99),3)</f>
        <v>0</v>
      </c>
      <c r="X99">
        <v>0</v>
      </c>
      <c r="Z99">
        <f>0.058844*POWER(I99,0.952797)</f>
        <v>0</v>
      </c>
    </row>
    <row r="100" spans="1:26" x14ac:dyDescent="0.25">
      <c r="A100" s="156"/>
      <c r="B100" s="156"/>
      <c r="C100" s="156"/>
      <c r="D100" s="156" t="s">
        <v>69</v>
      </c>
      <c r="E100" s="156"/>
      <c r="F100" s="167"/>
      <c r="G100" s="159">
        <f>ROUND((SUM(L82:L99))/1,2)</f>
        <v>0</v>
      </c>
      <c r="H100" s="159">
        <f>ROUND((SUM(M82:M99))/1,2)</f>
        <v>0</v>
      </c>
      <c r="I100" s="159">
        <f>ROUND((SUM(I82:I99))/1,2)</f>
        <v>0</v>
      </c>
      <c r="J100" s="156"/>
      <c r="K100" s="156"/>
      <c r="L100" s="156">
        <f>ROUND((SUM(L82:L99))/1,2)</f>
        <v>0</v>
      </c>
      <c r="M100" s="156">
        <f>ROUND((SUM(M82:M99))/1,2)</f>
        <v>0</v>
      </c>
      <c r="N100" s="156"/>
      <c r="O100" s="156"/>
      <c r="P100" s="173">
        <f>ROUND((SUM(P82:P99))/1,2)</f>
        <v>0.26</v>
      </c>
      <c r="S100" s="167">
        <f>ROUND((SUM(S82:S99))/1,2)</f>
        <v>0</v>
      </c>
    </row>
    <row r="101" spans="1:26" x14ac:dyDescent="0.25">
      <c r="A101" s="1"/>
      <c r="B101" s="1"/>
      <c r="C101" s="1"/>
      <c r="D101" s="1"/>
      <c r="E101" s="1"/>
      <c r="F101" s="163"/>
      <c r="G101" s="149"/>
      <c r="H101" s="149"/>
      <c r="I101" s="149"/>
      <c r="J101" s="1"/>
      <c r="K101" s="1"/>
      <c r="L101" s="1"/>
      <c r="M101" s="1"/>
      <c r="N101" s="1"/>
      <c r="O101" s="1"/>
      <c r="P101" s="1"/>
      <c r="S101" s="1"/>
    </row>
    <row r="102" spans="1:26" x14ac:dyDescent="0.25">
      <c r="A102" s="156"/>
      <c r="B102" s="156"/>
      <c r="C102" s="156"/>
      <c r="D102" s="2" t="s">
        <v>64</v>
      </c>
      <c r="E102" s="156"/>
      <c r="F102" s="167"/>
      <c r="G102" s="159">
        <f>ROUND((SUM(L9:L101))/2,2)</f>
        <v>0</v>
      </c>
      <c r="H102" s="159">
        <f>ROUND((SUM(M9:M101))/2,2)</f>
        <v>0</v>
      </c>
      <c r="I102" s="159">
        <f>ROUND((SUM(I9:I101))/2,2)</f>
        <v>0</v>
      </c>
      <c r="J102" s="156"/>
      <c r="K102" s="156"/>
      <c r="L102" s="156">
        <f>ROUND((SUM(L9:L101))/2,2)</f>
        <v>0</v>
      </c>
      <c r="M102" s="156">
        <f>ROUND((SUM(M9:M101))/2,2)</f>
        <v>0</v>
      </c>
      <c r="N102" s="156"/>
      <c r="O102" s="156"/>
      <c r="P102" s="173">
        <f>ROUND((SUM(P9:P101))/2,2)</f>
        <v>3.81</v>
      </c>
      <c r="S102" s="173">
        <f>ROUND((SUM(S9:S101))/2,2)</f>
        <v>0</v>
      </c>
    </row>
    <row r="103" spans="1:26" x14ac:dyDescent="0.25">
      <c r="A103" s="174"/>
      <c r="B103" s="174" t="s">
        <v>12</v>
      </c>
      <c r="C103" s="174"/>
      <c r="D103" s="174"/>
      <c r="E103" s="174"/>
      <c r="F103" s="175" t="s">
        <v>70</v>
      </c>
      <c r="G103" s="176">
        <f>ROUND((SUM(L9:L102))/3,2)</f>
        <v>0</v>
      </c>
      <c r="H103" s="176">
        <f>ROUND((SUM(M9:M102))/3,2)</f>
        <v>0</v>
      </c>
      <c r="I103" s="176">
        <f>ROUND((SUM(I9:I102))/3,2)</f>
        <v>0</v>
      </c>
      <c r="J103" s="174"/>
      <c r="K103" s="174">
        <f>ROUND((SUM(K9:K102)),2)</f>
        <v>0</v>
      </c>
      <c r="L103" s="174">
        <f>ROUND((SUM(L9:L102))/3,2)</f>
        <v>0</v>
      </c>
      <c r="M103" s="174">
        <f>ROUND((SUM(M9:M102))/3,2)</f>
        <v>0</v>
      </c>
      <c r="N103" s="174"/>
      <c r="O103" s="174"/>
      <c r="P103" s="175">
        <f>ROUND((SUM(P9:P102))/3,2)</f>
        <v>3.81</v>
      </c>
      <c r="S103" s="175">
        <f>ROUND((SUM(S9:S102))/3,2)</f>
        <v>0</v>
      </c>
      <c r="Z103">
        <f>(SUM(Z9:Z102))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Sabinov - Rekonštrukcia budovy MsÚ Sabinov  / SO 01 Zateplenie - Ústredné vykurovanie</oddHeader>
    <oddFooter>&amp;RStrana &amp;P z &amp;N    &amp;L&amp;7Spracované systémom Systematic®pyramida.wsn,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Krycí list stavby</vt:lpstr>
      <vt:lpstr>Kryci_list 5644</vt:lpstr>
      <vt:lpstr>SO 5644</vt:lpstr>
      <vt:lpstr>'Rekap 5644'!Názvy_tlače</vt:lpstr>
      <vt:lpstr>'SO 5644'!Názvy_tlače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Seman</dc:creator>
  <cp:lastModifiedBy>Seman</cp:lastModifiedBy>
  <dcterms:created xsi:type="dcterms:W3CDTF">2021-09-09T11:34:45Z</dcterms:created>
  <dcterms:modified xsi:type="dcterms:W3CDTF">2021-09-09T11:39:02Z</dcterms:modified>
</cp:coreProperties>
</file>