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Roko\Kamarati\UPGEO\01_Velky Saris_cykloalej\DSP\DWG\G_Rozpocet\G_Velky Saris_cykloalej_Komplet\DSP\DWG\G_Rozpocet\"/>
    </mc:Choice>
  </mc:AlternateContent>
  <xr:revisionPtr revIDLastSave="0" documentId="13_ncr:1_{2DEBE3B4-98EC-4874-8BC3-37E859C5784E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Rekapitulácia stavby" sheetId="1" r:id="rId1"/>
    <sheet name="23 - SO 01 Spoločná cesti..." sheetId="2" r:id="rId2"/>
    <sheet name="24 - SO 02 Odvodnenie" sheetId="3" r:id="rId3"/>
    <sheet name="25 - SO 03 Doplnková cykl..." sheetId="4" r:id="rId4"/>
    <sheet name="26 - SO 04 Drevená lávka ..." sheetId="5" r:id="rId5"/>
    <sheet name="27 - SO 05 Verejné osvetl..." sheetId="6" r:id="rId6"/>
    <sheet name="28 - SO 06 Preložka plyno..." sheetId="7" r:id="rId7"/>
    <sheet name="29 - Cykloprístrešky" sheetId="8" r:id="rId8"/>
  </sheets>
  <definedNames>
    <definedName name="_xlnm._FilterDatabase" localSheetId="1" hidden="1">'23 - SO 01 Spoločná cesti...'!$C$148:$K$247</definedName>
    <definedName name="_xlnm._FilterDatabase" localSheetId="2" hidden="1">'24 - SO 02 Odvodnenie'!$C$148:$K$227</definedName>
    <definedName name="_xlnm._FilterDatabase" localSheetId="3" hidden="1">'25 - SO 03 Doplnková cykl...'!$C$121:$K$146</definedName>
    <definedName name="_xlnm._FilterDatabase" localSheetId="4" hidden="1">'26 - SO 04 Drevená lávka ...'!$C$142:$K$209</definedName>
    <definedName name="_xlnm._FilterDatabase" localSheetId="5" hidden="1">'27 - SO 05 Verejné osvetl...'!$C$117:$K$142</definedName>
    <definedName name="_xlnm._FilterDatabase" localSheetId="6" hidden="1">'28 - SO 06 Preložka plyno...'!$C$119:$K$191</definedName>
    <definedName name="_xlnm._FilterDatabase" localSheetId="7" hidden="1">'29 - Cykloprístrešky'!$C$117:$K$126</definedName>
    <definedName name="_xlnm.Print_Titles" localSheetId="1">'23 - SO 01 Spoločná cesti...'!$148:$148</definedName>
    <definedName name="_xlnm.Print_Titles" localSheetId="2">'24 - SO 02 Odvodnenie'!$148:$148</definedName>
    <definedName name="_xlnm.Print_Titles" localSheetId="3">'25 - SO 03 Doplnková cykl...'!$121:$121</definedName>
    <definedName name="_xlnm.Print_Titles" localSheetId="4">'26 - SO 04 Drevená lávka ...'!$142:$142</definedName>
    <definedName name="_xlnm.Print_Titles" localSheetId="5">'27 - SO 05 Verejné osvetl...'!$117:$117</definedName>
    <definedName name="_xlnm.Print_Titles" localSheetId="6">'28 - SO 06 Preložka plyno...'!$119:$119</definedName>
    <definedName name="_xlnm.Print_Titles" localSheetId="7">'29 - Cykloprístrešky'!$117:$117</definedName>
    <definedName name="_xlnm.Print_Titles" localSheetId="0">'Rekapitulácia stavby'!$92:$92</definedName>
    <definedName name="_xlnm.Print_Area" localSheetId="1">'23 - SO 01 Spoločná cesti...'!$C$136:$J$247</definedName>
    <definedName name="_xlnm.Print_Area" localSheetId="2">'24 - SO 02 Odvodnenie'!$C$136:$J$227</definedName>
    <definedName name="_xlnm.Print_Area" localSheetId="3">'25 - SO 03 Doplnková cykl...'!$C$109:$J$146</definedName>
    <definedName name="_xlnm.Print_Area" localSheetId="4">'26 - SO 04 Drevená lávka ...'!$C$130:$J$209</definedName>
    <definedName name="_xlnm.Print_Area" localSheetId="5">'27 - SO 05 Verejné osvetl...'!$C$105:$J$142</definedName>
    <definedName name="_xlnm.Print_Area" localSheetId="6">'28 - SO 06 Preložka plyno...'!$C$107:$J$191</definedName>
    <definedName name="_xlnm.Print_Area" localSheetId="7">'29 - Cykloprístrešky'!$C$105:$J$126</definedName>
    <definedName name="_xlnm.Print_Area" localSheetId="0">'Rekapitulácia stavby'!$D$4:$AO$76,'Rekapitulácia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F112" i="8"/>
  <c r="E110" i="8"/>
  <c r="F89" i="8"/>
  <c r="E87" i="8"/>
  <c r="J24" i="8"/>
  <c r="E24" i="8"/>
  <c r="J115" i="8"/>
  <c r="J23" i="8"/>
  <c r="J21" i="8"/>
  <c r="E21" i="8"/>
  <c r="J114" i="8"/>
  <c r="J20" i="8"/>
  <c r="J18" i="8"/>
  <c r="E18" i="8"/>
  <c r="F92" i="8"/>
  <c r="J17" i="8"/>
  <c r="J15" i="8"/>
  <c r="E15" i="8"/>
  <c r="F91" i="8"/>
  <c r="J14" i="8"/>
  <c r="J12" i="8"/>
  <c r="J112" i="8" s="1"/>
  <c r="E7" i="8"/>
  <c r="E108" i="8"/>
  <c r="J37" i="7"/>
  <c r="J36" i="7"/>
  <c r="AY100" i="1"/>
  <c r="J35" i="7"/>
  <c r="AX100" i="1"/>
  <c r="BI191" i="7"/>
  <c r="BH191" i="7"/>
  <c r="BG191" i="7"/>
  <c r="BE191" i="7"/>
  <c r="T191" i="7"/>
  <c r="T190" i="7"/>
  <c r="R191" i="7"/>
  <c r="R190" i="7"/>
  <c r="P191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T134" i="7" s="1"/>
  <c r="R135" i="7"/>
  <c r="R134" i="7" s="1"/>
  <c r="P135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F114" i="7"/>
  <c r="E112" i="7"/>
  <c r="F89" i="7"/>
  <c r="E87" i="7"/>
  <c r="J24" i="7"/>
  <c r="E24" i="7"/>
  <c r="J92" i="7"/>
  <c r="J23" i="7"/>
  <c r="J21" i="7"/>
  <c r="E21" i="7"/>
  <c r="J116" i="7"/>
  <c r="J20" i="7"/>
  <c r="J18" i="7"/>
  <c r="E18" i="7"/>
  <c r="F117" i="7"/>
  <c r="J17" i="7"/>
  <c r="J15" i="7"/>
  <c r="E15" i="7"/>
  <c r="F116" i="7"/>
  <c r="J14" i="7"/>
  <c r="J12" i="7"/>
  <c r="J89" i="7" s="1"/>
  <c r="E7" i="7"/>
  <c r="E85" i="7"/>
  <c r="J37" i="6"/>
  <c r="J36" i="6"/>
  <c r="AY99" i="1"/>
  <c r="J35" i="6"/>
  <c r="AX99" i="1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F112" i="6"/>
  <c r="E110" i="6"/>
  <c r="F89" i="6"/>
  <c r="E87" i="6"/>
  <c r="J24" i="6"/>
  <c r="E24" i="6"/>
  <c r="J115" i="6" s="1"/>
  <c r="J23" i="6"/>
  <c r="J21" i="6"/>
  <c r="E21" i="6"/>
  <c r="J114" i="6" s="1"/>
  <c r="J20" i="6"/>
  <c r="J18" i="6"/>
  <c r="E18" i="6"/>
  <c r="F92" i="6"/>
  <c r="J17" i="6"/>
  <c r="J15" i="6"/>
  <c r="E15" i="6"/>
  <c r="F91" i="6" s="1"/>
  <c r="J14" i="6"/>
  <c r="J12" i="6"/>
  <c r="J112" i="6"/>
  <c r="E7" i="6"/>
  <c r="E108" i="6"/>
  <c r="J37" i="5"/>
  <c r="J36" i="5"/>
  <c r="AY98" i="1"/>
  <c r="J35" i="5"/>
  <c r="AX98" i="1" s="1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199" i="5"/>
  <c r="BH199" i="5"/>
  <c r="BG199" i="5"/>
  <c r="BE199" i="5"/>
  <c r="T199" i="5"/>
  <c r="T198" i="5"/>
  <c r="T197" i="5"/>
  <c r="R199" i="5"/>
  <c r="R198" i="5"/>
  <c r="R197" i="5" s="1"/>
  <c r="P199" i="5"/>
  <c r="P198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5" i="5"/>
  <c r="BH175" i="5"/>
  <c r="BG175" i="5"/>
  <c r="BE175" i="5"/>
  <c r="T175" i="5"/>
  <c r="T174" i="5"/>
  <c r="R175" i="5"/>
  <c r="R174" i="5"/>
  <c r="P175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T163" i="5"/>
  <c r="R164" i="5"/>
  <c r="R163" i="5"/>
  <c r="P164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T156" i="5"/>
  <c r="T155" i="5"/>
  <c r="R157" i="5"/>
  <c r="R156" i="5"/>
  <c r="R155" i="5" s="1"/>
  <c r="P157" i="5"/>
  <c r="P156" i="5"/>
  <c r="P155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T145" i="5"/>
  <c r="R146" i="5"/>
  <c r="R145" i="5"/>
  <c r="P146" i="5"/>
  <c r="P145" i="5"/>
  <c r="F137" i="5"/>
  <c r="E135" i="5"/>
  <c r="F89" i="5"/>
  <c r="E87" i="5"/>
  <c r="J24" i="5"/>
  <c r="E24" i="5"/>
  <c r="J140" i="5" s="1"/>
  <c r="J23" i="5"/>
  <c r="J21" i="5"/>
  <c r="E21" i="5"/>
  <c r="J139" i="5" s="1"/>
  <c r="J20" i="5"/>
  <c r="J18" i="5"/>
  <c r="E18" i="5"/>
  <c r="F92" i="5"/>
  <c r="J17" i="5"/>
  <c r="J15" i="5"/>
  <c r="E15" i="5"/>
  <c r="F139" i="5" s="1"/>
  <c r="J14" i="5"/>
  <c r="J12" i="5"/>
  <c r="J89" i="5"/>
  <c r="E7" i="5"/>
  <c r="E133" i="5"/>
  <c r="J37" i="4"/>
  <c r="J36" i="4"/>
  <c r="AY97" i="1"/>
  <c r="J35" i="4"/>
  <c r="AX97" i="1" s="1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5" i="4"/>
  <c r="BH125" i="4"/>
  <c r="BG125" i="4"/>
  <c r="BE125" i="4"/>
  <c r="T125" i="4"/>
  <c r="T124" i="4"/>
  <c r="T123" i="4" s="1"/>
  <c r="R125" i="4"/>
  <c r="R124" i="4" s="1"/>
  <c r="R123" i="4" s="1"/>
  <c r="P125" i="4"/>
  <c r="P124" i="4"/>
  <c r="P123" i="4" s="1"/>
  <c r="F116" i="4"/>
  <c r="E114" i="4"/>
  <c r="F89" i="4"/>
  <c r="E87" i="4"/>
  <c r="J24" i="4"/>
  <c r="E24" i="4"/>
  <c r="J119" i="4"/>
  <c r="J23" i="4"/>
  <c r="J21" i="4"/>
  <c r="E21" i="4"/>
  <c r="J91" i="4"/>
  <c r="J20" i="4"/>
  <c r="J18" i="4"/>
  <c r="E18" i="4"/>
  <c r="F119" i="4"/>
  <c r="J17" i="4"/>
  <c r="J15" i="4"/>
  <c r="E15" i="4"/>
  <c r="F118" i="4"/>
  <c r="J14" i="4"/>
  <c r="J12" i="4"/>
  <c r="J89" i="4"/>
  <c r="E7" i="4"/>
  <c r="E112" i="4" s="1"/>
  <c r="J37" i="3"/>
  <c r="J36" i="3"/>
  <c r="AY96" i="1"/>
  <c r="J35" i="3"/>
  <c r="AX96" i="1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5" i="3"/>
  <c r="BH205" i="3"/>
  <c r="BG205" i="3"/>
  <c r="BE205" i="3"/>
  <c r="T205" i="3"/>
  <c r="T204" i="3"/>
  <c r="T203" i="3"/>
  <c r="R205" i="3"/>
  <c r="R204" i="3"/>
  <c r="R203" i="3" s="1"/>
  <c r="P205" i="3"/>
  <c r="P204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T198" i="3"/>
  <c r="R199" i="3"/>
  <c r="R198" i="3"/>
  <c r="P199" i="3"/>
  <c r="P198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7" i="3"/>
  <c r="BH187" i="3"/>
  <c r="BG187" i="3"/>
  <c r="BE187" i="3"/>
  <c r="T187" i="3"/>
  <c r="T186" i="3"/>
  <c r="T185" i="3"/>
  <c r="R187" i="3"/>
  <c r="R186" i="3" s="1"/>
  <c r="R185" i="3" s="1"/>
  <c r="P187" i="3"/>
  <c r="P186" i="3"/>
  <c r="P185" i="3"/>
  <c r="BI184" i="3"/>
  <c r="BH184" i="3"/>
  <c r="BG184" i="3"/>
  <c r="BE184" i="3"/>
  <c r="T184" i="3"/>
  <c r="T183" i="3"/>
  <c r="T182" i="3"/>
  <c r="R184" i="3"/>
  <c r="R183" i="3"/>
  <c r="R182" i="3" s="1"/>
  <c r="P184" i="3"/>
  <c r="P183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7" i="3"/>
  <c r="BH177" i="3"/>
  <c r="BG177" i="3"/>
  <c r="BE177" i="3"/>
  <c r="T177" i="3"/>
  <c r="T176" i="3"/>
  <c r="R177" i="3"/>
  <c r="R176" i="3"/>
  <c r="P177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T163" i="3" s="1"/>
  <c r="R164" i="3"/>
  <c r="R163" i="3"/>
  <c r="P164" i="3"/>
  <c r="P163" i="3" s="1"/>
  <c r="BI162" i="3"/>
  <c r="BH162" i="3"/>
  <c r="BG162" i="3"/>
  <c r="BE162" i="3"/>
  <c r="T162" i="3"/>
  <c r="T161" i="3" s="1"/>
  <c r="T160" i="3" s="1"/>
  <c r="R162" i="3"/>
  <c r="R161" i="3"/>
  <c r="R160" i="3"/>
  <c r="P162" i="3"/>
  <c r="P161" i="3" s="1"/>
  <c r="BI159" i="3"/>
  <c r="BH159" i="3"/>
  <c r="BG159" i="3"/>
  <c r="BE159" i="3"/>
  <c r="T159" i="3"/>
  <c r="T158" i="3"/>
  <c r="T157" i="3" s="1"/>
  <c r="R159" i="3"/>
  <c r="R158" i="3"/>
  <c r="R157" i="3"/>
  <c r="P159" i="3"/>
  <c r="P158" i="3"/>
  <c r="P157" i="3" s="1"/>
  <c r="BI156" i="3"/>
  <c r="BH156" i="3"/>
  <c r="BG156" i="3"/>
  <c r="BE156" i="3"/>
  <c r="T156" i="3"/>
  <c r="T155" i="3" s="1"/>
  <c r="R156" i="3"/>
  <c r="R155" i="3"/>
  <c r="P156" i="3"/>
  <c r="P155" i="3" s="1"/>
  <c r="P150" i="3" s="1"/>
  <c r="BI154" i="3"/>
  <c r="BH154" i="3"/>
  <c r="BG154" i="3"/>
  <c r="BE154" i="3"/>
  <c r="T154" i="3"/>
  <c r="T153" i="3" s="1"/>
  <c r="T150" i="3" s="1"/>
  <c r="R154" i="3"/>
  <c r="R153" i="3" s="1"/>
  <c r="P154" i="3"/>
  <c r="P153" i="3"/>
  <c r="BI152" i="3"/>
  <c r="BH152" i="3"/>
  <c r="BG152" i="3"/>
  <c r="BE152" i="3"/>
  <c r="T152" i="3"/>
  <c r="T151" i="3"/>
  <c r="R152" i="3"/>
  <c r="R151" i="3"/>
  <c r="P152" i="3"/>
  <c r="P151" i="3"/>
  <c r="F143" i="3"/>
  <c r="E141" i="3"/>
  <c r="F89" i="3"/>
  <c r="E87" i="3"/>
  <c r="J24" i="3"/>
  <c r="E24" i="3"/>
  <c r="J146" i="3" s="1"/>
  <c r="J23" i="3"/>
  <c r="J21" i="3"/>
  <c r="E21" i="3"/>
  <c r="J91" i="3"/>
  <c r="J20" i="3"/>
  <c r="J18" i="3"/>
  <c r="E18" i="3"/>
  <c r="F92" i="3" s="1"/>
  <c r="J17" i="3"/>
  <c r="J15" i="3"/>
  <c r="E15" i="3"/>
  <c r="F145" i="3" s="1"/>
  <c r="J14" i="3"/>
  <c r="J12" i="3"/>
  <c r="J89" i="3"/>
  <c r="E7" i="3"/>
  <c r="E139" i="3"/>
  <c r="J37" i="2"/>
  <c r="J36" i="2"/>
  <c r="AY95" i="1" s="1"/>
  <c r="J35" i="2"/>
  <c r="AX95" i="1"/>
  <c r="BI247" i="2"/>
  <c r="BH247" i="2"/>
  <c r="BG247" i="2"/>
  <c r="BE247" i="2"/>
  <c r="T247" i="2"/>
  <c r="T246" i="2"/>
  <c r="T245" i="2"/>
  <c r="R247" i="2"/>
  <c r="R246" i="2"/>
  <c r="R245" i="2" s="1"/>
  <c r="P247" i="2"/>
  <c r="P246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T202" i="2"/>
  <c r="T201" i="2"/>
  <c r="R203" i="2"/>
  <c r="R202" i="2" s="1"/>
  <c r="R201" i="2" s="1"/>
  <c r="P203" i="2"/>
  <c r="P202" i="2"/>
  <c r="P201" i="2"/>
  <c r="BI200" i="2"/>
  <c r="BH200" i="2"/>
  <c r="BG200" i="2"/>
  <c r="BE200" i="2"/>
  <c r="T200" i="2"/>
  <c r="T199" i="2"/>
  <c r="T198" i="2"/>
  <c r="R200" i="2"/>
  <c r="R199" i="2"/>
  <c r="R198" i="2" s="1"/>
  <c r="P200" i="2"/>
  <c r="P199" i="2"/>
  <c r="P198" i="2"/>
  <c r="BI197" i="2"/>
  <c r="BH197" i="2"/>
  <c r="BG197" i="2"/>
  <c r="BE197" i="2"/>
  <c r="T197" i="2"/>
  <c r="T196" i="2"/>
  <c r="R197" i="2"/>
  <c r="R196" i="2"/>
  <c r="P197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T186" i="2"/>
  <c r="R187" i="2"/>
  <c r="R186" i="2"/>
  <c r="P187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0" i="2"/>
  <c r="BH180" i="2"/>
  <c r="BG180" i="2"/>
  <c r="BE180" i="2"/>
  <c r="T180" i="2"/>
  <c r="T179" i="2"/>
  <c r="T178" i="2"/>
  <c r="R180" i="2"/>
  <c r="R179" i="2"/>
  <c r="R178" i="2" s="1"/>
  <c r="P180" i="2"/>
  <c r="P179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T158" i="2"/>
  <c r="R159" i="2"/>
  <c r="R158" i="2"/>
  <c r="P159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F143" i="2"/>
  <c r="E141" i="2"/>
  <c r="F89" i="2"/>
  <c r="E87" i="2"/>
  <c r="J24" i="2"/>
  <c r="E24" i="2"/>
  <c r="J146" i="2"/>
  <c r="J23" i="2"/>
  <c r="J21" i="2"/>
  <c r="E21" i="2"/>
  <c r="J91" i="2"/>
  <c r="J20" i="2"/>
  <c r="J18" i="2"/>
  <c r="E18" i="2"/>
  <c r="F146" i="2"/>
  <c r="J17" i="2"/>
  <c r="J15" i="2"/>
  <c r="E15" i="2"/>
  <c r="F145" i="2"/>
  <c r="J14" i="2"/>
  <c r="J12" i="2"/>
  <c r="J89" i="2"/>
  <c r="E7" i="2"/>
  <c r="E139" i="2" s="1"/>
  <c r="L90" i="1"/>
  <c r="AM90" i="1"/>
  <c r="AM89" i="1"/>
  <c r="L89" i="1"/>
  <c r="AM87" i="1"/>
  <c r="L87" i="1"/>
  <c r="L85" i="1"/>
  <c r="L84" i="1"/>
  <c r="J243" i="2"/>
  <c r="J235" i="2"/>
  <c r="BK228" i="2"/>
  <c r="BK226" i="2"/>
  <c r="J219" i="2"/>
  <c r="J211" i="2"/>
  <c r="BK200" i="2"/>
  <c r="J191" i="2"/>
  <c r="BK155" i="2"/>
  <c r="BK192" i="2"/>
  <c r="BK208" i="2"/>
  <c r="BK185" i="2"/>
  <c r="J167" i="2"/>
  <c r="BK194" i="2"/>
  <c r="J180" i="2"/>
  <c r="BK157" i="2"/>
  <c r="J219" i="3"/>
  <c r="J180" i="3"/>
  <c r="BK162" i="3"/>
  <c r="J194" i="3"/>
  <c r="J170" i="3"/>
  <c r="BK154" i="3"/>
  <c r="J214" i="3"/>
  <c r="BK177" i="3"/>
  <c r="BK215" i="3"/>
  <c r="BK194" i="3"/>
  <c r="J181" i="3"/>
  <c r="BK159" i="3"/>
  <c r="BK195" i="3"/>
  <c r="BK209" i="3"/>
  <c r="J182" i="5"/>
  <c r="BK146" i="5"/>
  <c r="J167" i="5"/>
  <c r="BK195" i="5"/>
  <c r="J164" i="5"/>
  <c r="J181" i="5"/>
  <c r="BK153" i="5"/>
  <c r="BK140" i="6"/>
  <c r="BK133" i="6"/>
  <c r="BK138" i="6"/>
  <c r="BK127" i="6"/>
  <c r="BK141" i="6"/>
  <c r="J131" i="6"/>
  <c r="J123" i="6"/>
  <c r="J125" i="6"/>
  <c r="BK171" i="7"/>
  <c r="BK157" i="7"/>
  <c r="J126" i="7"/>
  <c r="BK174" i="7"/>
  <c r="BK153" i="7"/>
  <c r="BK142" i="7"/>
  <c r="BK187" i="7"/>
  <c r="BK170" i="7"/>
  <c r="J162" i="7"/>
  <c r="BK155" i="7"/>
  <c r="BK147" i="7"/>
  <c r="BK127" i="7"/>
  <c r="J182" i="7"/>
  <c r="J179" i="7"/>
  <c r="J172" i="7"/>
  <c r="J155" i="7"/>
  <c r="BK146" i="7"/>
  <c r="BK137" i="7"/>
  <c r="J125" i="7"/>
  <c r="J183" i="7"/>
  <c r="J164" i="7"/>
  <c r="J148" i="7"/>
  <c r="J133" i="7"/>
  <c r="J125" i="8"/>
  <c r="J122" i="8"/>
  <c r="J124" i="8"/>
  <c r="J247" i="2"/>
  <c r="BK239" i="2"/>
  <c r="BK235" i="2"/>
  <c r="BK230" i="2"/>
  <c r="J227" i="2"/>
  <c r="J222" i="2"/>
  <c r="J216" i="2"/>
  <c r="J208" i="2"/>
  <c r="J194" i="2"/>
  <c r="BK159" i="2"/>
  <c r="BK222" i="2"/>
  <c r="BK184" i="2"/>
  <c r="BK183" i="2"/>
  <c r="J176" i="2"/>
  <c r="J170" i="2"/>
  <c r="BK167" i="2"/>
  <c r="J166" i="2"/>
  <c r="BK162" i="2"/>
  <c r="J161" i="2"/>
  <c r="BK156" i="2"/>
  <c r="J155" i="2"/>
  <c r="BK210" i="2"/>
  <c r="J195" i="2"/>
  <c r="BK180" i="2"/>
  <c r="J153" i="2"/>
  <c r="BK191" i="2"/>
  <c r="BK175" i="2"/>
  <c r="BK164" i="2"/>
  <c r="BK152" i="2"/>
  <c r="J209" i="3"/>
  <c r="BK181" i="3"/>
  <c r="BK168" i="3"/>
  <c r="BK199" i="3"/>
  <c r="BK169" i="3"/>
  <c r="BK227" i="3"/>
  <c r="BK180" i="3"/>
  <c r="J227" i="3"/>
  <c r="J190" i="3"/>
  <c r="BK175" i="3"/>
  <c r="J222" i="3"/>
  <c r="J174" i="3"/>
  <c r="J143" i="4"/>
  <c r="BK144" i="4"/>
  <c r="BK146" i="4"/>
  <c r="BK131" i="4"/>
  <c r="BK130" i="4"/>
  <c r="BK137" i="4"/>
  <c r="J128" i="4"/>
  <c r="J191" i="5"/>
  <c r="J170" i="5"/>
  <c r="J190" i="5"/>
  <c r="J162" i="5"/>
  <c r="J153" i="5"/>
  <c r="J166" i="5"/>
  <c r="J208" i="5"/>
  <c r="J183" i="5"/>
  <c r="J203" i="5"/>
  <c r="BK175" i="5"/>
  <c r="J202" i="5"/>
  <c r="J175" i="5"/>
  <c r="BK152" i="5"/>
  <c r="BK142" i="6"/>
  <c r="J135" i="6"/>
  <c r="J141" i="6"/>
  <c r="BK132" i="6"/>
  <c r="BK120" i="6"/>
  <c r="J129" i="6"/>
  <c r="J122" i="6"/>
  <c r="BK124" i="6"/>
  <c r="BK176" i="7"/>
  <c r="J158" i="7"/>
  <c r="BK135" i="7"/>
  <c r="J189" i="7"/>
  <c r="BK166" i="7"/>
  <c r="BK148" i="7"/>
  <c r="BK139" i="7"/>
  <c r="BK131" i="7"/>
  <c r="BK178" i="7"/>
  <c r="BK168" i="7"/>
  <c r="J160" i="7"/>
  <c r="BK150" i="7"/>
  <c r="J132" i="7"/>
  <c r="J124" i="7"/>
  <c r="J181" i="7"/>
  <c r="J170" i="7"/>
  <c r="J163" i="7"/>
  <c r="J153" i="7"/>
  <c r="J141" i="7"/>
  <c r="BK129" i="7"/>
  <c r="J122" i="7"/>
  <c r="BK181" i="7"/>
  <c r="BK172" i="7"/>
  <c r="J154" i="7"/>
  <c r="BK141" i="7"/>
  <c r="J129" i="7"/>
  <c r="J121" i="8"/>
  <c r="BK121" i="8"/>
  <c r="BK126" i="8"/>
  <c r="BK244" i="2"/>
  <c r="J239" i="2"/>
  <c r="BK233" i="2"/>
  <c r="J230" i="2"/>
  <c r="J226" i="2"/>
  <c r="J218" i="2"/>
  <c r="J212" i="2"/>
  <c r="BK197" i="2"/>
  <c r="J164" i="2"/>
  <c r="BK225" i="2"/>
  <c r="BK218" i="2"/>
  <c r="BK212" i="2"/>
  <c r="J206" i="2"/>
  <c r="J184" i="2"/>
  <c r="BK166" i="2"/>
  <c r="BK203" i="2"/>
  <c r="J185" i="2"/>
  <c r="J163" i="2"/>
  <c r="J156" i="2"/>
  <c r="J205" i="3"/>
  <c r="J172" i="3"/>
  <c r="J212" i="3"/>
  <c r="J173" i="3"/>
  <c r="J164" i="3"/>
  <c r="BK205" i="3"/>
  <c r="BK222" i="3"/>
  <c r="BK212" i="3"/>
  <c r="J184" i="3"/>
  <c r="J154" i="3"/>
  <c r="BK170" i="3"/>
  <c r="J191" i="3"/>
  <c r="BK164" i="3"/>
  <c r="J135" i="4"/>
  <c r="J141" i="4"/>
  <c r="BK138" i="4"/>
  <c r="BK136" i="4"/>
  <c r="J125" i="4"/>
  <c r="J129" i="4"/>
  <c r="BK129" i="4"/>
  <c r="J188" i="5"/>
  <c r="BK172" i="5"/>
  <c r="BK194" i="5"/>
  <c r="BK173" i="5"/>
  <c r="BK184" i="5"/>
  <c r="BK162" i="5"/>
  <c r="J187" i="5"/>
  <c r="J152" i="5"/>
  <c r="BK178" i="5"/>
  <c r="J194" i="5"/>
  <c r="J172" i="5"/>
  <c r="BK149" i="5"/>
  <c r="BK139" i="6"/>
  <c r="BK122" i="6"/>
  <c r="BK136" i="6"/>
  <c r="BK125" i="6"/>
  <c r="J139" i="6"/>
  <c r="BK128" i="6"/>
  <c r="J120" i="6"/>
  <c r="J184" i="7"/>
  <c r="BK164" i="7"/>
  <c r="J127" i="7"/>
  <c r="BK122" i="7"/>
  <c r="J173" i="7"/>
  <c r="BK156" i="7"/>
  <c r="BK145" i="7"/>
  <c r="J138" i="7"/>
  <c r="J188" i="7"/>
  <c r="BK182" i="7"/>
  <c r="J176" i="7"/>
  <c r="J166" i="7"/>
  <c r="BK158" i="7"/>
  <c r="J152" i="7"/>
  <c r="BK140" i="7"/>
  <c r="J130" i="7"/>
  <c r="J185" i="7"/>
  <c r="BK175" i="7"/>
  <c r="J167" i="7"/>
  <c r="BK161" i="7"/>
  <c r="J150" i="7"/>
  <c r="J143" i="7"/>
  <c r="BK126" i="7"/>
  <c r="BK189" i="7"/>
  <c r="J174" i="7"/>
  <c r="J169" i="7"/>
  <c r="BK152" i="7"/>
  <c r="J145" i="7"/>
  <c r="BK138" i="7"/>
  <c r="J126" i="8"/>
  <c r="BK247" i="2"/>
  <c r="BK240" i="2"/>
  <c r="J236" i="2"/>
  <c r="J232" i="2"/>
  <c r="J229" i="2"/>
  <c r="J225" i="2"/>
  <c r="J215" i="2"/>
  <c r="J210" i="2"/>
  <c r="BK195" i="2"/>
  <c r="J183" i="2"/>
  <c r="BK227" i="2"/>
  <c r="BK219" i="2"/>
  <c r="BK211" i="2"/>
  <c r="J197" i="2"/>
  <c r="BK187" i="2"/>
  <c r="BK176" i="2"/>
  <c r="AS94" i="1"/>
  <c r="BK153" i="2"/>
  <c r="J215" i="3"/>
  <c r="J195" i="3"/>
  <c r="J169" i="3"/>
  <c r="BK211" i="3"/>
  <c r="BK152" i="3"/>
  <c r="J199" i="3"/>
  <c r="J156" i="3"/>
  <c r="J202" i="3"/>
  <c r="J177" i="3"/>
  <c r="BK201" i="3"/>
  <c r="BK219" i="3"/>
  <c r="BK187" i="3"/>
  <c r="BK156" i="3"/>
  <c r="J139" i="4"/>
  <c r="J145" i="4"/>
  <c r="J136" i="4"/>
  <c r="BK145" i="4"/>
  <c r="J134" i="4"/>
  <c r="J137" i="4"/>
  <c r="BK135" i="4"/>
  <c r="BK207" i="5"/>
  <c r="J179" i="5"/>
  <c r="BK160" i="5"/>
  <c r="BK199" i="5"/>
  <c r="BK187" i="5"/>
  <c r="J157" i="5"/>
  <c r="BK181" i="5"/>
  <c r="J149" i="5"/>
  <c r="BK190" i="5"/>
  <c r="J178" i="5"/>
  <c r="BK191" i="5"/>
  <c r="BK157" i="5"/>
  <c r="BK188" i="5"/>
  <c r="BK170" i="5"/>
  <c r="J138" i="6"/>
  <c r="J137" i="6"/>
  <c r="J124" i="6"/>
  <c r="BK137" i="6"/>
  <c r="J140" i="6"/>
  <c r="BK131" i="6"/>
  <c r="BK130" i="6"/>
  <c r="J128" i="6"/>
  <c r="J126" i="6"/>
  <c r="J121" i="6"/>
  <c r="J132" i="6"/>
  <c r="J127" i="6"/>
  <c r="BK129" i="6"/>
  <c r="J180" i="7"/>
  <c r="J159" i="7"/>
  <c r="J151" i="7"/>
  <c r="J187" i="7"/>
  <c r="J171" i="7"/>
  <c r="BK151" i="7"/>
  <c r="J140" i="7"/>
  <c r="BK133" i="7"/>
  <c r="BK186" i="7"/>
  <c r="J175" i="7"/>
  <c r="J165" i="7"/>
  <c r="BK154" i="7"/>
  <c r="J144" i="7"/>
  <c r="J131" i="7"/>
  <c r="BK188" i="7"/>
  <c r="J178" i="7"/>
  <c r="BK173" i="7"/>
  <c r="BK165" i="7"/>
  <c r="BK160" i="7"/>
  <c r="J149" i="7"/>
  <c r="BK130" i="7"/>
  <c r="BK124" i="7"/>
  <c r="BK185" i="7"/>
  <c r="J177" i="7"/>
  <c r="J161" i="7"/>
  <c r="J146" i="7"/>
  <c r="BK132" i="7"/>
  <c r="J123" i="7"/>
  <c r="BK122" i="8"/>
  <c r="BK125" i="8"/>
  <c r="BK123" i="8"/>
  <c r="BK243" i="2"/>
  <c r="BK236" i="2"/>
  <c r="BK232" i="2"/>
  <c r="J228" i="2"/>
  <c r="J223" i="2"/>
  <c r="BK215" i="2"/>
  <c r="J207" i="2"/>
  <c r="BK163" i="2"/>
  <c r="BK223" i="2"/>
  <c r="J190" i="2"/>
  <c r="BK207" i="2"/>
  <c r="BK190" i="2"/>
  <c r="J171" i="2"/>
  <c r="J152" i="2"/>
  <c r="J192" i="2"/>
  <c r="BK171" i="2"/>
  <c r="J162" i="2"/>
  <c r="J157" i="2"/>
  <c r="BK202" i="3"/>
  <c r="BK171" i="3"/>
  <c r="J159" i="3"/>
  <c r="BK174" i="3"/>
  <c r="J167" i="3"/>
  <c r="BK226" i="3"/>
  <c r="BK167" i="3"/>
  <c r="BK214" i="3"/>
  <c r="J187" i="3"/>
  <c r="J171" i="3"/>
  <c r="BK208" i="3"/>
  <c r="BK173" i="3"/>
  <c r="BK184" i="3"/>
  <c r="J144" i="4"/>
  <c r="J130" i="4"/>
  <c r="J140" i="4"/>
  <c r="J142" i="4"/>
  <c r="BK142" i="4"/>
  <c r="BK139" i="4"/>
  <c r="J131" i="4"/>
  <c r="BK208" i="5"/>
  <c r="J184" i="5"/>
  <c r="J171" i="5"/>
  <c r="BK203" i="5"/>
  <c r="BK166" i="5"/>
  <c r="J146" i="5"/>
  <c r="BK164" i="5"/>
  <c r="BK148" i="5"/>
  <c r="J207" i="5"/>
  <c r="BK179" i="5"/>
  <c r="BK202" i="5"/>
  <c r="J148" i="5"/>
  <c r="BK183" i="5"/>
  <c r="J173" i="5"/>
  <c r="J160" i="5"/>
  <c r="J130" i="6"/>
  <c r="J136" i="6"/>
  <c r="BK123" i="6"/>
  <c r="J133" i="6"/>
  <c r="J142" i="6"/>
  <c r="BK135" i="6"/>
  <c r="BK126" i="6"/>
  <c r="BK121" i="6"/>
  <c r="BK162" i="7"/>
  <c r="J156" i="7"/>
  <c r="BK123" i="7"/>
  <c r="BK183" i="7"/>
  <c r="BK163" i="7"/>
  <c r="BK144" i="7"/>
  <c r="J137" i="7"/>
  <c r="BK191" i="7"/>
  <c r="BK184" i="7"/>
  <c r="BK177" i="7"/>
  <c r="BK167" i="7"/>
  <c r="J157" i="7"/>
  <c r="J142" i="7"/>
  <c r="BK128" i="7"/>
  <c r="J186" i="7"/>
  <c r="BK180" i="7"/>
  <c r="BK169" i="7"/>
  <c r="BK159" i="7"/>
  <c r="J147" i="7"/>
  <c r="J139" i="7"/>
  <c r="J128" i="7"/>
  <c r="J191" i="7"/>
  <c r="BK179" i="7"/>
  <c r="J168" i="7"/>
  <c r="BK149" i="7"/>
  <c r="BK143" i="7"/>
  <c r="J135" i="7"/>
  <c r="BK125" i="7"/>
  <c r="J123" i="8"/>
  <c r="BK124" i="8"/>
  <c r="J244" i="2"/>
  <c r="J240" i="2"/>
  <c r="J233" i="2"/>
  <c r="BK229" i="2"/>
  <c r="J224" i="2"/>
  <c r="BK216" i="2"/>
  <c r="J213" i="2"/>
  <c r="BK206" i="2"/>
  <c r="J187" i="2"/>
  <c r="BK224" i="2"/>
  <c r="J203" i="2"/>
  <c r="BK213" i="2"/>
  <c r="J200" i="2"/>
  <c r="BK189" i="2"/>
  <c r="BK161" i="2"/>
  <c r="J189" i="2"/>
  <c r="BK170" i="2"/>
  <c r="J159" i="2"/>
  <c r="J175" i="2"/>
  <c r="J211" i="3"/>
  <c r="J175" i="3"/>
  <c r="J152" i="3"/>
  <c r="BK191" i="3"/>
  <c r="J162" i="3"/>
  <c r="J220" i="3"/>
  <c r="J168" i="3"/>
  <c r="BK220" i="3"/>
  <c r="J201" i="3"/>
  <c r="J226" i="3"/>
  <c r="BK190" i="3"/>
  <c r="J208" i="3"/>
  <c r="BK172" i="3"/>
  <c r="BK140" i="4"/>
  <c r="J146" i="4"/>
  <c r="J138" i="4"/>
  <c r="BK134" i="4"/>
  <c r="BK141" i="4"/>
  <c r="BK128" i="4"/>
  <c r="BK143" i="4"/>
  <c r="BK125" i="4"/>
  <c r="BK182" i="5"/>
  <c r="BK167" i="5"/>
  <c r="J195" i="5"/>
  <c r="BK161" i="5"/>
  <c r="BK171" i="5"/>
  <c r="J161" i="5"/>
  <c r="J199" i="5"/>
  <c r="P160" i="3" l="1"/>
  <c r="R150" i="3"/>
  <c r="BK154" i="2"/>
  <c r="J154" i="2" s="1"/>
  <c r="J99" i="2" s="1"/>
  <c r="R160" i="2"/>
  <c r="R165" i="2"/>
  <c r="R169" i="2"/>
  <c r="R168" i="2" s="1"/>
  <c r="P174" i="2"/>
  <c r="P173" i="2"/>
  <c r="P182" i="2"/>
  <c r="P188" i="2"/>
  <c r="T193" i="2"/>
  <c r="P205" i="2"/>
  <c r="P214" i="2"/>
  <c r="P221" i="2"/>
  <c r="R238" i="2"/>
  <c r="R237" i="2" s="1"/>
  <c r="T242" i="2"/>
  <c r="T241" i="2" s="1"/>
  <c r="BK166" i="3"/>
  <c r="J166" i="3"/>
  <c r="J107" i="3" s="1"/>
  <c r="R179" i="3"/>
  <c r="R178" i="3"/>
  <c r="T189" i="3"/>
  <c r="T188" i="3" s="1"/>
  <c r="R200" i="3"/>
  <c r="R197" i="3" s="1"/>
  <c r="BK207" i="3"/>
  <c r="J207" i="3"/>
  <c r="J125" i="3" s="1"/>
  <c r="P218" i="3"/>
  <c r="P217" i="3"/>
  <c r="T225" i="3"/>
  <c r="T224" i="3" s="1"/>
  <c r="R127" i="4"/>
  <c r="R126" i="4" s="1"/>
  <c r="R122" i="4" s="1"/>
  <c r="T127" i="4"/>
  <c r="T126" i="4"/>
  <c r="BK147" i="5"/>
  <c r="J147" i="5" s="1"/>
  <c r="J99" i="5" s="1"/>
  <c r="BK151" i="5"/>
  <c r="J151" i="5"/>
  <c r="J101" i="5"/>
  <c r="T159" i="5"/>
  <c r="R165" i="5"/>
  <c r="T169" i="5"/>
  <c r="T168" i="5" s="1"/>
  <c r="P180" i="5"/>
  <c r="R186" i="5"/>
  <c r="R185" i="5" s="1"/>
  <c r="T193" i="5"/>
  <c r="T192" i="5"/>
  <c r="BK206" i="5"/>
  <c r="J206" i="5"/>
  <c r="J123" i="5"/>
  <c r="BK119" i="6"/>
  <c r="J119" i="6" s="1"/>
  <c r="J97" i="6" s="1"/>
  <c r="T134" i="6"/>
  <c r="R136" i="7"/>
  <c r="P151" i="2"/>
  <c r="R154" i="2"/>
  <c r="T160" i="2"/>
  <c r="T169" i="2"/>
  <c r="T168" i="2" s="1"/>
  <c r="T174" i="2"/>
  <c r="T173" i="2"/>
  <c r="BK182" i="2"/>
  <c r="J182" i="2" s="1"/>
  <c r="J110" i="2" s="1"/>
  <c r="BK188" i="2"/>
  <c r="J188" i="2"/>
  <c r="J112" i="2"/>
  <c r="R193" i="2"/>
  <c r="BK205" i="2"/>
  <c r="J205" i="2"/>
  <c r="J120" i="2" s="1"/>
  <c r="BK214" i="2"/>
  <c r="J214" i="2"/>
  <c r="J122" i="2" s="1"/>
  <c r="T221" i="2"/>
  <c r="BK242" i="2"/>
  <c r="J242" i="2" s="1"/>
  <c r="J127" i="2" s="1"/>
  <c r="P179" i="3"/>
  <c r="P178" i="3" s="1"/>
  <c r="BK193" i="3"/>
  <c r="BK192" i="3"/>
  <c r="J192" i="3" s="1"/>
  <c r="J117" i="3" s="1"/>
  <c r="P200" i="3"/>
  <c r="P197" i="3" s="1"/>
  <c r="R218" i="3"/>
  <c r="R217" i="3"/>
  <c r="R225" i="3"/>
  <c r="R224" i="3"/>
  <c r="BK133" i="4"/>
  <c r="J133" i="4" s="1"/>
  <c r="J102" i="4" s="1"/>
  <c r="R147" i="5"/>
  <c r="R144" i="5"/>
  <c r="BK165" i="5"/>
  <c r="J165" i="5" s="1"/>
  <c r="J107" i="5" s="1"/>
  <c r="BK169" i="5"/>
  <c r="J169" i="5" s="1"/>
  <c r="J109" i="5" s="1"/>
  <c r="P177" i="5"/>
  <c r="P176" i="5" s="1"/>
  <c r="R180" i="5"/>
  <c r="T186" i="5"/>
  <c r="T185" i="5" s="1"/>
  <c r="P201" i="5"/>
  <c r="P200" i="5"/>
  <c r="R206" i="5"/>
  <c r="R205" i="5" s="1"/>
  <c r="P119" i="6"/>
  <c r="R134" i="6"/>
  <c r="T136" i="7"/>
  <c r="BK120" i="8"/>
  <c r="J120" i="8" s="1"/>
  <c r="J98" i="8" s="1"/>
  <c r="BK151" i="2"/>
  <c r="J151" i="2" s="1"/>
  <c r="J98" i="2" s="1"/>
  <c r="P154" i="2"/>
  <c r="BK165" i="2"/>
  <c r="J165" i="2" s="1"/>
  <c r="J102" i="2" s="1"/>
  <c r="P169" i="2"/>
  <c r="P168" i="2"/>
  <c r="BK174" i="2"/>
  <c r="BK173" i="2" s="1"/>
  <c r="J173" i="2" s="1"/>
  <c r="J105" i="2" s="1"/>
  <c r="BK193" i="2"/>
  <c r="J193" i="2" s="1"/>
  <c r="J113" i="2" s="1"/>
  <c r="R205" i="2"/>
  <c r="P209" i="2"/>
  <c r="R221" i="2"/>
  <c r="T238" i="2"/>
  <c r="T237" i="2" s="1"/>
  <c r="P166" i="3"/>
  <c r="P165" i="3"/>
  <c r="T179" i="3"/>
  <c r="T178" i="3" s="1"/>
  <c r="P189" i="3"/>
  <c r="P188" i="3" s="1"/>
  <c r="R193" i="3"/>
  <c r="R192" i="3"/>
  <c r="R207" i="3"/>
  <c r="R206" i="3" s="1"/>
  <c r="BK225" i="3"/>
  <c r="BK224" i="3" s="1"/>
  <c r="J224" i="3" s="1"/>
  <c r="J128" i="3" s="1"/>
  <c r="P133" i="4"/>
  <c r="P132" i="4" s="1"/>
  <c r="T147" i="5"/>
  <c r="T144" i="5"/>
  <c r="R151" i="5"/>
  <c r="R150" i="5" s="1"/>
  <c r="R159" i="5"/>
  <c r="R158" i="5" s="1"/>
  <c r="P165" i="5"/>
  <c r="P169" i="5"/>
  <c r="P168" i="5" s="1"/>
  <c r="BK180" i="5"/>
  <c r="J180" i="5"/>
  <c r="J113" i="5" s="1"/>
  <c r="P186" i="5"/>
  <c r="P185" i="5"/>
  <c r="R193" i="5"/>
  <c r="R192" i="5" s="1"/>
  <c r="T201" i="5"/>
  <c r="T200" i="5" s="1"/>
  <c r="P134" i="6"/>
  <c r="BK121" i="7"/>
  <c r="J121" i="7" s="1"/>
  <c r="J97" i="7" s="1"/>
  <c r="T121" i="7"/>
  <c r="T120" i="7" s="1"/>
  <c r="R151" i="2"/>
  <c r="R150" i="2"/>
  <c r="T154" i="2"/>
  <c r="P160" i="2"/>
  <c r="T165" i="2"/>
  <c r="R182" i="2"/>
  <c r="R188" i="2"/>
  <c r="P193" i="2"/>
  <c r="T205" i="2"/>
  <c r="T209" i="2"/>
  <c r="BK221" i="2"/>
  <c r="J221" i="2" s="1"/>
  <c r="J123" i="2" s="1"/>
  <c r="BK238" i="2"/>
  <c r="J238" i="2" s="1"/>
  <c r="J125" i="2" s="1"/>
  <c r="R242" i="2"/>
  <c r="R241" i="2" s="1"/>
  <c r="T166" i="3"/>
  <c r="T165" i="3"/>
  <c r="BK179" i="3"/>
  <c r="BK178" i="3" s="1"/>
  <c r="J178" i="3" s="1"/>
  <c r="J109" i="3" s="1"/>
  <c r="R189" i="3"/>
  <c r="R188" i="3"/>
  <c r="P193" i="3"/>
  <c r="P192" i="3" s="1"/>
  <c r="BK200" i="3"/>
  <c r="J200" i="3" s="1"/>
  <c r="J121" i="3" s="1"/>
  <c r="P207" i="3"/>
  <c r="P206" i="3" s="1"/>
  <c r="BK218" i="3"/>
  <c r="BK217" i="3"/>
  <c r="J217" i="3" s="1"/>
  <c r="J126" i="3" s="1"/>
  <c r="P225" i="3"/>
  <c r="P224" i="3" s="1"/>
  <c r="BK127" i="4"/>
  <c r="J127" i="4"/>
  <c r="J100" i="4" s="1"/>
  <c r="R133" i="4"/>
  <c r="R132" i="4"/>
  <c r="P147" i="5"/>
  <c r="P144" i="5"/>
  <c r="T151" i="5"/>
  <c r="T150" i="5"/>
  <c r="BK159" i="5"/>
  <c r="J159" i="5" s="1"/>
  <c r="J105" i="5" s="1"/>
  <c r="R169" i="5"/>
  <c r="R168" i="5" s="1"/>
  <c r="BK177" i="5"/>
  <c r="J177" i="5"/>
  <c r="J112" i="5" s="1"/>
  <c r="R177" i="5"/>
  <c r="R176" i="5"/>
  <c r="BK186" i="5"/>
  <c r="J186" i="5"/>
  <c r="J115" i="5"/>
  <c r="BK193" i="5"/>
  <c r="J193" i="5" s="1"/>
  <c r="J117" i="5" s="1"/>
  <c r="R201" i="5"/>
  <c r="R200" i="5"/>
  <c r="T206" i="5"/>
  <c r="T205" i="5" s="1"/>
  <c r="R119" i="6"/>
  <c r="R118" i="6"/>
  <c r="P121" i="7"/>
  <c r="R121" i="7"/>
  <c r="R120" i="7"/>
  <c r="P120" i="8"/>
  <c r="P119" i="8" s="1"/>
  <c r="P118" i="8" s="1"/>
  <c r="AU101" i="1" s="1"/>
  <c r="T151" i="2"/>
  <c r="T150" i="2"/>
  <c r="BK160" i="2"/>
  <c r="J160" i="2" s="1"/>
  <c r="J101" i="2" s="1"/>
  <c r="P165" i="2"/>
  <c r="BK169" i="2"/>
  <c r="J169" i="2"/>
  <c r="J104" i="2" s="1"/>
  <c r="R174" i="2"/>
  <c r="R173" i="2"/>
  <c r="T182" i="2"/>
  <c r="T188" i="2"/>
  <c r="BK209" i="2"/>
  <c r="J209" i="2" s="1"/>
  <c r="J121" i="2" s="1"/>
  <c r="R209" i="2"/>
  <c r="R214" i="2"/>
  <c r="T214" i="2"/>
  <c r="P238" i="2"/>
  <c r="P237" i="2" s="1"/>
  <c r="P242" i="2"/>
  <c r="P241" i="2"/>
  <c r="R166" i="3"/>
  <c r="R165" i="3"/>
  <c r="BK189" i="3"/>
  <c r="J189" i="3" s="1"/>
  <c r="J116" i="3" s="1"/>
  <c r="T193" i="3"/>
  <c r="T192" i="3" s="1"/>
  <c r="T200" i="3"/>
  <c r="T197" i="3"/>
  <c r="T207" i="3"/>
  <c r="T206" i="3" s="1"/>
  <c r="T218" i="3"/>
  <c r="T217" i="3" s="1"/>
  <c r="P127" i="4"/>
  <c r="P126" i="4"/>
  <c r="T133" i="4"/>
  <c r="T132" i="4" s="1"/>
  <c r="P151" i="5"/>
  <c r="P150" i="5"/>
  <c r="P159" i="5"/>
  <c r="P158" i="5" s="1"/>
  <c r="T165" i="5"/>
  <c r="T177" i="5"/>
  <c r="T180" i="5"/>
  <c r="P193" i="5"/>
  <c r="P192" i="5"/>
  <c r="BK201" i="5"/>
  <c r="J201" i="5" s="1"/>
  <c r="J121" i="5" s="1"/>
  <c r="P206" i="5"/>
  <c r="P205" i="5"/>
  <c r="T119" i="6"/>
  <c r="T118" i="6" s="1"/>
  <c r="BK136" i="7"/>
  <c r="J136" i="7"/>
  <c r="J99" i="7" s="1"/>
  <c r="R120" i="8"/>
  <c r="R119" i="8"/>
  <c r="R118" i="8" s="1"/>
  <c r="BK134" i="6"/>
  <c r="J134" i="6"/>
  <c r="J98" i="6" s="1"/>
  <c r="P136" i="7"/>
  <c r="T120" i="8"/>
  <c r="T119" i="8" s="1"/>
  <c r="T118" i="8" s="1"/>
  <c r="BK202" i="2"/>
  <c r="J202" i="2" s="1"/>
  <c r="J118" i="2" s="1"/>
  <c r="BK155" i="3"/>
  <c r="J155" i="3" s="1"/>
  <c r="J100" i="3" s="1"/>
  <c r="BK183" i="3"/>
  <c r="J183" i="3" s="1"/>
  <c r="J112" i="3" s="1"/>
  <c r="BK198" i="5"/>
  <c r="BK197" i="5" s="1"/>
  <c r="J197" i="5" s="1"/>
  <c r="J118" i="5" s="1"/>
  <c r="BK158" i="2"/>
  <c r="J158" i="2" s="1"/>
  <c r="J100" i="2" s="1"/>
  <c r="BK179" i="2"/>
  <c r="J179" i="2" s="1"/>
  <c r="J108" i="2" s="1"/>
  <c r="BK199" i="2"/>
  <c r="J199" i="2" s="1"/>
  <c r="J116" i="2" s="1"/>
  <c r="BK163" i="3"/>
  <c r="J163" i="3" s="1"/>
  <c r="J105" i="3" s="1"/>
  <c r="BK176" i="3"/>
  <c r="J176" i="3" s="1"/>
  <c r="J108" i="3" s="1"/>
  <c r="BK204" i="3"/>
  <c r="J204" i="3" s="1"/>
  <c r="J123" i="3" s="1"/>
  <c r="BK145" i="5"/>
  <c r="J145" i="5" s="1"/>
  <c r="J98" i="5" s="1"/>
  <c r="BK186" i="2"/>
  <c r="J186" i="2" s="1"/>
  <c r="J111" i="2" s="1"/>
  <c r="BK196" i="2"/>
  <c r="J196" i="2" s="1"/>
  <c r="J114" i="2" s="1"/>
  <c r="BK246" i="2"/>
  <c r="J246" i="2" s="1"/>
  <c r="J129" i="2" s="1"/>
  <c r="BK151" i="3"/>
  <c r="J151" i="3" s="1"/>
  <c r="J98" i="3" s="1"/>
  <c r="BK158" i="3"/>
  <c r="J158" i="3" s="1"/>
  <c r="J102" i="3" s="1"/>
  <c r="BK198" i="3"/>
  <c r="J198" i="3" s="1"/>
  <c r="J120" i="3" s="1"/>
  <c r="BK124" i="4"/>
  <c r="J124" i="4" s="1"/>
  <c r="J98" i="4" s="1"/>
  <c r="BK174" i="5"/>
  <c r="J174" i="5" s="1"/>
  <c r="J110" i="5" s="1"/>
  <c r="BK134" i="7"/>
  <c r="J134" i="7" s="1"/>
  <c r="J98" i="7" s="1"/>
  <c r="BK190" i="7"/>
  <c r="J190" i="7" s="1"/>
  <c r="J100" i="7" s="1"/>
  <c r="BK186" i="3"/>
  <c r="J186" i="3" s="1"/>
  <c r="J114" i="3" s="1"/>
  <c r="BK163" i="5"/>
  <c r="J163" i="5" s="1"/>
  <c r="J106" i="5" s="1"/>
  <c r="BK153" i="3"/>
  <c r="J153" i="3" s="1"/>
  <c r="J99" i="3" s="1"/>
  <c r="BK161" i="3"/>
  <c r="J161" i="3" s="1"/>
  <c r="J104" i="3" s="1"/>
  <c r="BK156" i="5"/>
  <c r="J156" i="5" s="1"/>
  <c r="J103" i="5" s="1"/>
  <c r="J91" i="8"/>
  <c r="F115" i="8"/>
  <c r="BF122" i="8"/>
  <c r="J92" i="8"/>
  <c r="BF121" i="8"/>
  <c r="BF123" i="8"/>
  <c r="BF126" i="8"/>
  <c r="E85" i="8"/>
  <c r="J89" i="8"/>
  <c r="F114" i="8"/>
  <c r="BF124" i="8"/>
  <c r="BF125" i="8"/>
  <c r="E110" i="7"/>
  <c r="J117" i="7"/>
  <c r="BF137" i="7"/>
  <c r="BF144" i="7"/>
  <c r="BF151" i="7"/>
  <c r="BF160" i="7"/>
  <c r="BF167" i="7"/>
  <c r="BF171" i="7"/>
  <c r="BF176" i="7"/>
  <c r="BF180" i="7"/>
  <c r="BK118" i="6"/>
  <c r="J118" i="6" s="1"/>
  <c r="J30" i="6" s="1"/>
  <c r="F91" i="7"/>
  <c r="J114" i="7"/>
  <c r="BF123" i="7"/>
  <c r="BF124" i="7"/>
  <c r="BF127" i="7"/>
  <c r="BF128" i="7"/>
  <c r="BF132" i="7"/>
  <c r="BF140" i="7"/>
  <c r="BF142" i="7"/>
  <c r="BF148" i="7"/>
  <c r="BF152" i="7"/>
  <c r="BF158" i="7"/>
  <c r="BF162" i="7"/>
  <c r="BF164" i="7"/>
  <c r="BF168" i="7"/>
  <c r="BF174" i="7"/>
  <c r="BF177" i="7"/>
  <c r="BF179" i="7"/>
  <c r="BF184" i="7"/>
  <c r="F92" i="7"/>
  <c r="BF131" i="7"/>
  <c r="BF138" i="7"/>
  <c r="BF139" i="7"/>
  <c r="BF141" i="7"/>
  <c r="BF146" i="7"/>
  <c r="BF149" i="7"/>
  <c r="BF153" i="7"/>
  <c r="BF156" i="7"/>
  <c r="BF159" i="7"/>
  <c r="BF166" i="7"/>
  <c r="BF183" i="7"/>
  <c r="BF188" i="7"/>
  <c r="BF191" i="7"/>
  <c r="BF125" i="7"/>
  <c r="BF130" i="7"/>
  <c r="BF135" i="7"/>
  <c r="BF143" i="7"/>
  <c r="BF147" i="7"/>
  <c r="BF154" i="7"/>
  <c r="BF165" i="7"/>
  <c r="BF170" i="7"/>
  <c r="BF173" i="7"/>
  <c r="BF178" i="7"/>
  <c r="BF182" i="7"/>
  <c r="BF185" i="7"/>
  <c r="BF186" i="7"/>
  <c r="BF187" i="7"/>
  <c r="BF189" i="7"/>
  <c r="J91" i="7"/>
  <c r="BF122" i="7"/>
  <c r="BF126" i="7"/>
  <c r="BF129" i="7"/>
  <c r="BF133" i="7"/>
  <c r="BF145" i="7"/>
  <c r="BF150" i="7"/>
  <c r="BF155" i="7"/>
  <c r="BF157" i="7"/>
  <c r="BF161" i="7"/>
  <c r="BF163" i="7"/>
  <c r="BF169" i="7"/>
  <c r="BF172" i="7"/>
  <c r="BF175" i="7"/>
  <c r="BF181" i="7"/>
  <c r="BK158" i="5"/>
  <c r="BK192" i="5"/>
  <c r="J192" i="5" s="1"/>
  <c r="J116" i="5" s="1"/>
  <c r="J89" i="6"/>
  <c r="F115" i="6"/>
  <c r="BF122" i="6"/>
  <c r="BF123" i="6"/>
  <c r="BF127" i="6"/>
  <c r="BK176" i="5"/>
  <c r="J176" i="5" s="1"/>
  <c r="J111" i="5" s="1"/>
  <c r="BF125" i="6"/>
  <c r="BF132" i="6"/>
  <c r="BF133" i="6"/>
  <c r="BF136" i="6"/>
  <c r="BF140" i="6"/>
  <c r="BK185" i="5"/>
  <c r="J185" i="5"/>
  <c r="J114" i="5" s="1"/>
  <c r="E85" i="6"/>
  <c r="J92" i="6"/>
  <c r="F114" i="6"/>
  <c r="BF124" i="6"/>
  <c r="BF139" i="6"/>
  <c r="BF141" i="6"/>
  <c r="J91" i="6"/>
  <c r="BF128" i="6"/>
  <c r="BF129" i="6"/>
  <c r="BF142" i="6"/>
  <c r="BK168" i="5"/>
  <c r="J168" i="5" s="1"/>
  <c r="J108" i="5" s="1"/>
  <c r="BF120" i="6"/>
  <c r="BF121" i="6"/>
  <c r="BF126" i="6"/>
  <c r="BF131" i="6"/>
  <c r="BF137" i="6"/>
  <c r="BF138" i="6"/>
  <c r="BF130" i="6"/>
  <c r="BF135" i="6"/>
  <c r="F91" i="5"/>
  <c r="BF181" i="5"/>
  <c r="BF182" i="5"/>
  <c r="BF187" i="5"/>
  <c r="BF191" i="5"/>
  <c r="BF203" i="5"/>
  <c r="BK126" i="4"/>
  <c r="J92" i="5"/>
  <c r="J137" i="5"/>
  <c r="BF146" i="5"/>
  <c r="BF161" i="5"/>
  <c r="BF167" i="5"/>
  <c r="BF170" i="5"/>
  <c r="BF171" i="5"/>
  <c r="BF188" i="5"/>
  <c r="BF190" i="5"/>
  <c r="BF195" i="5"/>
  <c r="BF199" i="5"/>
  <c r="BF207" i="5"/>
  <c r="J91" i="5"/>
  <c r="F140" i="5"/>
  <c r="BF149" i="5"/>
  <c r="BF172" i="5"/>
  <c r="BF175" i="5"/>
  <c r="BF202" i="5"/>
  <c r="BF208" i="5"/>
  <c r="BF152" i="5"/>
  <c r="BF153" i="5"/>
  <c r="BF179" i="5"/>
  <c r="E85" i="5"/>
  <c r="BF162" i="5"/>
  <c r="BF164" i="5"/>
  <c r="BF166" i="5"/>
  <c r="BF173" i="5"/>
  <c r="BF183" i="5"/>
  <c r="BF184" i="5"/>
  <c r="BF148" i="5"/>
  <c r="BF157" i="5"/>
  <c r="BF160" i="5"/>
  <c r="BF178" i="5"/>
  <c r="BF194" i="5"/>
  <c r="J193" i="3"/>
  <c r="J118" i="3" s="1"/>
  <c r="BK206" i="3"/>
  <c r="J206" i="3"/>
  <c r="J124" i="3" s="1"/>
  <c r="E85" i="4"/>
  <c r="F91" i="4"/>
  <c r="J116" i="4"/>
  <c r="BF138" i="4"/>
  <c r="BF141" i="4"/>
  <c r="BF125" i="4"/>
  <c r="BK165" i="3"/>
  <c r="J165" i="3"/>
  <c r="J106" i="3" s="1"/>
  <c r="J225" i="3"/>
  <c r="J129" i="3"/>
  <c r="F92" i="4"/>
  <c r="BF129" i="4"/>
  <c r="BF134" i="4"/>
  <c r="BF139" i="4"/>
  <c r="BF140" i="4"/>
  <c r="J179" i="3"/>
  <c r="J110" i="3" s="1"/>
  <c r="J218" i="3"/>
  <c r="J127" i="3"/>
  <c r="J118" i="4"/>
  <c r="BF128" i="4"/>
  <c r="BF137" i="4"/>
  <c r="J92" i="4"/>
  <c r="BF130" i="4"/>
  <c r="BF131" i="4"/>
  <c r="BF136" i="4"/>
  <c r="BF143" i="4"/>
  <c r="BF145" i="4"/>
  <c r="BF146" i="4"/>
  <c r="BF135" i="4"/>
  <c r="BF142" i="4"/>
  <c r="BF144" i="4"/>
  <c r="J92" i="3"/>
  <c r="J145" i="3"/>
  <c r="BF152" i="3"/>
  <c r="BF162" i="3"/>
  <c r="BF168" i="3"/>
  <c r="BF171" i="3"/>
  <c r="BF180" i="3"/>
  <c r="BF181" i="3"/>
  <c r="BF194" i="3"/>
  <c r="BF205" i="3"/>
  <c r="BF215" i="3"/>
  <c r="F91" i="3"/>
  <c r="J143" i="3"/>
  <c r="BF167" i="3"/>
  <c r="BF174" i="3"/>
  <c r="BF187" i="3"/>
  <c r="BF211" i="3"/>
  <c r="BF227" i="3"/>
  <c r="E85" i="3"/>
  <c r="F146" i="3"/>
  <c r="BF172" i="3"/>
  <c r="BF173" i="3"/>
  <c r="BF226" i="3"/>
  <c r="BK168" i="2"/>
  <c r="J168" i="2"/>
  <c r="J103" i="2"/>
  <c r="BF164" i="3"/>
  <c r="BF169" i="3"/>
  <c r="BF184" i="3"/>
  <c r="BF195" i="3"/>
  <c r="BF199" i="3"/>
  <c r="BF201" i="3"/>
  <c r="BF202" i="3"/>
  <c r="BF208" i="3"/>
  <c r="BF219" i="3"/>
  <c r="BF154" i="3"/>
  <c r="BF159" i="3"/>
  <c r="BF170" i="3"/>
  <c r="BF190" i="3"/>
  <c r="BF209" i="3"/>
  <c r="BF212" i="3"/>
  <c r="BF214" i="3"/>
  <c r="BF222" i="3"/>
  <c r="BF156" i="3"/>
  <c r="BF175" i="3"/>
  <c r="BF177" i="3"/>
  <c r="BF191" i="3"/>
  <c r="BF220" i="3"/>
  <c r="J143" i="2"/>
  <c r="BF159" i="2"/>
  <c r="BF161" i="2"/>
  <c r="BF170" i="2"/>
  <c r="BF171" i="2"/>
  <c r="BF176" i="2"/>
  <c r="F91" i="2"/>
  <c r="F92" i="2"/>
  <c r="BF152" i="2"/>
  <c r="BF156" i="2"/>
  <c r="BF162" i="2"/>
  <c r="BF192" i="2"/>
  <c r="BF225" i="2"/>
  <c r="J145" i="2"/>
  <c r="BF163" i="2"/>
  <c r="BF183" i="2"/>
  <c r="BF184" i="2"/>
  <c r="BF189" i="2"/>
  <c r="BF190" i="2"/>
  <c r="BF194" i="2"/>
  <c r="BF195" i="2"/>
  <c r="BF200" i="2"/>
  <c r="BF203" i="2"/>
  <c r="BF207" i="2"/>
  <c r="BF210" i="2"/>
  <c r="BF212" i="2"/>
  <c r="BF230" i="2"/>
  <c r="E85" i="2"/>
  <c r="J92" i="2"/>
  <c r="BF153" i="2"/>
  <c r="BF155" i="2"/>
  <c r="BF157" i="2"/>
  <c r="BF164" i="2"/>
  <c r="BF166" i="2"/>
  <c r="BF175" i="2"/>
  <c r="BF185" i="2"/>
  <c r="BF197" i="2"/>
  <c r="BF206" i="2"/>
  <c r="BF222" i="2"/>
  <c r="BF167" i="2"/>
  <c r="BF180" i="2"/>
  <c r="BF187" i="2"/>
  <c r="BF191" i="2"/>
  <c r="BF208" i="2"/>
  <c r="BF211" i="2"/>
  <c r="BF213" i="2"/>
  <c r="BF215" i="2"/>
  <c r="BF216" i="2"/>
  <c r="BF218" i="2"/>
  <c r="BF219" i="2"/>
  <c r="BF223" i="2"/>
  <c r="BF224" i="2"/>
  <c r="BF226" i="2"/>
  <c r="BF227" i="2"/>
  <c r="BF228" i="2"/>
  <c r="BF229" i="2"/>
  <c r="BF232" i="2"/>
  <c r="BF233" i="2"/>
  <c r="BF235" i="2"/>
  <c r="BF236" i="2"/>
  <c r="BF239" i="2"/>
  <c r="BF240" i="2"/>
  <c r="BF243" i="2"/>
  <c r="BF244" i="2"/>
  <c r="BF247" i="2"/>
  <c r="F36" i="2"/>
  <c r="BC95" i="1"/>
  <c r="F36" i="3"/>
  <c r="BC96" i="1" s="1"/>
  <c r="J33" i="5"/>
  <c r="AV98" i="1"/>
  <c r="F35" i="6"/>
  <c r="BB99" i="1" s="1"/>
  <c r="F33" i="8"/>
  <c r="AZ101" i="1" s="1"/>
  <c r="F35" i="8"/>
  <c r="BB101" i="1" s="1"/>
  <c r="J33" i="8"/>
  <c r="AV101" i="1"/>
  <c r="F36" i="8"/>
  <c r="BC101" i="1" s="1"/>
  <c r="F37" i="8"/>
  <c r="BD101" i="1" s="1"/>
  <c r="J33" i="2"/>
  <c r="AV95" i="1"/>
  <c r="F33" i="3"/>
  <c r="AZ96" i="1" s="1"/>
  <c r="F36" i="4"/>
  <c r="BC97" i="1" s="1"/>
  <c r="F36" i="6"/>
  <c r="BC99" i="1"/>
  <c r="F33" i="6"/>
  <c r="AZ99" i="1" s="1"/>
  <c r="F36" i="7"/>
  <c r="BC100" i="1" s="1"/>
  <c r="F33" i="2"/>
  <c r="AZ95" i="1"/>
  <c r="J33" i="3"/>
  <c r="AV96" i="1" s="1"/>
  <c r="F33" i="4"/>
  <c r="AZ97" i="1" s="1"/>
  <c r="F33" i="5"/>
  <c r="AZ98" i="1"/>
  <c r="J33" i="6"/>
  <c r="AV99" i="1" s="1"/>
  <c r="F35" i="7"/>
  <c r="BB100" i="1" s="1"/>
  <c r="J33" i="4"/>
  <c r="AV97" i="1"/>
  <c r="F37" i="4"/>
  <c r="BD97" i="1" s="1"/>
  <c r="F36" i="5"/>
  <c r="BC98" i="1" s="1"/>
  <c r="F37" i="6"/>
  <c r="BD99" i="1"/>
  <c r="F33" i="7"/>
  <c r="AZ100" i="1" s="1"/>
  <c r="F37" i="2"/>
  <c r="BD95" i="1" s="1"/>
  <c r="F35" i="3"/>
  <c r="BB96" i="1"/>
  <c r="F35" i="5"/>
  <c r="BB98" i="1" s="1"/>
  <c r="J33" i="7"/>
  <c r="AV100" i="1" s="1"/>
  <c r="F35" i="2"/>
  <c r="BB95" i="1"/>
  <c r="F37" i="3"/>
  <c r="BD96" i="1" s="1"/>
  <c r="F35" i="4"/>
  <c r="BB97" i="1" s="1"/>
  <c r="F37" i="5"/>
  <c r="BD98" i="1"/>
  <c r="F37" i="7"/>
  <c r="BD100" i="1" s="1"/>
  <c r="T122" i="4" l="1"/>
  <c r="P122" i="4"/>
  <c r="AU97" i="1" s="1"/>
  <c r="BK237" i="2"/>
  <c r="J237" i="2" s="1"/>
  <c r="J124" i="2" s="1"/>
  <c r="J198" i="5"/>
  <c r="J119" i="5" s="1"/>
  <c r="J174" i="2"/>
  <c r="J106" i="2" s="1"/>
  <c r="BK132" i="4"/>
  <c r="J132" i="4" s="1"/>
  <c r="J101" i="4" s="1"/>
  <c r="T176" i="5"/>
  <c r="T181" i="2"/>
  <c r="R181" i="2"/>
  <c r="P150" i="2"/>
  <c r="P204" i="2"/>
  <c r="P120" i="7"/>
  <c r="AU100" i="1" s="1"/>
  <c r="R204" i="2"/>
  <c r="P118" i="6"/>
  <c r="AU99" i="1"/>
  <c r="P143" i="5"/>
  <c r="AU98" i="1" s="1"/>
  <c r="T158" i="5"/>
  <c r="T143" i="5"/>
  <c r="R149" i="3"/>
  <c r="P149" i="3"/>
  <c r="AU96" i="1"/>
  <c r="T149" i="3"/>
  <c r="T204" i="2"/>
  <c r="R143" i="5"/>
  <c r="P181" i="2"/>
  <c r="BK204" i="2"/>
  <c r="J204" i="2"/>
  <c r="J119" i="2" s="1"/>
  <c r="BK157" i="3"/>
  <c r="J157" i="3"/>
  <c r="J101" i="3" s="1"/>
  <c r="BK185" i="3"/>
  <c r="J185" i="3"/>
  <c r="J113" i="3" s="1"/>
  <c r="BK123" i="4"/>
  <c r="J123" i="4"/>
  <c r="J97" i="4"/>
  <c r="BK155" i="5"/>
  <c r="J155" i="5"/>
  <c r="J102" i="5" s="1"/>
  <c r="BK200" i="5"/>
  <c r="J200" i="5"/>
  <c r="J120" i="5"/>
  <c r="BK188" i="3"/>
  <c r="J188" i="3"/>
  <c r="J115" i="3" s="1"/>
  <c r="BK144" i="5"/>
  <c r="J144" i="5"/>
  <c r="J97" i="5"/>
  <c r="BK181" i="2"/>
  <c r="J181" i="2"/>
  <c r="J109" i="2" s="1"/>
  <c r="BK201" i="2"/>
  <c r="J201" i="2"/>
  <c r="J117" i="2"/>
  <c r="BK241" i="2"/>
  <c r="J241" i="2"/>
  <c r="J126" i="2" s="1"/>
  <c r="BK245" i="2"/>
  <c r="J245" i="2"/>
  <c r="J128" i="2"/>
  <c r="BK150" i="3"/>
  <c r="BK149" i="3" s="1"/>
  <c r="J149" i="3" s="1"/>
  <c r="J96" i="3" s="1"/>
  <c r="J150" i="3"/>
  <c r="J97" i="3" s="1"/>
  <c r="BK197" i="3"/>
  <c r="J197" i="3"/>
  <c r="J119" i="3"/>
  <c r="BK203" i="3"/>
  <c r="J203" i="3"/>
  <c r="J122" i="3" s="1"/>
  <c r="BK205" i="5"/>
  <c r="J205" i="5"/>
  <c r="J122" i="5"/>
  <c r="BK178" i="2"/>
  <c r="BK149" i="2" s="1"/>
  <c r="J149" i="2" s="1"/>
  <c r="J30" i="2" s="1"/>
  <c r="AG95" i="1" s="1"/>
  <c r="J178" i="2"/>
  <c r="J107" i="2" s="1"/>
  <c r="BK198" i="2"/>
  <c r="J198" i="2"/>
  <c r="J115" i="2"/>
  <c r="BK182" i="3"/>
  <c r="J182" i="3"/>
  <c r="J111" i="3" s="1"/>
  <c r="BK150" i="5"/>
  <c r="J150" i="5"/>
  <c r="J100" i="5"/>
  <c r="BK120" i="7"/>
  <c r="J120" i="7"/>
  <c r="J30" i="7" s="1"/>
  <c r="AG100" i="1" s="1"/>
  <c r="AN100" i="1" s="1"/>
  <c r="BK150" i="2"/>
  <c r="J150" i="2" s="1"/>
  <c r="J97" i="2" s="1"/>
  <c r="BK160" i="3"/>
  <c r="J160" i="3"/>
  <c r="J103" i="3"/>
  <c r="BK119" i="8"/>
  <c r="J119" i="8" s="1"/>
  <c r="J97" i="8" s="1"/>
  <c r="AG99" i="1"/>
  <c r="J96" i="6"/>
  <c r="BK143" i="5"/>
  <c r="J143" i="5" s="1"/>
  <c r="J96" i="5" s="1"/>
  <c r="J158" i="5"/>
  <c r="J104" i="5"/>
  <c r="J126" i="4"/>
  <c r="J99" i="4"/>
  <c r="J34" i="2"/>
  <c r="AW95" i="1" s="1"/>
  <c r="AT95" i="1" s="1"/>
  <c r="F34" i="7"/>
  <c r="BA100" i="1" s="1"/>
  <c r="F34" i="4"/>
  <c r="BA97" i="1"/>
  <c r="J34" i="5"/>
  <c r="AW98" i="1"/>
  <c r="AT98" i="1" s="1"/>
  <c r="F34" i="8"/>
  <c r="BA101" i="1"/>
  <c r="AZ94" i="1"/>
  <c r="W29" i="1" s="1"/>
  <c r="F34" i="2"/>
  <c r="BA95" i="1"/>
  <c r="F34" i="6"/>
  <c r="BA99" i="1" s="1"/>
  <c r="BC94" i="1"/>
  <c r="AY94" i="1" s="1"/>
  <c r="F34" i="3"/>
  <c r="BA96" i="1"/>
  <c r="J34" i="7"/>
  <c r="AW100" i="1" s="1"/>
  <c r="AT100" i="1" s="1"/>
  <c r="J34" i="4"/>
  <c r="AW97" i="1"/>
  <c r="AT97" i="1"/>
  <c r="F34" i="5"/>
  <c r="BA98" i="1"/>
  <c r="BD94" i="1"/>
  <c r="W33" i="1" s="1"/>
  <c r="BB94" i="1"/>
  <c r="AX94" i="1"/>
  <c r="J34" i="3"/>
  <c r="AW96" i="1"/>
  <c r="AT96" i="1"/>
  <c r="J34" i="6"/>
  <c r="AW99" i="1"/>
  <c r="AT99" i="1"/>
  <c r="AN99" i="1" s="1"/>
  <c r="J34" i="8"/>
  <c r="AW101" i="1"/>
  <c r="AT101" i="1" s="1"/>
  <c r="T149" i="2" l="1"/>
  <c r="P149" i="2"/>
  <c r="AU95" i="1"/>
  <c r="AU94" i="1" s="1"/>
  <c r="R149" i="2"/>
  <c r="J96" i="7"/>
  <c r="BK118" i="8"/>
  <c r="J118" i="8" s="1"/>
  <c r="J96" i="8" s="1"/>
  <c r="BK122" i="4"/>
  <c r="J122" i="4"/>
  <c r="J30" i="4" s="1"/>
  <c r="AG97" i="1" s="1"/>
  <c r="J39" i="7"/>
  <c r="J39" i="6"/>
  <c r="AN95" i="1"/>
  <c r="J96" i="2"/>
  <c r="J39" i="2"/>
  <c r="J30" i="5"/>
  <c r="AG98" i="1"/>
  <c r="AN98" i="1"/>
  <c r="J30" i="3"/>
  <c r="AG96" i="1"/>
  <c r="AV94" i="1"/>
  <c r="AK29" i="1"/>
  <c r="W31" i="1"/>
  <c r="BA94" i="1"/>
  <c r="W30" i="1"/>
  <c r="W32" i="1"/>
  <c r="J39" i="4" l="1"/>
  <c r="J96" i="4"/>
  <c r="J39" i="5"/>
  <c r="J39" i="3"/>
  <c r="AN96" i="1"/>
  <c r="AN97" i="1"/>
  <c r="AW94" i="1"/>
  <c r="AK30" i="1"/>
  <c r="J30" i="8"/>
  <c r="AG101" i="1"/>
  <c r="AG94" i="1"/>
  <c r="AK26" i="1" s="1"/>
  <c r="J39" i="8" l="1"/>
  <c r="AN101" i="1"/>
  <c r="AK35" i="1"/>
  <c r="AT94" i="1"/>
  <c r="AN94" i="1" s="1"/>
</calcChain>
</file>

<file path=xl/sharedStrings.xml><?xml version="1.0" encoding="utf-8"?>
<sst xmlns="http://schemas.openxmlformats.org/spreadsheetml/2006/main" count="5303" uniqueCount="1016">
  <si>
    <t>Export Komplet</t>
  </si>
  <si>
    <t/>
  </si>
  <si>
    <t>2.0</t>
  </si>
  <si>
    <t>True</t>
  </si>
  <si>
    <t>False</t>
  </si>
  <si>
    <t>{54943e36-1700-4751-881c-df23ed98266a}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</si>
  <si>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</si>
  <si>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</si>
  <si>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</si>
  <si>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</si>
  <si>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</si>
  <si>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</si>
  <si>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</si>
  <si>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</si>
  <si>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</si>
  <si>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</si>
  <si>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</si>
  <si>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 Alej</t>
  </si>
  <si>
    <t>JKSO:</t>
  </si>
  <si>
    <t>KS:</t>
  </si>
  <si>
    <t>Miesto:</t>
  </si>
  <si>
    <t>Veľký Šariš</t>
  </si>
  <si>
    <t>Dátum:</t>
  </si>
  <si>
    <t>24. 6. 2021</t>
  </si>
  <si>
    <t>Objednávateľ:</t>
  </si>
  <si>
    <t>IČO:</t>
  </si>
  <si>
    <t>Mesto Veľký Šariš</t>
  </si>
  <si>
    <t>IČ DPH:</t>
  </si>
  <si>
    <t>Zhotoviteľ:</t>
  </si>
  <si>
    <t>Vyplň údaj</t>
  </si>
  <si>
    <t>Projektant:</t>
  </si>
  <si>
    <t>Upgeo s.r.o.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</si>
  <si>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</si>
  <si>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</si>
  <si>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</si>
  <si>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</si>
  <si>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</si>
  <si>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</si>
  <si>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</si>
  <si>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</si>
  <si>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</si>
  <si>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</si>
  <si>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</si>
  <si>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</si>
  <si>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</si>
  <si>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</si>
  <si>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</si>
  <si>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</si>
  <si>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</si>
  <si>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</si>
  <si>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</si>
  <si>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</si>
  <si>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</si>
  <si>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</si>
  <si>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</si>
  <si>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</si>
  <si>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</si>
  <si>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</si>
  <si>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</si>
  <si>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</si>
  <si>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</si>
  <si>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</si>
  <si>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</si>
  <si>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</si>
  <si>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</si>
  <si>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</si>
  <si>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</si>
  <si>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</si>
  <si>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</si>
  <si>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</si>
  <si>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</si>
  <si>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</si>
  <si>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</si>
  <si>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</si>
  <si>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</si>
  <si>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</si>
  <si>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</si>
  <si>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</si>
  <si>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</si>
  <si>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 Spoločná cestička pre cyklistov a chodcov</t>
  </si>
  <si>
    <t>STA</t>
  </si>
  <si>
    <t>1</t>
  </si>
  <si>
    <t>{a4d94491-b96e-4413-926d-97d16b8d0acc}</t>
  </si>
  <si>
    <t>24</t>
  </si>
  <si>
    <t>SO 02 Odvodnenie</t>
  </si>
  <si>
    <t>{9bfdfe53-92df-448e-8b3c-b238c7f788be}</t>
  </si>
  <si>
    <t>25</t>
  </si>
  <si>
    <t>SO 03 Doplnková cyklistická infraštruktúra</t>
  </si>
  <si>
    <t>{a8ad8925-2194-46ba-9291-e7a5cf5e295e}</t>
  </si>
  <si>
    <t>26</t>
  </si>
  <si>
    <t>SO 04 Drevená lávka pre spoločnú cestičku pre cyklistov a chodcov</t>
  </si>
  <si>
    <t>{9de3fe52-dffb-48fe-8f84-76ae5e8cba5e}</t>
  </si>
  <si>
    <t>27</t>
  </si>
  <si>
    <t>SO 05 Verejné osvetlenie</t>
  </si>
  <si>
    <t>{e719aa8e-97e0-4317-aab9-da4c0cdad178}</t>
  </si>
  <si>
    <t>28</t>
  </si>
  <si>
    <t>SO 06 Preložka plynovodu</t>
  </si>
  <si>
    <t>{8dbf6a92-39f3-4dbe-bf7f-476acd95d4b2}</t>
  </si>
  <si>
    <t>29</t>
  </si>
  <si>
    <t>Cykloprístrešky</t>
  </si>
  <si>
    <t>{9ab4019d-e50b-46db-b0e7-78b9aa60a1b8}</t>
  </si>
  <si>
    <t>KRYCÍ LIST ROZPOČTU</t>
  </si>
  <si>
    <t>Objekt:</t>
  </si>
  <si>
    <t>23 - SO 01 Spoločná cestička pre cyklistov a chodcov</t>
  </si>
  <si>
    <t>REKAPITULÁCIA ROZPOČTU</t>
  </si>
  <si>
    <t>Kód dielu - Popis</t>
  </si>
  <si>
    <t>Cena celkom [EUR]</t>
  </si>
  <si>
    <t>Náklady z rozpočtu</t>
  </si>
  <si>
    <t>-1</t>
  </si>
  <si>
    <t>01 - Zemné práce</t>
  </si>
  <si>
    <t xml:space="preserve">    0101 - Prípravné práce</t>
  </si>
  <si>
    <t xml:space="preserve">    0102 - Odkopávky a prekopávky</t>
  </si>
  <si>
    <t xml:space="preserve">    0104 - Konštrukcie z hornín</t>
  </si>
  <si>
    <t xml:space="preserve">    0106 - Premiestnenie</t>
  </si>
  <si>
    <t xml:space="preserve">    0108 - Povrchové úpravy terénu</t>
  </si>
  <si>
    <t>02 - Práce špeciálneho zakladania</t>
  </si>
  <si>
    <t xml:space="preserve">    0206 - Spevňovanie hornín a konštrukcií</t>
  </si>
  <si>
    <t xml:space="preserve">    0201 - Zlepšovanie základovej pôdy</t>
  </si>
  <si>
    <t>05 - Búracie práce a demolácie</t>
  </si>
  <si>
    <t xml:space="preserve">    0501 - Búranie konštrukcií</t>
  </si>
  <si>
    <t xml:space="preserve">    0502 - Vybúranie konštrukcií a demontáže</t>
  </si>
  <si>
    <t xml:space="preserve">    0503 - Odstránenie spevnených plôch  vozoviek a doplňujúcich konštrukcií</t>
  </si>
  <si>
    <t xml:space="preserve">    0508 - Doprava vybúraných hmôt</t>
  </si>
  <si>
    <t xml:space="preserve">    0509 - Doplňujúce práce</t>
  </si>
  <si>
    <t>22 - Práce na pozemných komunikáciach a letiskách</t>
  </si>
  <si>
    <t xml:space="preserve">    2201 - Podkladné a krycie vrstvy bez spojiva</t>
  </si>
  <si>
    <t xml:space="preserve">    2203 - Podkladné a krycie vrstvy z asfaltových zmesí</t>
  </si>
  <si>
    <t xml:space="preserve">    2204 - Kryty dláždené chodníkov komunikácií,rigolov</t>
  </si>
  <si>
    <t xml:space="preserve">    2225 - Doplňujúce konštrukcie</t>
  </si>
  <si>
    <t>27 - Montážne práce na plynovodoch, vodovodoch, kanalizáciach, teplovod., produkt. a rozvod. medi. plynov</t>
  </si>
  <si>
    <t xml:space="preserve">    2703 - Kanalizácie</t>
  </si>
  <si>
    <t>32 - Špeciálne práce na stavbách vodných diel</t>
  </si>
  <si>
    <t xml:space="preserve">    3221 - Spevnené plochy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</si>
  <si>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</si>
  <si>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</si>
  <si>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</si>
  <si>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</si>
  <si>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</si>
  <si>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</si>
  <si>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</si>
  <si>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</si>
  <si>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</si>
  <si>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</si>
  <si>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</si>
  <si>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01</t>
  </si>
  <si>
    <t>Zemné práce</t>
  </si>
  <si>
    <t>ROZPOCET</t>
  </si>
  <si>
    <t>0101</t>
  </si>
  <si>
    <t>Prípravné práce</t>
  </si>
  <si>
    <t>K</t>
  </si>
  <si>
    <t>01010102020030.S</t>
  </si>
  <si>
    <t>Odstránenie tŕstia vo vode s uložením na vzdialenosť do 50m, pre akúkoľvek plochu</t>
  </si>
  <si>
    <t>m2</t>
  </si>
  <si>
    <t>4</t>
  </si>
  <si>
    <t>2</t>
  </si>
  <si>
    <t>-2003763272</t>
  </si>
  <si>
    <t>01010301020110.S</t>
  </si>
  <si>
    <t>Čerpanie vody na dopravnú výšku nad 10 do 25 m, s uvažovaným priemerným prítokom litrov za min. nad 500 do 1000 l</t>
  </si>
  <si>
    <t>hod</t>
  </si>
  <si>
    <t>1185408147</t>
  </si>
  <si>
    <t>0102</t>
  </si>
  <si>
    <t>Odkopávky a prekopávky</t>
  </si>
  <si>
    <t>3</t>
  </si>
  <si>
    <t>01020200010010.S</t>
  </si>
  <si>
    <t>Odkopávka a prekopávka nezapažená v horninách 1-2 do 100 m3</t>
  </si>
  <si>
    <t>m3</t>
  </si>
  <si>
    <t>-1734551248</t>
  </si>
  <si>
    <t>01020400010010.S</t>
  </si>
  <si>
    <t>Odkopávka a prekopávka nezapažená pre cesty v horninách 1 a 2 do 100 m3, cyklochodník a chodník</t>
  </si>
  <si>
    <t>-1693461283</t>
  </si>
  <si>
    <t>5</t>
  </si>
  <si>
    <t>01020600010220.S</t>
  </si>
  <si>
    <t>Čistenie koryta vodotoku šírky dna 5m hĺbka do 5m hornina1-2</t>
  </si>
  <si>
    <t>914952346</t>
  </si>
  <si>
    <t>0104</t>
  </si>
  <si>
    <t>Konštrukcie z hornín</t>
  </si>
  <si>
    <t>6</t>
  </si>
  <si>
    <t>01040202020110.S</t>
  </si>
  <si>
    <t>Uloženie sypaniny do násypu nesúdržných hornín pre diaľnice v aktívnej zóne</t>
  </si>
  <si>
    <t>1915433177</t>
  </si>
  <si>
    <t>0106</t>
  </si>
  <si>
    <t>Premiestnenie</t>
  </si>
  <si>
    <t>8</t>
  </si>
  <si>
    <t>01060203010240.S</t>
  </si>
  <si>
    <t>Vodorovné premiestnenie výkopku po spevnenej ceste z horniny tr.1-4, nad 100 do 1000 m3 na vzdialenosť do 3000 m</t>
  </si>
  <si>
    <t>-893231839</t>
  </si>
  <si>
    <t>60</t>
  </si>
  <si>
    <t>01060204013210.S</t>
  </si>
  <si>
    <t>Vodorovné premiestnenie výkopku pre cesty po spevnenej ceste z horniny tr.1-4 nad 1000 do 10000 m3, príplatok k cene za každých ďalšich a začatých 1000 m, vrátane poplatku za skládkovanie</t>
  </si>
  <si>
    <t>-132770160</t>
  </si>
  <si>
    <t>9</t>
  </si>
  <si>
    <t>01060700070030.S</t>
  </si>
  <si>
    <t>Nakladanie neuľahnutého výkopku z hornín tr.1-4 nad 100 do 1000 m3</t>
  </si>
  <si>
    <t>-2016562701</t>
  </si>
  <si>
    <t>61</t>
  </si>
  <si>
    <t>01060700070110.S</t>
  </si>
  <si>
    <t>Nakladanie neuľahnutého výkopku z hornín tr.1-4 nad 1000 do 10000 m3, pri čistení koryta mlynského náhonu</t>
  </si>
  <si>
    <t>-1508216224</t>
  </si>
  <si>
    <t>0108</t>
  </si>
  <si>
    <t>Povrchové úpravy terénu</t>
  </si>
  <si>
    <t>10</t>
  </si>
  <si>
    <t>01080101020010.S</t>
  </si>
  <si>
    <t>Úprava pláne v zárezoch v hornine 5 so zhutnením, cyklochodník a chodník</t>
  </si>
  <si>
    <t>389572467</t>
  </si>
  <si>
    <t>11</t>
  </si>
  <si>
    <t>01080501010120.S</t>
  </si>
  <si>
    <t>Rozprestretie ornice v rovine, plocha nad 500 m2, hr.do 150 mm</t>
  </si>
  <si>
    <t>-144997069</t>
  </si>
  <si>
    <t>12</t>
  </si>
  <si>
    <t>01080503010010.S</t>
  </si>
  <si>
    <t>Výsev trávniku hydroosevom na ornicu</t>
  </si>
  <si>
    <t>2097462</t>
  </si>
  <si>
    <t>13</t>
  </si>
  <si>
    <t>M</t>
  </si>
  <si>
    <t>005720001400.S</t>
  </si>
  <si>
    <t>Osivá tráv - semená parkovej zmesi</t>
  </si>
  <si>
    <t>kg</t>
  </si>
  <si>
    <t>258571787</t>
  </si>
  <si>
    <t>VV</t>
  </si>
  <si>
    <t>963*0,0309 'Prepočítané koeficientom množstva</t>
  </si>
  <si>
    <t>02</t>
  </si>
  <si>
    <t>Práce špeciálneho zakladania</t>
  </si>
  <si>
    <t>0206</t>
  </si>
  <si>
    <t>Spevňovanie hornín a konštrukcií</t>
  </si>
  <si>
    <t>14</t>
  </si>
  <si>
    <t>02060905010020.S</t>
  </si>
  <si>
    <t>Zhotovenie vrstvy z geotextílie na upravenom povrchu sklon do 1 : 5 , šírky nad 3 do 6 m</t>
  </si>
  <si>
    <t>-1209142432</t>
  </si>
  <si>
    <t>15</t>
  </si>
  <si>
    <t>693110002000.S</t>
  </si>
  <si>
    <t>Geotextília polypropylénová netkaná 200 g/m2</t>
  </si>
  <si>
    <t>149699736</t>
  </si>
  <si>
    <t>1831*1,02 'Prepočítané koeficientom množstva</t>
  </si>
  <si>
    <t>0201</t>
  </si>
  <si>
    <t>Zlepšovanie základovej pôdy</t>
  </si>
  <si>
    <t>16</t>
  </si>
  <si>
    <t>02010309050020</t>
  </si>
  <si>
    <t>Trativody z flexodrenážnych rúr DN 125</t>
  </si>
  <si>
    <t>m</t>
  </si>
  <si>
    <t>-1488405843</t>
  </si>
  <si>
    <t>05</t>
  </si>
  <si>
    <t>Búracie práce a demolácie</t>
  </si>
  <si>
    <t>0501</t>
  </si>
  <si>
    <t>Búranie konštrukcií</t>
  </si>
  <si>
    <t>17</t>
  </si>
  <si>
    <t>05010105002200.S</t>
  </si>
  <si>
    <t>Búranie mostných základov, muriva a pilierov alebo nosných konštrukcií zo železobetónu,  -2,40000t</t>
  </si>
  <si>
    <t>-1792939935</t>
  </si>
  <si>
    <t>18</t>
  </si>
  <si>
    <t>05010204000030.S</t>
  </si>
  <si>
    <t>Búranie muriva alebo vybúranie otvorov plochy nad 4 m2 z betónu prostého nadzákladného,  -2,20000t</t>
  </si>
  <si>
    <t>-456873119</t>
  </si>
  <si>
    <t>19</t>
  </si>
  <si>
    <t>05010407000110.S</t>
  </si>
  <si>
    <t>Vybúranie valcovaných nosníkov uložených v murive betónovom alebo kamennom hm. nad 55 kg/m,  -1,25000t</t>
  </si>
  <si>
    <t>t</t>
  </si>
  <si>
    <t>-151869380</t>
  </si>
  <si>
    <t>0502</t>
  </si>
  <si>
    <t>Vybúranie konštrukcií a demontáže</t>
  </si>
  <si>
    <t>21</t>
  </si>
  <si>
    <t>05020907002100.S</t>
  </si>
  <si>
    <t>Rozobratie plotov výšky do 250 cm, z drôteného pletiva alebo z plechu,  -0,01000t</t>
  </si>
  <si>
    <t>-117862484</t>
  </si>
  <si>
    <t>0503</t>
  </si>
  <si>
    <t>Odstránenie spevnených plôch  vozoviek a doplňujúcich konštrukcií</t>
  </si>
  <si>
    <t>22</t>
  </si>
  <si>
    <t>05030162012410.S</t>
  </si>
  <si>
    <t>Odstránenie krytu asfaltového v ploche do 200 m2, hr. nad 50 do 100 mm,  -0,18100t</t>
  </si>
  <si>
    <t>-153016245</t>
  </si>
  <si>
    <t>05030166012520.S</t>
  </si>
  <si>
    <t>Rozoberanie zámkovej dlažby všetkých druhov v ploche nad 20 m2,  -0,26000t</t>
  </si>
  <si>
    <t>722108818</t>
  </si>
  <si>
    <t>05030263032400.S</t>
  </si>
  <si>
    <t>Odstránenie podkladu v ploche do 200 m2 z kameniva ťaženého, hr.vrstvy 200 do 300 mm,  -0,50000t</t>
  </si>
  <si>
    <t>-2001224113</t>
  </si>
  <si>
    <t>05030407002405.S</t>
  </si>
  <si>
    <t>Rozobranie cestného zábradlia so stĺpikmi osadenými do ríms alebo krycích dosiek,  -0,02500t</t>
  </si>
  <si>
    <t>-2055460844</t>
  </si>
  <si>
    <t>0508</t>
  </si>
  <si>
    <t>Doprava vybúraných hmôt</t>
  </si>
  <si>
    <t>05080200031710.S</t>
  </si>
  <si>
    <t>Vodorovné premiestnenie sutiny na skládku s naložením a zložením nad 2000 do 3000 m</t>
  </si>
  <si>
    <t>-1264679254</t>
  </si>
  <si>
    <t>05080200031790.S</t>
  </si>
  <si>
    <t>Príplatok za každých ďalších i začatých 1000 m po spevnenej ceste pre vodorovné premiestnenie sutiny</t>
  </si>
  <si>
    <t>1025221194</t>
  </si>
  <si>
    <t>0509</t>
  </si>
  <si>
    <t>Doplňujúce práce</t>
  </si>
  <si>
    <t>05090462022400.S</t>
  </si>
  <si>
    <t>Rezanie existujúceho asfaltového krytu alebo podkladu hĺbky nad 50 do 100 mm</t>
  </si>
  <si>
    <t>-1011932098</t>
  </si>
  <si>
    <t>606777502</t>
  </si>
  <si>
    <t>Práce na pozemných komunikáciach a letiskách</t>
  </si>
  <si>
    <t>2201</t>
  </si>
  <si>
    <t>Podkladné a krycie vrstvy bez spojiva</t>
  </si>
  <si>
    <t>30</t>
  </si>
  <si>
    <t>22010103000010.S</t>
  </si>
  <si>
    <t>Podklad spevnenej plochy z kameniva drveného so zhutnením frakcie 0-63 mm, aktívna zóna a prechodová vrstva medzi aktívnou zónou a lomovým kameňom</t>
  </si>
  <si>
    <t>322267224</t>
  </si>
  <si>
    <t>31</t>
  </si>
  <si>
    <t>22010104000140.S</t>
  </si>
  <si>
    <t>Podklad zo štrkodrviny s rozprestretím a zhutnením, po zhutnení hr. 150 mm</t>
  </si>
  <si>
    <t>-1490927746</t>
  </si>
  <si>
    <t>32</t>
  </si>
  <si>
    <t>22010104000250.S</t>
  </si>
  <si>
    <t>Podklad zo štrkodrviny s rozprestretím a zhutnením, po zhutnení hr. 250 mm</t>
  </si>
  <si>
    <t>1465007786</t>
  </si>
  <si>
    <t>33</t>
  </si>
  <si>
    <t>22010201011010.S</t>
  </si>
  <si>
    <t>Zhotovenie zemných krajníc z hornín akejkoľvek triedy so zhutnením</t>
  </si>
  <si>
    <t>1187207798</t>
  </si>
  <si>
    <t>2203</t>
  </si>
  <si>
    <t>Podkladné a krycie vrstvy z asfaltových zmesí</t>
  </si>
  <si>
    <t>34</t>
  </si>
  <si>
    <t>22030329030120.S</t>
  </si>
  <si>
    <t>Postrek asfaltový infiltračný s posypom kamenivom z cestnej emulzie v množstve 0,80 kg/m2</t>
  </si>
  <si>
    <t>-1521869702</t>
  </si>
  <si>
    <t>35</t>
  </si>
  <si>
    <t>22030330030030.S</t>
  </si>
  <si>
    <t>Postrek asfaltový spojovací bez posypu kamenivom z cestnej emulzie v množstve 0,50 kg/m2</t>
  </si>
  <si>
    <t>1918828858</t>
  </si>
  <si>
    <t>36</t>
  </si>
  <si>
    <t>22030640012460.S</t>
  </si>
  <si>
    <t>Podklad z asfaltového betónu AC 22 P s rozprestretím a zhutnením v pruhu š. do 3 m, po zhutnení hr. 100 mm</t>
  </si>
  <si>
    <t>-1001179262</t>
  </si>
  <si>
    <t>37</t>
  </si>
  <si>
    <t>22030640022230.S</t>
  </si>
  <si>
    <t>Asfaltový betón vrstva obrusná AC 11 O v pruhu š. do 3 m z nemodifik. asfaltu tr. II, po zhutnení hr. 50 mm</t>
  </si>
  <si>
    <t>300386193</t>
  </si>
  <si>
    <t>2204</t>
  </si>
  <si>
    <t>Kryty dláždené chodníkov komunikácií,rigolov</t>
  </si>
  <si>
    <t>38</t>
  </si>
  <si>
    <t>22040417010051.S</t>
  </si>
  <si>
    <t>Kladenie betónovej zámkovej dlažby komunikácií pre peších hr. 60 mm pre peších do 50 m2 so zriadením lôžka z kameniva hr. 40 mm</t>
  </si>
  <si>
    <t>935840289</t>
  </si>
  <si>
    <t>39</t>
  </si>
  <si>
    <t>592460006800</t>
  </si>
  <si>
    <t>Dlažba betónová Low value PREMAC Dlažba betónová pre nevidiacich, nopková, rozmer 200x200x60 mm, červená</t>
  </si>
  <si>
    <t>-561181862</t>
  </si>
  <si>
    <t>9*1,02 'Prepočítané koeficientom množstva</t>
  </si>
  <si>
    <t>40</t>
  </si>
  <si>
    <t>22040417010054.S</t>
  </si>
  <si>
    <t>Kladenie betónovej zámkovej dlažby komunikácií pre peších hr. 60 mm pre peších nad 300 m2 so zriadením lôžka z kameniva hr. 40 mm</t>
  </si>
  <si>
    <t>836688559</t>
  </si>
  <si>
    <t>41</t>
  </si>
  <si>
    <t>592460018600</t>
  </si>
  <si>
    <t>Dlažba betónová SEMMELROCK BEHATON základný prvok s fázou, rozmer 200x165x60 mm, sivá</t>
  </si>
  <si>
    <t>1647508602</t>
  </si>
  <si>
    <t>657*1,02 'Prepočítané koeficientom množstva</t>
  </si>
  <si>
    <t>2225</t>
  </si>
  <si>
    <t>Doplňujúce konštrukcie</t>
  </si>
  <si>
    <t>42</t>
  </si>
  <si>
    <t>22250671060010.S</t>
  </si>
  <si>
    <t>Osadenie a montáž cestnej zvislej dopravnej značky na stĺpik, stĺp, konzolu alebo objekt</t>
  </si>
  <si>
    <t>ks</t>
  </si>
  <si>
    <t>-357472261</t>
  </si>
  <si>
    <t>43</t>
  </si>
  <si>
    <t>22250674010110.S</t>
  </si>
  <si>
    <t>Montáž stĺpika zvislej dopravnej značky dĺžky do 3,5 m do betónového základu</t>
  </si>
  <si>
    <t>1626335038</t>
  </si>
  <si>
    <t>44</t>
  </si>
  <si>
    <t>404490008400.S</t>
  </si>
  <si>
    <t>Stĺpik Zn, d 60 mm/1 bm, pre dopravné značky</t>
  </si>
  <si>
    <t>-1190556745</t>
  </si>
  <si>
    <t>45</t>
  </si>
  <si>
    <t>22250776012220.S</t>
  </si>
  <si>
    <t>Vodorovné dopravné značenie striekané farbou vodiacich čiar prerušovaných šírky 250 mm biela retroreflexná</t>
  </si>
  <si>
    <t>-1195510203</t>
  </si>
  <si>
    <t>46</t>
  </si>
  <si>
    <t>22250671060010.S1</t>
  </si>
  <si>
    <t>Zvisla dopravná značka základný rozmer</t>
  </si>
  <si>
    <t>-1299649205</t>
  </si>
  <si>
    <t>47</t>
  </si>
  <si>
    <t>22250776021220.S</t>
  </si>
  <si>
    <t>Vodorovné dopravné značenie striekané farbou deliacich čiar prerušovaných šírky 125 mm biela retroreflexná</t>
  </si>
  <si>
    <t>-604337327</t>
  </si>
  <si>
    <t>48</t>
  </si>
  <si>
    <t>22250776031020.S</t>
  </si>
  <si>
    <t>Vodorovné dopravné značenie striekané farbou prechodov pre chodcov, šípky, symboly a pod., biela retroreflexná</t>
  </si>
  <si>
    <t>-1702743934</t>
  </si>
  <si>
    <t>49</t>
  </si>
  <si>
    <t>22250980010430.S</t>
  </si>
  <si>
    <t>Osadenie cestného obrubníka betónového stojatého do lôžka z betónu prostého tr. C 12/15 s bočnou oporou</t>
  </si>
  <si>
    <t>437983329</t>
  </si>
  <si>
    <t>50</t>
  </si>
  <si>
    <t>592170002100</t>
  </si>
  <si>
    <t>Obrubník PREMAC cestný, lxšxv 1000x100x200 mm, skosenie 15/15 mm</t>
  </si>
  <si>
    <t>-891605594</t>
  </si>
  <si>
    <t>405*1,01 'Prepočítané koeficientom množstva</t>
  </si>
  <si>
    <t>51</t>
  </si>
  <si>
    <t>22250981010020.S</t>
  </si>
  <si>
    <t>Osadenie záhonového alebo parkového obrubníka betón., do lôžka z bet. pros. tr. C 12/15 s bočnou oporou</t>
  </si>
  <si>
    <t>-1802540203</t>
  </si>
  <si>
    <t>52</t>
  </si>
  <si>
    <t>592170001800</t>
  </si>
  <si>
    <t>Obrubník PREMAC parkový, lxšxv 1000x50x200 mm, sivá</t>
  </si>
  <si>
    <t>802630413</t>
  </si>
  <si>
    <t>865*1,01 'Prepočítané koeficientom množstva</t>
  </si>
  <si>
    <t>53</t>
  </si>
  <si>
    <t>22251083016020.S</t>
  </si>
  <si>
    <t>Tesnenie dilatačných škár zálievkou za tepla pre komôrku s tesniacim profilom š. 10 mm hl. 25 mm</t>
  </si>
  <si>
    <t>-523014094</t>
  </si>
  <si>
    <t>54</t>
  </si>
  <si>
    <t>22251491028010.S</t>
  </si>
  <si>
    <t>Úprava plôch okolo hydrantov, šupátok, a pod. v asfaltových krytoch v pôdorysnej ploche do 2 m2</t>
  </si>
  <si>
    <t>-1722775088</t>
  </si>
  <si>
    <t>Montážne práce na plynovodoch, vodovodoch, kanalizáciach, teplovod., produkt. a rozvod. medi. plynov</t>
  </si>
  <si>
    <t>2703</t>
  </si>
  <si>
    <t>Kanalizácie</t>
  </si>
  <si>
    <t>55</t>
  </si>
  <si>
    <t>27030422046004</t>
  </si>
  <si>
    <t>Montáž kanalizačného PVC-U potrubia hladkého viacvrstvového DN 160</t>
  </si>
  <si>
    <t>-597533268</t>
  </si>
  <si>
    <t>56</t>
  </si>
  <si>
    <t>286110006900</t>
  </si>
  <si>
    <t>Rúra kanalizačná PVC-U gravitačná, hladká SN4 - KG, ML - viacvrstvová, DN 160, dĺ. 5 m, WAVIN</t>
  </si>
  <si>
    <t>251028005</t>
  </si>
  <si>
    <t>57</t>
  </si>
  <si>
    <t>27031172030030</t>
  </si>
  <si>
    <t>Osadenie polypropylénovej uličnej vpuste DN 400, vývod DN 150</t>
  </si>
  <si>
    <t>1159691249</t>
  </si>
  <si>
    <t>58</t>
  </si>
  <si>
    <t>286630036900</t>
  </si>
  <si>
    <t>Uličný vpust DN 400, vývod DN 150, výška 1,0 m, PP, PIPELIFE</t>
  </si>
  <si>
    <t>-1004253531</t>
  </si>
  <si>
    <t>Špeciálne práce na stavbách vodných diel</t>
  </si>
  <si>
    <t>3221</t>
  </si>
  <si>
    <t>Spevnené plochy</t>
  </si>
  <si>
    <t>59</t>
  </si>
  <si>
    <t>32210508010010.S</t>
  </si>
  <si>
    <t>Pohádzka dna alebo svahov akejkoľvek hrúbky z lomového kameňa neupraveného triedeného z terénu</t>
  </si>
  <si>
    <t>-915648016</t>
  </si>
  <si>
    <t>24 - SO 02 Odvodnenie</t>
  </si>
  <si>
    <t>11 - Betonárske práce</t>
  </si>
  <si>
    <t xml:space="preserve">    1104 - Steny a priečky</t>
  </si>
  <si>
    <t xml:space="preserve">    1105 - Zvislé konštrukcie inžinierskych stavieb</t>
  </si>
  <si>
    <t xml:space="preserve">    1120 - Podkladné konštrukcie</t>
  </si>
  <si>
    <t>14 - Práce pri kladení mazanín, poterov a podkladných vrstiev</t>
  </si>
  <si>
    <t xml:space="preserve">    1401 - Mazanina</t>
  </si>
  <si>
    <t>21 - Špeciálne práce pri výstavbe mostov</t>
  </si>
  <si>
    <t xml:space="preserve">    2125 - Doplňujúce konštrukcie</t>
  </si>
  <si>
    <t>31 - Hydromelioračné práce</t>
  </si>
  <si>
    <t xml:space="preserve">    3120 - Podkladné konštrukcie</t>
  </si>
  <si>
    <t xml:space="preserve">    3121 - Spevnené plochy</t>
  </si>
  <si>
    <t>61 - Izolatérske práce</t>
  </si>
  <si>
    <t xml:space="preserve">    6101 - Proti vode a zemnej vlhkosti</t>
  </si>
  <si>
    <t>67 - Montáž zámočníckych konštrukcií</t>
  </si>
  <si>
    <t xml:space="preserve">    6711 - Oplotenie</t>
  </si>
  <si>
    <t>68 - Montáž oceľových konštrukcií</t>
  </si>
  <si>
    <t xml:space="preserve">    6806 - Ostatné doplnkové konštrukcie</t>
  </si>
  <si>
    <t>01020200010020.S</t>
  </si>
  <si>
    <t>Odkopávka a prekopávka nezapažená v hornine 1 a 2, nad 100 do 1000 m3, odvodňovacia priekopa, kal.jama a zaisťovacie čelá</t>
  </si>
  <si>
    <t>836355836</t>
  </si>
  <si>
    <t>01040402070020.S</t>
  </si>
  <si>
    <t>Zásyp sypaninou so zhutnením jám, šachiet, rýh, zárezov alebo okolo objektov nad 100 do 1000 m3</t>
  </si>
  <si>
    <t>1107958000</t>
  </si>
  <si>
    <t>1611221765</t>
  </si>
  <si>
    <t>02010101010010.S</t>
  </si>
  <si>
    <t>Výplň odvodňovacieho rebra alebo trativodu do rýh s úpravou povrchu výplne štrkopieskom, obsyp rúrových prepojení</t>
  </si>
  <si>
    <t>902082947</t>
  </si>
  <si>
    <t>05010504000072.S</t>
  </si>
  <si>
    <t>Búranie podkladov pod dlažby, liatych dlažieb a mazanín,betón,liaty asfalt hr.nad 100 mm, plochy nad 4 m2 -2,20000t, existujúca priekopa</t>
  </si>
  <si>
    <t>-2025601389</t>
  </si>
  <si>
    <t>05080200022200.S</t>
  </si>
  <si>
    <t>Vodorovná doprava sutiny, so zložením a hrubým urovnaním, na vzdialenosť do 1000 m</t>
  </si>
  <si>
    <t>916547338</t>
  </si>
  <si>
    <t>Betonárske práce</t>
  </si>
  <si>
    <t>1104</t>
  </si>
  <si>
    <t>Steny a priečky</t>
  </si>
  <si>
    <t>7</t>
  </si>
  <si>
    <t>11040101050010.S</t>
  </si>
  <si>
    <t>Betón stien, priečok  prostý tr. C 20/25, kalová jama</t>
  </si>
  <si>
    <t>-1742077234</t>
  </si>
  <si>
    <t>11040102070010.S</t>
  </si>
  <si>
    <t>Betón stien a priečok, železový (bez výstuže) tr. C 30/37</t>
  </si>
  <si>
    <t>-287031232</t>
  </si>
  <si>
    <t>11040111010010.S</t>
  </si>
  <si>
    <t>Debnenie  stien a priečok jednostranné, zhotovenie-dielce, kalová jama</t>
  </si>
  <si>
    <t>-686870423</t>
  </si>
  <si>
    <t>-335117271</t>
  </si>
  <si>
    <t>11040111010020.S</t>
  </si>
  <si>
    <t>Debnenie  stien a priečok jednostranné, odstránenie-dielce</t>
  </si>
  <si>
    <t>1366479522</t>
  </si>
  <si>
    <t>892136322</t>
  </si>
  <si>
    <t>11040112010010.S</t>
  </si>
  <si>
    <t>Debnenie stien a priečok jednostranné zhotovenie-tradičné</t>
  </si>
  <si>
    <t>-522965697</t>
  </si>
  <si>
    <t>11040112010020.S</t>
  </si>
  <si>
    <t>Debnenie stien a priečok jednostranné odstránenie-tradičné</t>
  </si>
  <si>
    <t>1814837104</t>
  </si>
  <si>
    <t>11040121060010.S</t>
  </si>
  <si>
    <t>Výstuž stien a priečok B500 (10505)</t>
  </si>
  <si>
    <t>1962051386</t>
  </si>
  <si>
    <t>1105</t>
  </si>
  <si>
    <t>Zvislé konštrukcie inžinierskych stavieb</t>
  </si>
  <si>
    <t>11050611011025.S</t>
  </si>
  <si>
    <t>Vloženie matrice do debnenia mostných ríms, silikonová matrica s imitáciou lom.kameňa na steny odvod.priekopy</t>
  </si>
  <si>
    <t>-2027785064</t>
  </si>
  <si>
    <t>1120</t>
  </si>
  <si>
    <t>Podkladné konštrukcie</t>
  </si>
  <si>
    <t>11200101033010.S</t>
  </si>
  <si>
    <t>Podkladová alebo výplňová vrstva z betónu tr. C 12/15 hr. do 100 mm, pod dlažbu priekopy</t>
  </si>
  <si>
    <t>285055582</t>
  </si>
  <si>
    <t>11200201042210.S</t>
  </si>
  <si>
    <t>Zaisťovací prah z betónu prostého vodostavebného melioračných kanálov s pätkami alebo bez pätiek, zaisťovacie čela na ZÚ a KÚ</t>
  </si>
  <si>
    <t>1201985909</t>
  </si>
  <si>
    <t>Práce pri kladení mazanín, poterov a podkladných vrstiev</t>
  </si>
  <si>
    <t>1401</t>
  </si>
  <si>
    <t>Mazanina</t>
  </si>
  <si>
    <t>14010433000453.S</t>
  </si>
  <si>
    <t>Zaplnenie dilatačných škár v mazaninách tmelom akrylátovým šírky škáry nad 15 do 20 mm, dilatačné škáry odvod.priekopy</t>
  </si>
  <si>
    <t>1118713680</t>
  </si>
  <si>
    <t>Špeciálne práce pri výstavbe mostov</t>
  </si>
  <si>
    <t>2125</t>
  </si>
  <si>
    <t>21250422040110.S</t>
  </si>
  <si>
    <t>Výplň dilatačných škár z extrudovaného polystyrénu hr. 20 mm, dilatácia odvod.priekopy</t>
  </si>
  <si>
    <t>-1791053809</t>
  </si>
  <si>
    <t>22250162010010.S</t>
  </si>
  <si>
    <t>Osadzovanie zábradlia oceľového na múroch a valoch, vrátane spojenia dielcov, hmotnosti do 100 kg/m</t>
  </si>
  <si>
    <t>-1024373556</t>
  </si>
  <si>
    <t>553520002200.S1</t>
  </si>
  <si>
    <t>Zábradlie oceľové s povrchovou úpravou RAL 7016, vertikálna výplň,výška do 1200 mm, kotvenie do podlahy, exteriérové vrátane kotvenia</t>
  </si>
  <si>
    <t>120079265</t>
  </si>
  <si>
    <t>27030421064056</t>
  </si>
  <si>
    <t>Montáž kanalizačného PP potrubia korugovaného DN 500</t>
  </si>
  <si>
    <t>-1772082318</t>
  </si>
  <si>
    <t>286140014700</t>
  </si>
  <si>
    <t>Rúra PRAGMA ID, DN 500 dĺ. 6 m PP korugovaný kanalizačný systém SN10, PIPELIFE</t>
  </si>
  <si>
    <t>-1221861259</t>
  </si>
  <si>
    <t>83*0,167 'Prepočítané koeficientom množstva</t>
  </si>
  <si>
    <t>Hydromelioračné práce</t>
  </si>
  <si>
    <t>3120</t>
  </si>
  <si>
    <t>31200202010110.S</t>
  </si>
  <si>
    <t>Podkladné a krycie vrstvy z kameniva drveného rúrových priepustov alebo prekopávok ciest, štrkodrvina pod odvod.priekopu, kal.jamu a zaisťovacie čelá</t>
  </si>
  <si>
    <t>158435147</t>
  </si>
  <si>
    <t>3121</t>
  </si>
  <si>
    <t>31210103010010.S</t>
  </si>
  <si>
    <t>Zahádzka z lomového kameňa, hmotnosť jednotlivých kameňov do 80 kg bez výplne medzier, pred zaisťovacie čelá</t>
  </si>
  <si>
    <t>1943678850</t>
  </si>
  <si>
    <t>31210103010190.S</t>
  </si>
  <si>
    <t>Zahádzka z lomového kameňa, hmotnosť jednotlivých kameňov do 80 kg. Príplatok k cene za urovnanie líca zahádzky</t>
  </si>
  <si>
    <t>836518441</t>
  </si>
  <si>
    <t>32210708020010.S</t>
  </si>
  <si>
    <t>Dlažba z lomového kameňa, na cementovú maltu s vyškárovaním cementovou maltou, hr. kameňa 200 mm, priekopa pri kalovej jame</t>
  </si>
  <si>
    <t>1849622055</t>
  </si>
  <si>
    <t>Izolatérske práce</t>
  </si>
  <si>
    <t>6101</t>
  </si>
  <si>
    <t>Proti vode a zemnej vlhkosti</t>
  </si>
  <si>
    <t>61010101020010.S</t>
  </si>
  <si>
    <t>Zhotovenie  izolácie proti zemnej vlhkosti zvislá penetračným náterom za studena</t>
  </si>
  <si>
    <t>-1684949415</t>
  </si>
  <si>
    <t>246170000900.S</t>
  </si>
  <si>
    <t>Lak asfaltový penetračný</t>
  </si>
  <si>
    <t>1103079336</t>
  </si>
  <si>
    <t>1045*0,00035 'Prepočítané koeficientom množstva</t>
  </si>
  <si>
    <t>1579369797</t>
  </si>
  <si>
    <t>-147339893</t>
  </si>
  <si>
    <t>17*0,00035 'Prepočítané koeficientom množstva</t>
  </si>
  <si>
    <t>-2033225118</t>
  </si>
  <si>
    <t>1189151704</t>
  </si>
  <si>
    <t>61*0,00035 'Prepočítané koeficientom množstva</t>
  </si>
  <si>
    <t>67</t>
  </si>
  <si>
    <t>Montáž zámočníckych konštrukcií</t>
  </si>
  <si>
    <t>6711</t>
  </si>
  <si>
    <t>Oplotenie</t>
  </si>
  <si>
    <t>67110200004150.S</t>
  </si>
  <si>
    <t>Montáž oplotenia panelového z pletiva na stĺpiky výšky do 2,2 m</t>
  </si>
  <si>
    <t>-1395169563</t>
  </si>
  <si>
    <t>553510025000.S</t>
  </si>
  <si>
    <t>Panel pre panelový plotový systém, veľkosť oka 200x50 mm, vxl 1,8x2,48 m, poplastovaný na pozinkovanej oceli, vrátane prvkov uchytenia</t>
  </si>
  <si>
    <t>-1195709602</t>
  </si>
  <si>
    <t>230*0,411 'Prepočítané koeficientom množstva</t>
  </si>
  <si>
    <t>553510029700.S</t>
  </si>
  <si>
    <t>Stĺpik, výška 1,8 m, poplastovaný na pozinkovanej oceli, pre panelový plotový systém vrátane kotvenia</t>
  </si>
  <si>
    <t>1373488635</t>
  </si>
  <si>
    <t>68</t>
  </si>
  <si>
    <t>Montáž oceľových konštrukcií</t>
  </si>
  <si>
    <t>6806</t>
  </si>
  <si>
    <t>Ostatné doplnkové konštrukcie</t>
  </si>
  <si>
    <t>68060102000010.S</t>
  </si>
  <si>
    <t>Podlaha s oceľovou konštrukciou, pokrytou podlahovými oceľovými roštami, hmot.podl. 60 kg/m2, kalová jama</t>
  </si>
  <si>
    <t>1509894469</t>
  </si>
  <si>
    <t>552420019100</t>
  </si>
  <si>
    <t>Mriežkový rošt, lxšxhr 1,6x2,1m hrúbky 50mm, na kalovú jamu</t>
  </si>
  <si>
    <t>-1206483523</t>
  </si>
  <si>
    <t>25 - SO 03 Doplnková cyklistická infraštruktúra</t>
  </si>
  <si>
    <t xml:space="preserve">    1101 - Základy</t>
  </si>
  <si>
    <t>15 - Montáže prefabrikovaných konštrukcií</t>
  </si>
  <si>
    <t xml:space="preserve">    1520 - Mestský mobiliár</t>
  </si>
  <si>
    <t>1101</t>
  </si>
  <si>
    <t>Základy</t>
  </si>
  <si>
    <t>11010201040010.S</t>
  </si>
  <si>
    <t>Betón základových pätiek, prostý tr. C 16/20, pre kotvenie drobnej architektúry a mobiliára</t>
  </si>
  <si>
    <t>1697051710</t>
  </si>
  <si>
    <t>Montáže prefabrikovaných konštrukcií</t>
  </si>
  <si>
    <t>1520</t>
  </si>
  <si>
    <t>Mestský mobiliár</t>
  </si>
  <si>
    <t>15200107004122.S</t>
  </si>
  <si>
    <t>Osadenie parkovej lavičky kotevnými skrutkami bez zabetónovania nôh na pevný podklad</t>
  </si>
  <si>
    <t>1798828398</t>
  </si>
  <si>
    <t>553560000800.S</t>
  </si>
  <si>
    <t>Lavička parková, konštrukcia z oceľe, sedadlo z dosiek z tropického dreva vypaľované farbou, dĺžky 1850 mm, bez operadla</t>
  </si>
  <si>
    <t>1334264683</t>
  </si>
  <si>
    <t>15200206004212.S</t>
  </si>
  <si>
    <t>Osadenie odpadkového koša kotevnými skrutkami na pevný podklad</t>
  </si>
  <si>
    <t>1177733862</t>
  </si>
  <si>
    <t>553560004600</t>
  </si>
  <si>
    <t>Kôš odpadkový 55 l, oceľová kostra, zvarená oceľová konštrukcia z ohýbaných plechov, výšky 1100 mm</t>
  </si>
  <si>
    <t>-1203660058</t>
  </si>
  <si>
    <t>15200706004312.S</t>
  </si>
  <si>
    <t>Osadenie stojana na bicykle kotevnými skrutkami bez zabetónovania nôh na pevný podklad, malé odpočívadlo</t>
  </si>
  <si>
    <t>1523750711</t>
  </si>
  <si>
    <t>553560009300</t>
  </si>
  <si>
    <t>Stojan na bicykel ,oceľová konštrukcia z trubiek obdĺžnikového profilu a gumového pásu, ukotvenie pod dlažbu</t>
  </si>
  <si>
    <t>182405747</t>
  </si>
  <si>
    <t>15200706004312.S1</t>
  </si>
  <si>
    <t>Osadenie stojana na bicykle kotevnými skrutkami bez zabetónovania nôh na pevný podklad, veľké odpočívadlo</t>
  </si>
  <si>
    <t>-1379428838</t>
  </si>
  <si>
    <t>5535600093001</t>
  </si>
  <si>
    <t>Stojan na bicykel ,odliatok z hliníkovej zliatiny, ukotvenie pod dlažbu</t>
  </si>
  <si>
    <t>-254168218</t>
  </si>
  <si>
    <t>15209000004101.S3</t>
  </si>
  <si>
    <t>Montáž prvkov drobnej architektúry, hmotnosti do 0,1 t, orientačný systém</t>
  </si>
  <si>
    <t>-928276460</t>
  </si>
  <si>
    <t>553560026500.S</t>
  </si>
  <si>
    <t>Orientačný systém, oceľový stĺpik pre 5 poschodí šípok, výška 3500 mm</t>
  </si>
  <si>
    <t>1867519660</t>
  </si>
  <si>
    <t>553560026600.S</t>
  </si>
  <si>
    <t>Orientačný systém, smerová šípka 700 mm z hliníkového profilu, obojstranný polep</t>
  </si>
  <si>
    <t>1677744150</t>
  </si>
  <si>
    <t>15209000004101.S2</t>
  </si>
  <si>
    <t>Montáž prvkov drobnej architektúry, hmotnosti do 0,1 t, zahradzovací stĺpik</t>
  </si>
  <si>
    <t>-91066060</t>
  </si>
  <si>
    <t>553560005800</t>
  </si>
  <si>
    <t>Stĺpik zahradzovací SI 150, výška nad dlažbou 860 mm, hliníková zliatina, so znakom, odnímateľný</t>
  </si>
  <si>
    <t>-1928758707</t>
  </si>
  <si>
    <t>553580006400.S1</t>
  </si>
  <si>
    <t>Pergola hliníková 4x4x4,4m, krytina tieniaca plachta , 3 stĺpy hliníkové, upínacie lanko, vrátane kotvenia</t>
  </si>
  <si>
    <t>1096844653</t>
  </si>
  <si>
    <t>15209000004101.S4</t>
  </si>
  <si>
    <t>Montáž prvkov drobnej architektúry, hmotnosti do 0,1 t, pergola s tieniacou plachtou</t>
  </si>
  <si>
    <t>724183120</t>
  </si>
  <si>
    <t>15209000004101.S1</t>
  </si>
  <si>
    <t>Montáž prvkov drobnej architektúry, hmotnosti do 0,1 t, krajinný prvok plastový</t>
  </si>
  <si>
    <t>-908184468</t>
  </si>
  <si>
    <t>553570019400.S1</t>
  </si>
  <si>
    <t>Krajinný prvok,Rotačne lisovaný polyetylén, farbený. Vylisované v jednom kuse, hrúbky min. 5 mm. UV odolný, odoláva poveternostným vplyvom</t>
  </si>
  <si>
    <t>514704028</t>
  </si>
  <si>
    <t>26 - SO 04 Drevená lávka pre spoločnú cestičku pre cyklistov a chodcov</t>
  </si>
  <si>
    <t xml:space="preserve">    2108 - Vodorovné nosné konštrukcie</t>
  </si>
  <si>
    <t>62 - Montáž tesárskych konštrukcií a drevostavieb</t>
  </si>
  <si>
    <t xml:space="preserve">    6201 - Steny a priečky</t>
  </si>
  <si>
    <t>73 - Práce pri kladení syntetických a terazzových podláh</t>
  </si>
  <si>
    <t xml:space="preserve">    7302 - Syntetické</t>
  </si>
  <si>
    <t>487965116</t>
  </si>
  <si>
    <t>01040402070010.S</t>
  </si>
  <si>
    <t>Zásyp sypaninou so zhutnením jám, šachiet, rýh, zárezov alebo okolo objektov do 100 m3</t>
  </si>
  <si>
    <t>1583694823</t>
  </si>
  <si>
    <t>583410004400.S</t>
  </si>
  <si>
    <t>Štrkodrva frakcia 0-63 mm</t>
  </si>
  <si>
    <t>-26267490</t>
  </si>
  <si>
    <t>02060905010010.S</t>
  </si>
  <si>
    <t>Zhotovenie vrstvy z geotextílie na upravenom povrchu sklon do 1 : 5 , šírky od 0 do 3 m</t>
  </si>
  <si>
    <t>-558747634</t>
  </si>
  <si>
    <t>693110004500.S</t>
  </si>
  <si>
    <t>Geotextília polypropylénová netkaná 300 g/m2</t>
  </si>
  <si>
    <t>171730555</t>
  </si>
  <si>
    <t>16*1,02 'Prepočítané koeficientom množstva</t>
  </si>
  <si>
    <t>02010309040020</t>
  </si>
  <si>
    <t>Trativody z flexodrenážnych rúr DN 100</t>
  </si>
  <si>
    <t>451793423</t>
  </si>
  <si>
    <t>Búranie muriva alebo vybúranie otvorov plochy nad 4 m2 z betónu prostého nadzákladného,  -2,20000t, opory exist.lávky</t>
  </si>
  <si>
    <t>1478080487</t>
  </si>
  <si>
    <t>Vybúranie valcovaných nosníkov uložených v murive betónovom alebo kamennom hm. nad 55 kg/m,  -1,25000t, existujúca lávka na chodníku</t>
  </si>
  <si>
    <t>-946489972</t>
  </si>
  <si>
    <t>05010506002210.S</t>
  </si>
  <si>
    <t>Búranie drevených podláh z fošien alebo dosiek z dreva tvrdého, -0,78000 t, existujúca lávka</t>
  </si>
  <si>
    <t>30636557</t>
  </si>
  <si>
    <t>05020907000040.S</t>
  </si>
  <si>
    <t>Vybúranie kovových madiel a zábradlí,  -0,03700t, existujúca lávka</t>
  </si>
  <si>
    <t>409062503</t>
  </si>
  <si>
    <t>05080200020010.S</t>
  </si>
  <si>
    <t>Odvoz sutiny a vybúraných hmôt na skládku do 1 km</t>
  </si>
  <si>
    <t>914940383</t>
  </si>
  <si>
    <t>05080200020020.S</t>
  </si>
  <si>
    <t>Odvoz sutiny a vybúraných hmôt na skládku za každý ďalší 1 km</t>
  </si>
  <si>
    <t>1203963136</t>
  </si>
  <si>
    <t>11050202071010.S</t>
  </si>
  <si>
    <t>Mostné opory a úložné prahy z betónu železového tr. C 30/37</t>
  </si>
  <si>
    <t>2032250258</t>
  </si>
  <si>
    <t>11050211011010.S</t>
  </si>
  <si>
    <t>Debnenie mostných konštrukcií-opôr výšky do 20 m, zhotovenie</t>
  </si>
  <si>
    <t>-493107816</t>
  </si>
  <si>
    <t>11050211011020.S</t>
  </si>
  <si>
    <t>Debnenie mostných konštrukcií-opôr výšky do 20 m, odstránenie</t>
  </si>
  <si>
    <t>2140143213</t>
  </si>
  <si>
    <t>11050221061010.S</t>
  </si>
  <si>
    <t>Výstuž drieku opôr z betonárskej ocele B500 (10505) mostných konštrukcií</t>
  </si>
  <si>
    <t>-495306706</t>
  </si>
  <si>
    <t>Podkladová alebo výplňová vrstva z betónu tr. C 12/15 hr. do 100 mm</t>
  </si>
  <si>
    <t>1646955198</t>
  </si>
  <si>
    <t>2108</t>
  </si>
  <si>
    <t>Vodorovné nosné konštrukcie</t>
  </si>
  <si>
    <t>21080201010030.S</t>
  </si>
  <si>
    <t>Drevená trámová mostná konštrukcia z mäkkých fošní a hranolov, všetky prvky drevenej lávky vrátane kotvenia</t>
  </si>
  <si>
    <t>415082606</t>
  </si>
  <si>
    <t>21080407010110.S</t>
  </si>
  <si>
    <t>Osadenie mostného ložiska elastomerného zaťaženia do 400 kN, vrátane dodávky</t>
  </si>
  <si>
    <t>723746780</t>
  </si>
  <si>
    <t>21250206001020.S</t>
  </si>
  <si>
    <t>Osadenie mostného oceľového zábradlia trvalého do debnenia vreciek ríms, zábralie lávky</t>
  </si>
  <si>
    <t>1349365965</t>
  </si>
  <si>
    <t>5535600071001</t>
  </si>
  <si>
    <t>Zábradlie drevenej lávky H=1,1m, diel šírky 2,5m oceľová konštrukcia z L profilu 60 mm, výplň zábradlia ťahokov, vrátane kotviacich prvkov</t>
  </si>
  <si>
    <t>-1157319905</t>
  </si>
  <si>
    <t>133310001900.S</t>
  </si>
  <si>
    <t>Tyč oceľová prierezu L rovnoramenný uholník 100x100x10 mm, ozn. 10 000, podľa EN ISO S185</t>
  </si>
  <si>
    <t>-1864501455</t>
  </si>
  <si>
    <t>134840001100.S</t>
  </si>
  <si>
    <t>Tyč oceľová prierezu U 240 mm valcovaná za tepla, ozn. 11 375, podľa EN ISO S235JR, hlavné nosníky lávky</t>
  </si>
  <si>
    <t>16631019</t>
  </si>
  <si>
    <t>27030422026016</t>
  </si>
  <si>
    <t>Montáž kanalizačného PVC-U potrubia hladkého plnostenného DN 100</t>
  </si>
  <si>
    <t>-1003084979</t>
  </si>
  <si>
    <t>286110002300.S</t>
  </si>
  <si>
    <t>Rúra PVC-U hladký, kanalizačný, gravitačný systém Dxr 100x3,2 mm, dĺ. 6 m, SN8 - plnostenná</t>
  </si>
  <si>
    <t>303332329</t>
  </si>
  <si>
    <t>0,8*0,167 'Prepočítané koeficientom množstva</t>
  </si>
  <si>
    <t>27030422046026</t>
  </si>
  <si>
    <t>Montáž kanalizačného PVC-U potrubia hladkého plnostenného DN 160, chránička</t>
  </si>
  <si>
    <t>1621978812</t>
  </si>
  <si>
    <t>286110002700</t>
  </si>
  <si>
    <t>Rúra kanalizačná PVC-U gravitačná, hladká SN8 - KG, SW - plnostenná, DN 160, dĺ. 6 m, WAVIN</t>
  </si>
  <si>
    <t>1814012624</t>
  </si>
  <si>
    <t>-1569030994</t>
  </si>
  <si>
    <t>-1343342958</t>
  </si>
  <si>
    <t>20*0,00035 'Prepočítané koeficientom množstva</t>
  </si>
  <si>
    <t>61010101023110.S</t>
  </si>
  <si>
    <t>Izolácia proti zemnej vlhkosti, protiradónová, stierka hydroizolačná bitúmenová, betón. podklad, zvislá</t>
  </si>
  <si>
    <t>2017114344</t>
  </si>
  <si>
    <t>62</t>
  </si>
  <si>
    <t>Montáž tesárskych konštrukcií a drevostavieb</t>
  </si>
  <si>
    <t>6201</t>
  </si>
  <si>
    <t>62010203000030.S</t>
  </si>
  <si>
    <t>Montáž drevených stien a priečok z fošní, hranolov, hranolkov s prierezovou plochou 144 - 224 cm2, drevené prvky lávky</t>
  </si>
  <si>
    <t>-707195081</t>
  </si>
  <si>
    <t>605420000300.S</t>
  </si>
  <si>
    <t>Rezivo stavebné zo smreku - hranoly hranené, stredové rezivo EBW hr. 150 mm, š. 150 mm, dĺ. 4000-6000 mm, vrátane povrchovej úpravy</t>
  </si>
  <si>
    <t>-310178346</t>
  </si>
  <si>
    <t>1,4*1,1 'Prepočítané koeficientom množstva</t>
  </si>
  <si>
    <t>73</t>
  </si>
  <si>
    <t>Práce pri kladení syntetických a terazzových podláh</t>
  </si>
  <si>
    <t>7302</t>
  </si>
  <si>
    <t>Syntetické</t>
  </si>
  <si>
    <t>73020303011000</t>
  </si>
  <si>
    <t>Zhotovenie vyrovnávacej malty zo syntetických hmôt na báze epoxidovej živice v jednej vrstve, podložiskové bločky</t>
  </si>
  <si>
    <t>898894189</t>
  </si>
  <si>
    <t>245610001300</t>
  </si>
  <si>
    <t>Náter epoxidový podkladový Sikafloor-161 (AB), 2-zložková stierka na báze živíc, 30 kg</t>
  </si>
  <si>
    <t>-1618134759</t>
  </si>
  <si>
    <t>0,064*1,34 'Prepočítané koeficientom množstva</t>
  </si>
  <si>
    <t>27 - SO 05 Verejné osvetlenie</t>
  </si>
  <si>
    <t xml:space="preserve"> </t>
  </si>
  <si>
    <t>D1 - Elektomontáže</t>
  </si>
  <si>
    <t>D2 - Zemné práce</t>
  </si>
  <si>
    <t>D1</t>
  </si>
  <si>
    <t>Elektomontáže</t>
  </si>
  <si>
    <t>Pol1</t>
  </si>
  <si>
    <t>Kábel silový AYKY-J 4x16mm2</t>
  </si>
  <si>
    <t>Pol2</t>
  </si>
  <si>
    <t>Kábel silový H05VV-F 3x1,5</t>
  </si>
  <si>
    <t>Pol3</t>
  </si>
  <si>
    <t>Vodič FeZn 8 /1m=0,4kg</t>
  </si>
  <si>
    <t>Pol4</t>
  </si>
  <si>
    <t>Pásovina FeZn 30x4 (1m=0,952kg)</t>
  </si>
  <si>
    <t>Pol5</t>
  </si>
  <si>
    <t>Spojka káblová NN teplom zmraštiteľná</t>
  </si>
  <si>
    <t>kus</t>
  </si>
  <si>
    <t>Pol6</t>
  </si>
  <si>
    <t>Uzemňovacia svorka SR3b pás-drôt</t>
  </si>
  <si>
    <t>Pol7</t>
  </si>
  <si>
    <t>Stožiar osvetľovací zinkovaný výšky 6m s prislušenstvom</t>
  </si>
  <si>
    <t>Pol8</t>
  </si>
  <si>
    <t>Svietidlo pre chodníky LED (min. 2500lm) typ ako PHILIPS BPP008 1xLED-MP/740</t>
  </si>
  <si>
    <t>Pol9</t>
  </si>
  <si>
    <t>Montáž eketrovýzbroje 1 okruh</t>
  </si>
  <si>
    <t>Pol10</t>
  </si>
  <si>
    <t>Demontáž verejného osvetlenia</t>
  </si>
  <si>
    <t>Pol11</t>
  </si>
  <si>
    <t>Zabezpecenie pracoviska</t>
  </si>
  <si>
    <t>Pol12</t>
  </si>
  <si>
    <t>Napojenie nového zariadenia VO</t>
  </si>
  <si>
    <t>Pol13</t>
  </si>
  <si>
    <t>Skúšanie nového zariadenia VO</t>
  </si>
  <si>
    <t>Pol14</t>
  </si>
  <si>
    <t>Revízia zariadenia</t>
  </si>
  <si>
    <t>D2</t>
  </si>
  <si>
    <t>Pol15</t>
  </si>
  <si>
    <t>Jama pre osvetľovací stožiar tr. zeminy 3</t>
  </si>
  <si>
    <t>Pol16</t>
  </si>
  <si>
    <t>Základ z betónu prostého C16/20</t>
  </si>
  <si>
    <t>Pol17</t>
  </si>
  <si>
    <t>Vykop a zához ryhy 50/120cm  tr. zeminy 3</t>
  </si>
  <si>
    <t>Pol18</t>
  </si>
  <si>
    <t>Pieskové lôžko do širky 50cm</t>
  </si>
  <si>
    <t>Pol19</t>
  </si>
  <si>
    <t>Výstražná fólia z PVC šírky 33cm</t>
  </si>
  <si>
    <t>Pol20</t>
  </si>
  <si>
    <t>Chránička pod cestou 2xHDPE 110</t>
  </si>
  <si>
    <t>Pol21</t>
  </si>
  <si>
    <t>Podružný materiál</t>
  </si>
  <si>
    <t>%</t>
  </si>
  <si>
    <t>Pol22</t>
  </si>
  <si>
    <t>Pomocné a podružné výkony</t>
  </si>
  <si>
    <t>28 - SO 06 Preložka plynovodu</t>
  </si>
  <si>
    <t xml:space="preserve">1 - 1 - ZEMNE PRÁCE </t>
  </si>
  <si>
    <t>4 - 4 - VODOROVNÉ KONŠTRUKCIE</t>
  </si>
  <si>
    <t>272 - 272 - Vedenia rúrové vonkajšie - plynovody</t>
  </si>
  <si>
    <t>999 - 999 - MCE ostatné</t>
  </si>
  <si>
    <t xml:space="preserve">1 - ZEMNE PRÁCE </t>
  </si>
  <si>
    <t>132201200</t>
  </si>
  <si>
    <t>Hĺbenie rýh šírka do 2 m v horn. tr. 3 nad 100 m3</t>
  </si>
  <si>
    <t>132201209</t>
  </si>
  <si>
    <t>Príplatok za lepivosť horniny tr.3 v rýhach š. do 200 cm</t>
  </si>
  <si>
    <t>132211201</t>
  </si>
  <si>
    <t>Hĺbenie rýh šírka nad 60 cm v hornine 3 ručne</t>
  </si>
  <si>
    <t>141702101</t>
  </si>
  <si>
    <t>Pretláčanie rúr v hor. tr. 1-4 priem. od 200 do 300 mm</t>
  </si>
  <si>
    <t>1501A0115</t>
  </si>
  <si>
    <t>Rúra oceľová bezošvá dĺž.5-7 m - 219,1x6,3 mm</t>
  </si>
  <si>
    <t>141802101</t>
  </si>
  <si>
    <t>Riadené mikrotunelovanie do 25 m, priemer do 63 mm, tr. 1-2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</si>
  <si>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</si>
  <si>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</si>
  <si>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</si>
  <si>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</si>
  <si>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161101101</t>
  </si>
  <si>
    <t>Zvislé premiestnenie výkopu horn. tr. 1-4 nad 1 m do 2,5 m</t>
  </si>
  <si>
    <t>174101002</t>
  </si>
  <si>
    <t>Zásyp zhutnený jám, šachiet, rýh, zárezov alebo okolo objektov nad 100 do 1000m3</t>
  </si>
  <si>
    <t>175101101</t>
  </si>
  <si>
    <t>Obsyp potrubia bez prehodenia sypaniny</t>
  </si>
  <si>
    <t>175101109</t>
  </si>
  <si>
    <t>Obsyp potrubia príplatok za prehodenie sypaniny</t>
  </si>
  <si>
    <t>4 - VODOROVNÉ KONŠTRUKCIE</t>
  </si>
  <si>
    <t>451595111</t>
  </si>
  <si>
    <t>Lôžko pod potrubie, stoky v otvorenom výkope z prehodenej zeminy</t>
  </si>
  <si>
    <t>272</t>
  </si>
  <si>
    <t>272 - Vedenia rúrové vonkajšie - plynovody</t>
  </si>
  <si>
    <t>802000115</t>
  </si>
  <si>
    <t>Odpojenie oceľového plynovodu do DN 150</t>
  </si>
  <si>
    <t>komplet</t>
  </si>
  <si>
    <t>802021601</t>
  </si>
  <si>
    <t>Napojenie plynovodu do d160 na oceľ. plynovod, kolmé</t>
  </si>
  <si>
    <t>802021602</t>
  </si>
  <si>
    <t>Napojenie plynovodu do d160 na oceľ. plynovod, priame</t>
  </si>
  <si>
    <t>802041603</t>
  </si>
  <si>
    <t>Napojenie pripojovacieho plynovodu PE d32 na plynovod do d160</t>
  </si>
  <si>
    <t>802057160</t>
  </si>
  <si>
    <t>Uzatvorenie plynovodu balónovaním do DN150/d160</t>
  </si>
  <si>
    <t>802101032</t>
  </si>
  <si>
    <t>Uloženie plynovod. potrubia do ryhy z tlak. rúr polyetyl. PE vonk. priemer D32</t>
  </si>
  <si>
    <t>802101090</t>
  </si>
  <si>
    <t>Uloženie plynovod. potrubia do ryhy z tlak. rúr polyetyl. PE vonk. priemer D90</t>
  </si>
  <si>
    <t>286139900</t>
  </si>
  <si>
    <t>Rúrka PE-100 SDR 17,6(0,4Mpa) d 90x5,2x12000/NAV plyn</t>
  </si>
  <si>
    <t>286139970</t>
  </si>
  <si>
    <t>Potrubie plynovodné PE 100 SDR 11 RCn, 0,4 MPa kotúče 50,100 m, 32 x 3,0 mm</t>
  </si>
  <si>
    <t>286140000</t>
  </si>
  <si>
    <t>Potrubie plynovodné PE 100 SDR 11 RCn, 0,4 MPa kotúče 50,100 m, 63 x 5,8 mm</t>
  </si>
  <si>
    <t>286140000-1</t>
  </si>
  <si>
    <t>Potrubie plynovodné PE 100 SDR 17 RCn, 125x7,4 mm</t>
  </si>
  <si>
    <t>802111090</t>
  </si>
  <si>
    <t>Montáž elektrotvaroviek MB objímka so zarážkou PE100 SDR11, rúry vonk. pr. D90mm</t>
  </si>
  <si>
    <t>2863A0308</t>
  </si>
  <si>
    <t>Objímka so zarážkou MB - 612 687 d 90</t>
  </si>
  <si>
    <t>802114090</t>
  </si>
  <si>
    <t>Montáž elektrotvaroviek W45° koleno PE100 SDR11 D90mm</t>
  </si>
  <si>
    <t>2863A0706</t>
  </si>
  <si>
    <t>Koleno elektrotvarovkové W 45° 612 102 d 90</t>
  </si>
  <si>
    <t>802115090</t>
  </si>
  <si>
    <t>Montáž elektrotvaroviek W90° koleno PE100 SDR11 D90mm</t>
  </si>
  <si>
    <t>2863A0807</t>
  </si>
  <si>
    <t>Koleno elektrotvarovkové W 90° 612 103 d 90</t>
  </si>
  <si>
    <t>2863A1115</t>
  </si>
  <si>
    <t>Armatúra navŕtavacia DAA 612 634 d1 90, d2 32</t>
  </si>
  <si>
    <t>802126090</t>
  </si>
  <si>
    <t>Montáž KHP guľového kohúta s dlhými ramenami PE100 SDR11 D90mm</t>
  </si>
  <si>
    <t>64</t>
  </si>
  <si>
    <t>2863A1705</t>
  </si>
  <si>
    <t>Kohút guľový KHP z PE 32 090 122 d 90</t>
  </si>
  <si>
    <t>66</t>
  </si>
  <si>
    <t>2863A2004</t>
  </si>
  <si>
    <t>Súprava zemná KH-ZS 615 487 d 63-200, H 1,0-1,6 m</t>
  </si>
  <si>
    <t>802138025</t>
  </si>
  <si>
    <t>Montáž USTR prechodka PE/oceľ PE100 SDR11 D32/DN25mm</t>
  </si>
  <si>
    <t>70</t>
  </si>
  <si>
    <t>802138080</t>
  </si>
  <si>
    <t>Montáž USTR prechodka PE/oceľ PE100 SDR11 D90/DN80mm</t>
  </si>
  <si>
    <t>72</t>
  </si>
  <si>
    <t>2863A3302</t>
  </si>
  <si>
    <t>Prechodka PE/oceľ USTR 612 780 d/DN 32/25</t>
  </si>
  <si>
    <t>74</t>
  </si>
  <si>
    <t>2863A3307</t>
  </si>
  <si>
    <t>Prechodka PE/oceľ USTR 612 784 d/DN 90/80</t>
  </si>
  <si>
    <t>76</t>
  </si>
  <si>
    <t>802149090</t>
  </si>
  <si>
    <t>Montáž BW30° koleno s dlhými ramenami PE100 SDR17 D90mm</t>
  </si>
  <si>
    <t>78</t>
  </si>
  <si>
    <t>2863A4561</t>
  </si>
  <si>
    <t>Koleno BW 30° 800 010 d 90</t>
  </si>
  <si>
    <t>80</t>
  </si>
  <si>
    <t>802310057</t>
  </si>
  <si>
    <t>Montáž chráničiek DN 50</t>
  </si>
  <si>
    <t>82</t>
  </si>
  <si>
    <t>802310159</t>
  </si>
  <si>
    <t>Montáž chráničiek DN 125</t>
  </si>
  <si>
    <t>84</t>
  </si>
  <si>
    <t>802340050</t>
  </si>
  <si>
    <t>Nasunutie potrubnej sekcie 50 do chráničky</t>
  </si>
  <si>
    <t>86</t>
  </si>
  <si>
    <t>802340080</t>
  </si>
  <si>
    <t>Nasunutie potrubnej sekcie 80 do chráničky</t>
  </si>
  <si>
    <t>88</t>
  </si>
  <si>
    <t>802340125</t>
  </si>
  <si>
    <t>Nasunutie potrubnej sekcie 125 do chráničky</t>
  </si>
  <si>
    <t>90</t>
  </si>
  <si>
    <t>803211020</t>
  </si>
  <si>
    <t>Montáž čuchačky na PE chráničku</t>
  </si>
  <si>
    <t>92</t>
  </si>
  <si>
    <t>286139820</t>
  </si>
  <si>
    <t>Rúrka PE-100 SDR 11,0(0,7Mpa) d 32x3,0xNAV plyn</t>
  </si>
  <si>
    <t>94</t>
  </si>
  <si>
    <t>803221010</t>
  </si>
  <si>
    <t>Vyhľadávací vodič na potrubí z PE D do 150</t>
  </si>
  <si>
    <t>96</t>
  </si>
  <si>
    <t>803222000</t>
  </si>
  <si>
    <t>Montáž  vývodu signalizačného vodiča</t>
  </si>
  <si>
    <t>98</t>
  </si>
  <si>
    <t>803223000</t>
  </si>
  <si>
    <t>Uloženie PE fólie na obsyp</t>
  </si>
  <si>
    <t>100</t>
  </si>
  <si>
    <t>803233010</t>
  </si>
  <si>
    <t>Montáž liatinového poklopu s obetónovaním</t>
  </si>
  <si>
    <t>102</t>
  </si>
  <si>
    <t>553490205</t>
  </si>
  <si>
    <t>Podložka pod poklop s fixáciou</t>
  </si>
  <si>
    <t>104</t>
  </si>
  <si>
    <t>5534D0100</t>
  </si>
  <si>
    <t>Poklop ventilový - plyn</t>
  </si>
  <si>
    <t>106</t>
  </si>
  <si>
    <t>803410010</t>
  </si>
  <si>
    <t>Príprava na tlakovú skúšku vzduchom a vodou do 0,6 MPa</t>
  </si>
  <si>
    <t>úsek</t>
  </si>
  <si>
    <t>108</t>
  </si>
  <si>
    <t>803440050</t>
  </si>
  <si>
    <t>Hlavná tlaková skúška vzduchom 0,6 MPa 50</t>
  </si>
  <si>
    <t>110</t>
  </si>
  <si>
    <t>803440080</t>
  </si>
  <si>
    <t>Hlavná tlaková skúška vzduchom 0,6 MPa 80</t>
  </si>
  <si>
    <t>112</t>
  </si>
  <si>
    <t>804104030-1</t>
  </si>
  <si>
    <t>Zaizolovanie kábla na potrubí (mont. + mat.)</t>
  </si>
  <si>
    <t>114</t>
  </si>
  <si>
    <t>804104030</t>
  </si>
  <si>
    <t>Metalotermické navarenie 3 žilového kábla</t>
  </si>
  <si>
    <t>116</t>
  </si>
  <si>
    <t>804106010</t>
  </si>
  <si>
    <t>Osadenie a montáž POP</t>
  </si>
  <si>
    <t>118</t>
  </si>
  <si>
    <t>3589B0022</t>
  </si>
  <si>
    <t>Prvok plastový prepojovací SKAO - POP, 6-svorkový</t>
  </si>
  <si>
    <t>120</t>
  </si>
  <si>
    <t>804106050</t>
  </si>
  <si>
    <t>Montáž novej meracej sondy MS100, MS 110, MS 200</t>
  </si>
  <si>
    <t>122</t>
  </si>
  <si>
    <t>341303M100-1</t>
  </si>
  <si>
    <t>Kábel CYKY-0 3x6mm2 čierny (mont. + mat.)</t>
  </si>
  <si>
    <t>124</t>
  </si>
  <si>
    <t>63</t>
  </si>
  <si>
    <t>3589B0012</t>
  </si>
  <si>
    <t>Sonda meracia MS 110</t>
  </si>
  <si>
    <t>126</t>
  </si>
  <si>
    <t>805900006-1</t>
  </si>
  <si>
    <t>Geodetické porealizačné zameranie</t>
  </si>
  <si>
    <t>kmpl</t>
  </si>
  <si>
    <t>128</t>
  </si>
  <si>
    <t>65</t>
  </si>
  <si>
    <t>805900006-2</t>
  </si>
  <si>
    <t>Vytýčenie inžinierskych podzemných sietí</t>
  </si>
  <si>
    <t>130</t>
  </si>
  <si>
    <t>805900006</t>
  </si>
  <si>
    <t>Hodinová zúčtovacia sadzba v tr.6 - revízie</t>
  </si>
  <si>
    <t>132</t>
  </si>
  <si>
    <t>999</t>
  </si>
  <si>
    <t>999 - MCE ostatné</t>
  </si>
  <si>
    <t>990880010</t>
  </si>
  <si>
    <t>Presun hmôt pre montáž potrubia do 1000 m</t>
  </si>
  <si>
    <t>134</t>
  </si>
  <si>
    <t>29 - Cykloprístrešky</t>
  </si>
  <si>
    <t xml:space="preserve">15 - Montáže prefabrikovaných konštrukcií   </t>
  </si>
  <si>
    <t xml:space="preserve">    1520 - Mestský mobiliár   </t>
  </si>
  <si>
    <t xml:space="preserve">Montáže prefabrikovaných konštrukcií   </t>
  </si>
  <si>
    <t xml:space="preserve">Mestský mobiliár   </t>
  </si>
  <si>
    <t>Osadenie stojana na bicykle kotevnými skrutkami bez zabetónovania nôh na pevný podklad</t>
  </si>
  <si>
    <t>553560009300.S</t>
  </si>
  <si>
    <t>Stojan na bicykel, oceľová konštrukcia opatrená ochrannou vrstvou zinku a práškovým vypaľovaným lakom, gumová opierka na bicykle, ukotvenie na bet.podklad</t>
  </si>
  <si>
    <t>15209000004102.S</t>
  </si>
  <si>
    <t>Montáž prvkov drobnej architektúry, hmotnosti nad 0,1 do 1,5 t, cykloprístrešok CP2</t>
  </si>
  <si>
    <t>553560015400.S</t>
  </si>
  <si>
    <t>Prístrešok pre bicykle 3,9x2,5 m, strecha a bočné steny z kaleného skla, cykloprístrešok CP2</t>
  </si>
  <si>
    <t>15209000004102.S1</t>
  </si>
  <si>
    <t>Montáž prvkov drobnej architektúry, hmotnosti nad 0,1 do 1,5 t, cykloprístrešok CP1</t>
  </si>
  <si>
    <t>553560015500.S</t>
  </si>
  <si>
    <t>Prístrešok pre bicykle 7,8x2,5 m, strecha a bočné steny z kaleného skla, cykloprístrešok CP1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</si>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</sst>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4</v>
      </c>
      <c r="BV1" s="14" t="s">
        <v>5</v>
      </c>
    </row>
    <row r="2" spans="1:74" s="1" customFormat="1" ht="36.950000000000003" customHeight="1">
      <c r="AR2" s="235" t="s">
        <v>6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5" t="s">
        <v>7</v>
      </c>
      <c r="BT2" s="15" t="s">
        <v>8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216" t="s">
        <v>14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R5" s="18"/>
      <c r="BE5" s="213" t="s">
        <v>15</v>
      </c>
      <c r="BS5" s="15" t="s">
        <v>7</v>
      </c>
    </row>
    <row r="6" spans="1:74" s="1" customFormat="1" ht="36.950000000000003" customHeight="1">
      <c r="B6" s="18"/>
      <c r="D6" s="24" t="s">
        <v>16</v>
      </c>
      <c r="K6" s="218" t="s">
        <v>17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R6" s="18"/>
      <c r="BE6" s="214"/>
      <c r="BS6" s="15" t="s">
        <v>7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14"/>
      <c r="BS7" s="15" t="s">
        <v>7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14"/>
      <c r="BS8" s="15" t="s">
        <v>7</v>
      </c>
    </row>
    <row r="9" spans="1:74" s="1" customFormat="1" ht="14.45" customHeight="1">
      <c r="B9" s="18"/>
      <c r="AR9" s="18"/>
      <c r="BE9" s="214"/>
      <c r="BS9" s="15" t="s">
        <v>7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214"/>
      <c r="BS10" s="15" t="s">
        <v>7</v>
      </c>
    </row>
    <row r="11" spans="1:74" s="1" customFormat="1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214"/>
      <c r="BS11" s="15" t="s">
        <v>7</v>
      </c>
    </row>
    <row r="12" spans="1:74" s="1" customFormat="1" ht="6.95" customHeight="1">
      <c r="B12" s="18"/>
      <c r="AR12" s="18"/>
      <c r="BE12" s="214"/>
      <c r="BS12" s="15" t="s">
        <v>7</v>
      </c>
    </row>
    <row r="13" spans="1:74" s="1" customFormat="1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214"/>
      <c r="BS13" s="15" t="s">
        <v>7</v>
      </c>
    </row>
    <row r="14" spans="1:74" ht="12.75">
      <c r="B14" s="18"/>
      <c r="E14" s="219" t="s">
        <v>29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5" t="s">
        <v>27</v>
      </c>
      <c r="AN14" s="27" t="s">
        <v>29</v>
      </c>
      <c r="AR14" s="18"/>
      <c r="BE14" s="214"/>
      <c r="BS14" s="15" t="s">
        <v>7</v>
      </c>
    </row>
    <row r="15" spans="1:74" s="1" customFormat="1" ht="6.95" customHeight="1">
      <c r="B15" s="18"/>
      <c r="AR15" s="18"/>
      <c r="BE15" s="214"/>
      <c r="BS15" s="15" t="s">
        <v>4</v>
      </c>
    </row>
    <row r="16" spans="1:74" s="1" customFormat="1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214"/>
      <c r="BS16" s="15" t="s">
        <v>4</v>
      </c>
    </row>
    <row r="17" spans="1:71" s="1" customFormat="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214"/>
      <c r="BS17" s="15" t="s">
        <v>3</v>
      </c>
    </row>
    <row r="18" spans="1:71" s="1" customFormat="1" ht="6.95" customHeight="1">
      <c r="B18" s="18"/>
      <c r="AR18" s="18"/>
      <c r="BE18" s="214"/>
      <c r="BS18" s="15" t="s">
        <v>7</v>
      </c>
    </row>
    <row r="19" spans="1:71" s="1" customFormat="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214"/>
      <c r="BS19" s="15" t="s">
        <v>7</v>
      </c>
    </row>
    <row r="20" spans="1:71" s="1" customFormat="1" ht="18.399999999999999" customHeight="1">
      <c r="B20" s="18"/>
      <c r="E20" s="23" t="s">
        <v>31</v>
      </c>
      <c r="AK20" s="25" t="s">
        <v>27</v>
      </c>
      <c r="AN20" s="23" t="s">
        <v>1</v>
      </c>
      <c r="AR20" s="18"/>
      <c r="BE20" s="214"/>
      <c r="BS20" s="15" t="s">
        <v>3</v>
      </c>
    </row>
    <row r="21" spans="1:71" s="1" customFormat="1" ht="6.95" customHeight="1">
      <c r="B21" s="18"/>
      <c r="AR21" s="18"/>
      <c r="BE21" s="214"/>
    </row>
    <row r="22" spans="1:71" s="1" customFormat="1" ht="12" customHeight="1">
      <c r="B22" s="18"/>
      <c r="D22" s="25" t="s">
        <v>33</v>
      </c>
      <c r="AR22" s="18"/>
      <c r="BE22" s="214"/>
    </row>
    <row r="23" spans="1:71" s="1" customFormat="1" ht="16.5" customHeight="1">
      <c r="B23" s="18"/>
      <c r="E23" s="221" t="s">
        <v>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18"/>
      <c r="BE23" s="214"/>
    </row>
    <row r="24" spans="1:71" s="1" customFormat="1" ht="6.95" customHeight="1">
      <c r="B24" s="18"/>
      <c r="AR24" s="18"/>
      <c r="BE24" s="214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14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2">
        <f>ROUND(AG94,2)</f>
        <v>0</v>
      </c>
      <c r="AL26" s="223"/>
      <c r="AM26" s="223"/>
      <c r="AN26" s="223"/>
      <c r="AO26" s="223"/>
      <c r="AP26" s="30"/>
      <c r="AQ26" s="30"/>
      <c r="AR26" s="31"/>
      <c r="BE26" s="214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214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24" t="s">
        <v>35</v>
      </c>
      <c r="M28" s="224"/>
      <c r="N28" s="224"/>
      <c r="O28" s="224"/>
      <c r="P28" s="224"/>
      <c r="Q28" s="30"/>
      <c r="R28" s="30"/>
      <c r="S28" s="30"/>
      <c r="T28" s="30"/>
      <c r="U28" s="30"/>
      <c r="V28" s="30"/>
      <c r="W28" s="224" t="s">
        <v>36</v>
      </c>
      <c r="X28" s="224"/>
      <c r="Y28" s="224"/>
      <c r="Z28" s="224"/>
      <c r="AA28" s="224"/>
      <c r="AB28" s="224"/>
      <c r="AC28" s="224"/>
      <c r="AD28" s="224"/>
      <c r="AE28" s="224"/>
      <c r="AF28" s="30"/>
      <c r="AG28" s="30"/>
      <c r="AH28" s="30"/>
      <c r="AI28" s="30"/>
      <c r="AJ28" s="30"/>
      <c r="AK28" s="224" t="s">
        <v>37</v>
      </c>
      <c r="AL28" s="224"/>
      <c r="AM28" s="224"/>
      <c r="AN28" s="224"/>
      <c r="AO28" s="224"/>
      <c r="AP28" s="30"/>
      <c r="AQ28" s="30"/>
      <c r="AR28" s="31"/>
      <c r="BE28" s="214"/>
    </row>
    <row r="29" spans="1:71" s="3" customFormat="1" ht="14.45" customHeight="1">
      <c r="B29" s="35"/>
      <c r="D29" s="25" t="s">
        <v>38</v>
      </c>
      <c r="F29" s="36" t="s">
        <v>39</v>
      </c>
      <c r="L29" s="227">
        <v>0.2</v>
      </c>
      <c r="M29" s="226"/>
      <c r="N29" s="226"/>
      <c r="O29" s="226"/>
      <c r="P29" s="226"/>
      <c r="Q29" s="37"/>
      <c r="R29" s="37"/>
      <c r="S29" s="37"/>
      <c r="T29" s="37"/>
      <c r="U29" s="37"/>
      <c r="V29" s="37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F29" s="37"/>
      <c r="AG29" s="37"/>
      <c r="AH29" s="37"/>
      <c r="AI29" s="37"/>
      <c r="AJ29" s="37"/>
      <c r="AK29" s="225">
        <f>ROUND(AV94, 2)</f>
        <v>0</v>
      </c>
      <c r="AL29" s="226"/>
      <c r="AM29" s="226"/>
      <c r="AN29" s="226"/>
      <c r="AO29" s="226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15"/>
    </row>
    <row r="30" spans="1:71" s="3" customFormat="1" ht="14.45" customHeight="1">
      <c r="B30" s="35"/>
      <c r="F30" s="36" t="s">
        <v>40</v>
      </c>
      <c r="L30" s="227">
        <v>0.2</v>
      </c>
      <c r="M30" s="226"/>
      <c r="N30" s="226"/>
      <c r="O30" s="226"/>
      <c r="P30" s="226"/>
      <c r="Q30" s="37"/>
      <c r="R30" s="37"/>
      <c r="S30" s="37"/>
      <c r="T30" s="37"/>
      <c r="U30" s="37"/>
      <c r="V30" s="37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F30" s="37"/>
      <c r="AG30" s="37"/>
      <c r="AH30" s="37"/>
      <c r="AI30" s="37"/>
      <c r="AJ30" s="37"/>
      <c r="AK30" s="225">
        <f>ROUND(AW94, 2)</f>
        <v>0</v>
      </c>
      <c r="AL30" s="226"/>
      <c r="AM30" s="226"/>
      <c r="AN30" s="226"/>
      <c r="AO30" s="226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15"/>
    </row>
    <row r="31" spans="1:71" s="3" customFormat="1" ht="14.45" hidden="1" customHeight="1">
      <c r="B31" s="35"/>
      <c r="F31" s="25" t="s">
        <v>41</v>
      </c>
      <c r="L31" s="228">
        <v>0.2</v>
      </c>
      <c r="M31" s="229"/>
      <c r="N31" s="229"/>
      <c r="O31" s="229"/>
      <c r="P31" s="229"/>
      <c r="W31" s="230">
        <f>ROUND(BB94, 2)</f>
        <v>0</v>
      </c>
      <c r="X31" s="229"/>
      <c r="Y31" s="229"/>
      <c r="Z31" s="229"/>
      <c r="AA31" s="229"/>
      <c r="AB31" s="229"/>
      <c r="AC31" s="229"/>
      <c r="AD31" s="229"/>
      <c r="AE31" s="229"/>
      <c r="AK31" s="230">
        <v>0</v>
      </c>
      <c r="AL31" s="229"/>
      <c r="AM31" s="229"/>
      <c r="AN31" s="229"/>
      <c r="AO31" s="229"/>
      <c r="AR31" s="35"/>
      <c r="BE31" s="215"/>
    </row>
    <row r="32" spans="1:71" s="3" customFormat="1" ht="14.45" hidden="1" customHeight="1">
      <c r="B32" s="35"/>
      <c r="F32" s="25" t="s">
        <v>42</v>
      </c>
      <c r="L32" s="228">
        <v>0.2</v>
      </c>
      <c r="M32" s="229"/>
      <c r="N32" s="229"/>
      <c r="O32" s="229"/>
      <c r="P32" s="229"/>
      <c r="W32" s="230">
        <f>ROUND(BC94, 2)</f>
        <v>0</v>
      </c>
      <c r="X32" s="229"/>
      <c r="Y32" s="229"/>
      <c r="Z32" s="229"/>
      <c r="AA32" s="229"/>
      <c r="AB32" s="229"/>
      <c r="AC32" s="229"/>
      <c r="AD32" s="229"/>
      <c r="AE32" s="229"/>
      <c r="AK32" s="230">
        <v>0</v>
      </c>
      <c r="AL32" s="229"/>
      <c r="AM32" s="229"/>
      <c r="AN32" s="229"/>
      <c r="AO32" s="229"/>
      <c r="AR32" s="35"/>
      <c r="BE32" s="215"/>
    </row>
    <row r="33" spans="1:57" s="3" customFormat="1" ht="14.45" hidden="1" customHeight="1">
      <c r="B33" s="35"/>
      <c r="F33" s="36" t="s">
        <v>43</v>
      </c>
      <c r="L33" s="227">
        <v>0</v>
      </c>
      <c r="M33" s="226"/>
      <c r="N33" s="226"/>
      <c r="O33" s="226"/>
      <c r="P33" s="226"/>
      <c r="Q33" s="37"/>
      <c r="R33" s="37"/>
      <c r="S33" s="37"/>
      <c r="T33" s="37"/>
      <c r="U33" s="37"/>
      <c r="V33" s="37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F33" s="37"/>
      <c r="AG33" s="37"/>
      <c r="AH33" s="37"/>
      <c r="AI33" s="37"/>
      <c r="AJ33" s="37"/>
      <c r="AK33" s="225">
        <v>0</v>
      </c>
      <c r="AL33" s="226"/>
      <c r="AM33" s="226"/>
      <c r="AN33" s="226"/>
      <c r="AO33" s="226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15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214"/>
    </row>
    <row r="35" spans="1:57" s="2" customFormat="1" ht="25.9" customHeight="1">
      <c r="A35" s="30"/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34" t="s">
        <v>46</v>
      </c>
      <c r="Y35" s="232"/>
      <c r="Z35" s="232"/>
      <c r="AA35" s="232"/>
      <c r="AB35" s="232"/>
      <c r="AC35" s="41"/>
      <c r="AD35" s="41"/>
      <c r="AE35" s="41"/>
      <c r="AF35" s="41"/>
      <c r="AG35" s="41"/>
      <c r="AH35" s="41"/>
      <c r="AI35" s="41"/>
      <c r="AJ35" s="41"/>
      <c r="AK35" s="231">
        <f>SUM(AK26:AK33)</f>
        <v>0</v>
      </c>
      <c r="AL35" s="232"/>
      <c r="AM35" s="232"/>
      <c r="AN35" s="232"/>
      <c r="AO35" s="233"/>
      <c r="AP35" s="39"/>
      <c r="AQ35" s="39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18"/>
      <c r="AR50" s="18"/>
    </row>
    <row r="51" spans="1:57" ht="11.25">
      <c r="B51" s="18"/>
      <c r="AR51" s="18"/>
    </row>
    <row r="52" spans="1:57" ht="11.25">
      <c r="B52" s="18"/>
      <c r="AR52" s="18"/>
    </row>
    <row r="53" spans="1:57" ht="11.25">
      <c r="B53" s="18"/>
      <c r="AR53" s="18"/>
    </row>
    <row r="54" spans="1:57" ht="11.25">
      <c r="B54" s="18"/>
      <c r="AR54" s="18"/>
    </row>
    <row r="55" spans="1:57" ht="11.25">
      <c r="B55" s="18"/>
      <c r="AR55" s="18"/>
    </row>
    <row r="56" spans="1:57" ht="11.25">
      <c r="B56" s="18"/>
      <c r="AR56" s="18"/>
    </row>
    <row r="57" spans="1:57" ht="11.25">
      <c r="B57" s="18"/>
      <c r="AR57" s="18"/>
    </row>
    <row r="58" spans="1:57" ht="11.25">
      <c r="B58" s="18"/>
      <c r="AR58" s="18"/>
    </row>
    <row r="59" spans="1:57" ht="11.25">
      <c r="B59" s="18"/>
      <c r="AR59" s="18"/>
    </row>
    <row r="60" spans="1:57" s="2" customFormat="1" ht="12.75">
      <c r="A60" s="30"/>
      <c r="B60" s="31"/>
      <c r="C60" s="30"/>
      <c r="D60" s="46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6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6" t="s">
        <v>49</v>
      </c>
      <c r="AI60" s="33"/>
      <c r="AJ60" s="33"/>
      <c r="AK60" s="33"/>
      <c r="AL60" s="33"/>
      <c r="AM60" s="46" t="s">
        <v>50</v>
      </c>
      <c r="AN60" s="33"/>
      <c r="AO60" s="33"/>
      <c r="AP60" s="30"/>
      <c r="AQ60" s="30"/>
      <c r="AR60" s="31"/>
      <c r="BE60" s="30"/>
    </row>
    <row r="61" spans="1:57" ht="11.25">
      <c r="B61" s="18"/>
      <c r="AR61" s="18"/>
    </row>
    <row r="62" spans="1:57" ht="11.25">
      <c r="B62" s="18"/>
      <c r="AR62" s="18"/>
    </row>
    <row r="63" spans="1:57" ht="11.25">
      <c r="B63" s="18"/>
      <c r="AR63" s="18"/>
    </row>
    <row r="64" spans="1:57" s="2" customFormat="1" ht="12.75">
      <c r="A64" s="30"/>
      <c r="B64" s="31"/>
      <c r="C64" s="30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1"/>
      <c r="BE64" s="30"/>
    </row>
    <row r="65" spans="1:57" ht="11.25">
      <c r="B65" s="18"/>
      <c r="AR65" s="18"/>
    </row>
    <row r="66" spans="1:57" ht="11.25">
      <c r="B66" s="18"/>
      <c r="AR66" s="18"/>
    </row>
    <row r="67" spans="1:57" ht="11.25">
      <c r="B67" s="18"/>
      <c r="AR67" s="18"/>
    </row>
    <row r="68" spans="1:57" ht="11.25">
      <c r="B68" s="18"/>
      <c r="AR68" s="18"/>
    </row>
    <row r="69" spans="1:57" ht="11.25">
      <c r="B69" s="18"/>
      <c r="AR69" s="18"/>
    </row>
    <row r="70" spans="1:57" ht="11.25">
      <c r="B70" s="18"/>
      <c r="AR70" s="18"/>
    </row>
    <row r="71" spans="1:57" ht="11.25">
      <c r="B71" s="18"/>
      <c r="AR71" s="18"/>
    </row>
    <row r="72" spans="1:57" ht="11.25">
      <c r="B72" s="18"/>
      <c r="AR72" s="18"/>
    </row>
    <row r="73" spans="1:57" ht="11.25">
      <c r="B73" s="18"/>
      <c r="AR73" s="18"/>
    </row>
    <row r="74" spans="1:57" ht="11.25">
      <c r="B74" s="18"/>
      <c r="AR74" s="18"/>
    </row>
    <row r="75" spans="1:57" s="2" customFormat="1" ht="12.75">
      <c r="A75" s="30"/>
      <c r="B75" s="31"/>
      <c r="C75" s="30"/>
      <c r="D75" s="46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6" t="s">
        <v>49</v>
      </c>
      <c r="AI75" s="33"/>
      <c r="AJ75" s="33"/>
      <c r="AK75" s="33"/>
      <c r="AL75" s="33"/>
      <c r="AM75" s="46" t="s">
        <v>50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1"/>
      <c r="BE77" s="30"/>
    </row>
    <row r="81" spans="1:91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1"/>
      <c r="BE81" s="30"/>
    </row>
    <row r="82" spans="1:91" s="2" customFormat="1" ht="24.95" customHeight="1">
      <c r="A82" s="30"/>
      <c r="B82" s="31"/>
      <c r="C82" s="19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52"/>
      <c r="C84" s="25" t="s">
        <v>13</v>
      </c>
      <c r="L84" s="4" t="str">
        <f>K5</f>
        <v>23</v>
      </c>
      <c r="AR84" s="52"/>
    </row>
    <row r="85" spans="1:91" s="5" customFormat="1" ht="36.950000000000003" customHeight="1">
      <c r="B85" s="53"/>
      <c r="C85" s="54" t="s">
        <v>16</v>
      </c>
      <c r="L85" s="194" t="str">
        <f>K6</f>
        <v>Cyklo Alej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53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5" t="str">
        <f>IF(K8="","",K8)</f>
        <v>Veľký Šariš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196" t="str">
        <f>IF(AN8= "","",AN8)</f>
        <v>24. 6. 2021</v>
      </c>
      <c r="AN87" s="196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Mesto Veľký Šariš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30</v>
      </c>
      <c r="AJ89" s="30"/>
      <c r="AK89" s="30"/>
      <c r="AL89" s="30"/>
      <c r="AM89" s="197" t="str">
        <f>IF(E17="","",E17)</f>
        <v>Upgeo s.r.o.</v>
      </c>
      <c r="AN89" s="198"/>
      <c r="AO89" s="198"/>
      <c r="AP89" s="198"/>
      <c r="AQ89" s="30"/>
      <c r="AR89" s="31"/>
      <c r="AS89" s="199" t="s">
        <v>54</v>
      </c>
      <c r="AT89" s="200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0"/>
    </row>
    <row r="90" spans="1:91" s="2" customFormat="1" ht="15.2" customHeight="1">
      <c r="A90" s="30"/>
      <c r="B90" s="31"/>
      <c r="C90" s="25" t="s">
        <v>28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32</v>
      </c>
      <c r="AJ90" s="30"/>
      <c r="AK90" s="30"/>
      <c r="AL90" s="30"/>
      <c r="AM90" s="197" t="str">
        <f>IF(E20="","",E20)</f>
        <v>Upgeo s.r.o.</v>
      </c>
      <c r="AN90" s="198"/>
      <c r="AO90" s="198"/>
      <c r="AP90" s="198"/>
      <c r="AQ90" s="30"/>
      <c r="AR90" s="31"/>
      <c r="AS90" s="201"/>
      <c r="AT90" s="202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01"/>
      <c r="AT91" s="202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0"/>
    </row>
    <row r="92" spans="1:91" s="2" customFormat="1" ht="29.25" customHeight="1">
      <c r="A92" s="30"/>
      <c r="B92" s="31"/>
      <c r="C92" s="203" t="s">
        <v>55</v>
      </c>
      <c r="D92" s="204"/>
      <c r="E92" s="204"/>
      <c r="F92" s="204"/>
      <c r="G92" s="204"/>
      <c r="H92" s="61"/>
      <c r="I92" s="206" t="s">
        <v>56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5" t="s">
        <v>57</v>
      </c>
      <c r="AH92" s="204"/>
      <c r="AI92" s="204"/>
      <c r="AJ92" s="204"/>
      <c r="AK92" s="204"/>
      <c r="AL92" s="204"/>
      <c r="AM92" s="204"/>
      <c r="AN92" s="206" t="s">
        <v>58</v>
      </c>
      <c r="AO92" s="204"/>
      <c r="AP92" s="207"/>
      <c r="AQ92" s="62" t="s">
        <v>59</v>
      </c>
      <c r="AR92" s="31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0"/>
    </row>
    <row r="94" spans="1:91" s="6" customFormat="1" ht="32.450000000000003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11">
        <f>ROUND(SUM(AG95:AG101),2)</f>
        <v>0</v>
      </c>
      <c r="AH94" s="211"/>
      <c r="AI94" s="211"/>
      <c r="AJ94" s="211"/>
      <c r="AK94" s="211"/>
      <c r="AL94" s="211"/>
      <c r="AM94" s="211"/>
      <c r="AN94" s="212">
        <f t="shared" ref="AN94:AN101" si="0">SUM(AG94,AT94)</f>
        <v>0</v>
      </c>
      <c r="AO94" s="212"/>
      <c r="AP94" s="212"/>
      <c r="AQ94" s="73" t="s">
        <v>1</v>
      </c>
      <c r="AR94" s="69"/>
      <c r="AS94" s="74">
        <f>ROUND(SUM(AS95:AS101),2)</f>
        <v>0</v>
      </c>
      <c r="AT94" s="75">
        <f t="shared" ref="AT94:AT101" si="1">ROUND(SUM(AV94:AW94),2)</f>
        <v>0</v>
      </c>
      <c r="AU94" s="76">
        <f>ROUND(SUM(AU95:AU101),5)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ROUND(SUM(AZ95:AZ101),2)</f>
        <v>0</v>
      </c>
      <c r="BA94" s="75">
        <f>ROUND(SUM(BA95:BA101),2)</f>
        <v>0</v>
      </c>
      <c r="BB94" s="75">
        <f>ROUND(SUM(BB95:BB101),2)</f>
        <v>0</v>
      </c>
      <c r="BC94" s="75">
        <f>ROUND(SUM(BC95:BC101),2)</f>
        <v>0</v>
      </c>
      <c r="BD94" s="77">
        <f>ROUND(SUM(BD95:BD101),2)</f>
        <v>0</v>
      </c>
      <c r="BS94" s="78" t="s">
        <v>73</v>
      </c>
      <c r="BT94" s="78" t="s">
        <v>74</v>
      </c>
      <c r="BU94" s="79" t="s">
        <v>75</v>
      </c>
      <c r="BV94" s="78" t="s">
        <v>76</v>
      </c>
      <c r="BW94" s="78" t="s">
        <v>5</v>
      </c>
      <c r="BX94" s="78" t="s">
        <v>77</v>
      </c>
      <c r="CL94" s="78" t="s">
        <v>1</v>
      </c>
    </row>
    <row r="95" spans="1:91" s="7" customFormat="1" ht="24.75" customHeight="1">
      <c r="A95" s="80" t="s">
        <v>78</v>
      </c>
      <c r="B95" s="81"/>
      <c r="C95" s="82"/>
      <c r="D95" s="208" t="s">
        <v>14</v>
      </c>
      <c r="E95" s="208"/>
      <c r="F95" s="208"/>
      <c r="G95" s="208"/>
      <c r="H95" s="208"/>
      <c r="I95" s="83"/>
      <c r="J95" s="208" t="s">
        <v>79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'23 - SO 01 Spoločná cesti...'!J30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84" t="s">
        <v>80</v>
      </c>
      <c r="AR95" s="81"/>
      <c r="AS95" s="85">
        <v>0</v>
      </c>
      <c r="AT95" s="86">
        <f t="shared" si="1"/>
        <v>0</v>
      </c>
      <c r="AU95" s="87">
        <f>'23 - SO 01 Spoločná cesti...'!P149</f>
        <v>0</v>
      </c>
      <c r="AV95" s="86">
        <f>'23 - SO 01 Spoločná cesti...'!J33</f>
        <v>0</v>
      </c>
      <c r="AW95" s="86">
        <f>'23 - SO 01 Spoločná cesti...'!J34</f>
        <v>0</v>
      </c>
      <c r="AX95" s="86">
        <f>'23 - SO 01 Spoločná cesti...'!J35</f>
        <v>0</v>
      </c>
      <c r="AY95" s="86">
        <f>'23 - SO 01 Spoločná cesti...'!J36</f>
        <v>0</v>
      </c>
      <c r="AZ95" s="86">
        <f>'23 - SO 01 Spoločná cesti...'!F33</f>
        <v>0</v>
      </c>
      <c r="BA95" s="86">
        <f>'23 - SO 01 Spoločná cesti...'!F34</f>
        <v>0</v>
      </c>
      <c r="BB95" s="86">
        <f>'23 - SO 01 Spoločná cesti...'!F35</f>
        <v>0</v>
      </c>
      <c r="BC95" s="86">
        <f>'23 - SO 01 Spoločná cesti...'!F36</f>
        <v>0</v>
      </c>
      <c r="BD95" s="88">
        <f>'23 - SO 01 Spoločná cesti...'!F37</f>
        <v>0</v>
      </c>
      <c r="BT95" s="89" t="s">
        <v>81</v>
      </c>
      <c r="BV95" s="89" t="s">
        <v>76</v>
      </c>
      <c r="BW95" s="89" t="s">
        <v>82</v>
      </c>
      <c r="BX95" s="89" t="s">
        <v>5</v>
      </c>
      <c r="CL95" s="89" t="s">
        <v>1</v>
      </c>
      <c r="CM95" s="89" t="s">
        <v>74</v>
      </c>
    </row>
    <row r="96" spans="1:91" s="7" customFormat="1" ht="16.5" customHeight="1">
      <c r="A96" s="80" t="s">
        <v>78</v>
      </c>
      <c r="B96" s="81"/>
      <c r="C96" s="82"/>
      <c r="D96" s="208" t="s">
        <v>83</v>
      </c>
      <c r="E96" s="208"/>
      <c r="F96" s="208"/>
      <c r="G96" s="208"/>
      <c r="H96" s="208"/>
      <c r="I96" s="83"/>
      <c r="J96" s="208" t="s">
        <v>84</v>
      </c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9">
        <f>'24 - SO 02 Odvodnenie'!J30</f>
        <v>0</v>
      </c>
      <c r="AH96" s="210"/>
      <c r="AI96" s="210"/>
      <c r="AJ96" s="210"/>
      <c r="AK96" s="210"/>
      <c r="AL96" s="210"/>
      <c r="AM96" s="210"/>
      <c r="AN96" s="209">
        <f t="shared" si="0"/>
        <v>0</v>
      </c>
      <c r="AO96" s="210"/>
      <c r="AP96" s="210"/>
      <c r="AQ96" s="84" t="s">
        <v>80</v>
      </c>
      <c r="AR96" s="81"/>
      <c r="AS96" s="85">
        <v>0</v>
      </c>
      <c r="AT96" s="86">
        <f t="shared" si="1"/>
        <v>0</v>
      </c>
      <c r="AU96" s="87">
        <f>'24 - SO 02 Odvodnenie'!P149</f>
        <v>0</v>
      </c>
      <c r="AV96" s="86">
        <f>'24 - SO 02 Odvodnenie'!J33</f>
        <v>0</v>
      </c>
      <c r="AW96" s="86">
        <f>'24 - SO 02 Odvodnenie'!J34</f>
        <v>0</v>
      </c>
      <c r="AX96" s="86">
        <f>'24 - SO 02 Odvodnenie'!J35</f>
        <v>0</v>
      </c>
      <c r="AY96" s="86">
        <f>'24 - SO 02 Odvodnenie'!J36</f>
        <v>0</v>
      </c>
      <c r="AZ96" s="86">
        <f>'24 - SO 02 Odvodnenie'!F33</f>
        <v>0</v>
      </c>
      <c r="BA96" s="86">
        <f>'24 - SO 02 Odvodnenie'!F34</f>
        <v>0</v>
      </c>
      <c r="BB96" s="86">
        <f>'24 - SO 02 Odvodnenie'!F35</f>
        <v>0</v>
      </c>
      <c r="BC96" s="86">
        <f>'24 - SO 02 Odvodnenie'!F36</f>
        <v>0</v>
      </c>
      <c r="BD96" s="88">
        <f>'24 - SO 02 Odvodnenie'!F37</f>
        <v>0</v>
      </c>
      <c r="BT96" s="89" t="s">
        <v>81</v>
      </c>
      <c r="BV96" s="89" t="s">
        <v>76</v>
      </c>
      <c r="BW96" s="89" t="s">
        <v>85</v>
      </c>
      <c r="BX96" s="89" t="s">
        <v>5</v>
      </c>
      <c r="CL96" s="89" t="s">
        <v>1</v>
      </c>
      <c r="CM96" s="89" t="s">
        <v>74</v>
      </c>
    </row>
    <row r="97" spans="1:91" s="7" customFormat="1" ht="24.75" customHeight="1">
      <c r="A97" s="80" t="s">
        <v>78</v>
      </c>
      <c r="B97" s="81"/>
      <c r="C97" s="82"/>
      <c r="D97" s="208" t="s">
        <v>86</v>
      </c>
      <c r="E97" s="208"/>
      <c r="F97" s="208"/>
      <c r="G97" s="208"/>
      <c r="H97" s="208"/>
      <c r="I97" s="83"/>
      <c r="J97" s="208" t="s">
        <v>87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'25 - SO 03 Doplnková cykl...'!J30</f>
        <v>0</v>
      </c>
      <c r="AH97" s="210"/>
      <c r="AI97" s="210"/>
      <c r="AJ97" s="210"/>
      <c r="AK97" s="210"/>
      <c r="AL97" s="210"/>
      <c r="AM97" s="210"/>
      <c r="AN97" s="209">
        <f t="shared" si="0"/>
        <v>0</v>
      </c>
      <c r="AO97" s="210"/>
      <c r="AP97" s="210"/>
      <c r="AQ97" s="84" t="s">
        <v>80</v>
      </c>
      <c r="AR97" s="81"/>
      <c r="AS97" s="85">
        <v>0</v>
      </c>
      <c r="AT97" s="86">
        <f t="shared" si="1"/>
        <v>0</v>
      </c>
      <c r="AU97" s="87">
        <f>'25 - SO 03 Doplnková cykl...'!P122</f>
        <v>0</v>
      </c>
      <c r="AV97" s="86">
        <f>'25 - SO 03 Doplnková cykl...'!J33</f>
        <v>0</v>
      </c>
      <c r="AW97" s="86">
        <f>'25 - SO 03 Doplnková cykl...'!J34</f>
        <v>0</v>
      </c>
      <c r="AX97" s="86">
        <f>'25 - SO 03 Doplnková cykl...'!J35</f>
        <v>0</v>
      </c>
      <c r="AY97" s="86">
        <f>'25 - SO 03 Doplnková cykl...'!J36</f>
        <v>0</v>
      </c>
      <c r="AZ97" s="86">
        <f>'25 - SO 03 Doplnková cykl...'!F33</f>
        <v>0</v>
      </c>
      <c r="BA97" s="86">
        <f>'25 - SO 03 Doplnková cykl...'!F34</f>
        <v>0</v>
      </c>
      <c r="BB97" s="86">
        <f>'25 - SO 03 Doplnková cykl...'!F35</f>
        <v>0</v>
      </c>
      <c r="BC97" s="86">
        <f>'25 - SO 03 Doplnková cykl...'!F36</f>
        <v>0</v>
      </c>
      <c r="BD97" s="88">
        <f>'25 - SO 03 Doplnková cykl...'!F37</f>
        <v>0</v>
      </c>
      <c r="BT97" s="89" t="s">
        <v>81</v>
      </c>
      <c r="BV97" s="89" t="s">
        <v>76</v>
      </c>
      <c r="BW97" s="89" t="s">
        <v>88</v>
      </c>
      <c r="BX97" s="89" t="s">
        <v>5</v>
      </c>
      <c r="CL97" s="89" t="s">
        <v>1</v>
      </c>
      <c r="CM97" s="89" t="s">
        <v>74</v>
      </c>
    </row>
    <row r="98" spans="1:91" s="7" customFormat="1" ht="24.75" customHeight="1">
      <c r="A98" s="80" t="s">
        <v>78</v>
      </c>
      <c r="B98" s="81"/>
      <c r="C98" s="82"/>
      <c r="D98" s="208" t="s">
        <v>89</v>
      </c>
      <c r="E98" s="208"/>
      <c r="F98" s="208"/>
      <c r="G98" s="208"/>
      <c r="H98" s="208"/>
      <c r="I98" s="83"/>
      <c r="J98" s="208" t="s">
        <v>90</v>
      </c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9">
        <f>'26 - SO 04 Drevená lávka ...'!J30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84" t="s">
        <v>80</v>
      </c>
      <c r="AR98" s="81"/>
      <c r="AS98" s="85">
        <v>0</v>
      </c>
      <c r="AT98" s="86">
        <f t="shared" si="1"/>
        <v>0</v>
      </c>
      <c r="AU98" s="87">
        <f>'26 - SO 04 Drevená lávka ...'!P143</f>
        <v>0</v>
      </c>
      <c r="AV98" s="86">
        <f>'26 - SO 04 Drevená lávka ...'!J33</f>
        <v>0</v>
      </c>
      <c r="AW98" s="86">
        <f>'26 - SO 04 Drevená lávka ...'!J34</f>
        <v>0</v>
      </c>
      <c r="AX98" s="86">
        <f>'26 - SO 04 Drevená lávka ...'!J35</f>
        <v>0</v>
      </c>
      <c r="AY98" s="86">
        <f>'26 - SO 04 Drevená lávka ...'!J36</f>
        <v>0</v>
      </c>
      <c r="AZ98" s="86">
        <f>'26 - SO 04 Drevená lávka ...'!F33</f>
        <v>0</v>
      </c>
      <c r="BA98" s="86">
        <f>'26 - SO 04 Drevená lávka ...'!F34</f>
        <v>0</v>
      </c>
      <c r="BB98" s="86">
        <f>'26 - SO 04 Drevená lávka ...'!F35</f>
        <v>0</v>
      </c>
      <c r="BC98" s="86">
        <f>'26 - SO 04 Drevená lávka ...'!F36</f>
        <v>0</v>
      </c>
      <c r="BD98" s="88">
        <f>'26 - SO 04 Drevená lávka ...'!F37</f>
        <v>0</v>
      </c>
      <c r="BT98" s="89" t="s">
        <v>81</v>
      </c>
      <c r="BV98" s="89" t="s">
        <v>76</v>
      </c>
      <c r="BW98" s="89" t="s">
        <v>91</v>
      </c>
      <c r="BX98" s="89" t="s">
        <v>5</v>
      </c>
      <c r="CL98" s="89" t="s">
        <v>1</v>
      </c>
      <c r="CM98" s="89" t="s">
        <v>74</v>
      </c>
    </row>
    <row r="99" spans="1:91" s="7" customFormat="1" ht="16.5" customHeight="1">
      <c r="A99" s="80" t="s">
        <v>78</v>
      </c>
      <c r="B99" s="81"/>
      <c r="C99" s="82"/>
      <c r="D99" s="208" t="s">
        <v>92</v>
      </c>
      <c r="E99" s="208"/>
      <c r="F99" s="208"/>
      <c r="G99" s="208"/>
      <c r="H99" s="208"/>
      <c r="I99" s="83"/>
      <c r="J99" s="208" t="s">
        <v>93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9">
        <f>'27 - SO 05 Verejné osvetl...'!J30</f>
        <v>0</v>
      </c>
      <c r="AH99" s="210"/>
      <c r="AI99" s="210"/>
      <c r="AJ99" s="210"/>
      <c r="AK99" s="210"/>
      <c r="AL99" s="210"/>
      <c r="AM99" s="210"/>
      <c r="AN99" s="209">
        <f t="shared" si="0"/>
        <v>0</v>
      </c>
      <c r="AO99" s="210"/>
      <c r="AP99" s="210"/>
      <c r="AQ99" s="84" t="s">
        <v>80</v>
      </c>
      <c r="AR99" s="81"/>
      <c r="AS99" s="85">
        <v>0</v>
      </c>
      <c r="AT99" s="86">
        <f t="shared" si="1"/>
        <v>0</v>
      </c>
      <c r="AU99" s="87">
        <f>'27 - SO 05 Verejné osvetl...'!P118</f>
        <v>0</v>
      </c>
      <c r="AV99" s="86">
        <f>'27 - SO 05 Verejné osvetl...'!J33</f>
        <v>0</v>
      </c>
      <c r="AW99" s="86">
        <f>'27 - SO 05 Verejné osvetl...'!J34</f>
        <v>0</v>
      </c>
      <c r="AX99" s="86">
        <f>'27 - SO 05 Verejné osvetl...'!J35</f>
        <v>0</v>
      </c>
      <c r="AY99" s="86">
        <f>'27 - SO 05 Verejné osvetl...'!J36</f>
        <v>0</v>
      </c>
      <c r="AZ99" s="86">
        <f>'27 - SO 05 Verejné osvetl...'!F33</f>
        <v>0</v>
      </c>
      <c r="BA99" s="86">
        <f>'27 - SO 05 Verejné osvetl...'!F34</f>
        <v>0</v>
      </c>
      <c r="BB99" s="86">
        <f>'27 - SO 05 Verejné osvetl...'!F35</f>
        <v>0</v>
      </c>
      <c r="BC99" s="86">
        <f>'27 - SO 05 Verejné osvetl...'!F36</f>
        <v>0</v>
      </c>
      <c r="BD99" s="88">
        <f>'27 - SO 05 Verejné osvetl...'!F37</f>
        <v>0</v>
      </c>
      <c r="BT99" s="89" t="s">
        <v>81</v>
      </c>
      <c r="BV99" s="89" t="s">
        <v>76</v>
      </c>
      <c r="BW99" s="89" t="s">
        <v>94</v>
      </c>
      <c r="BX99" s="89" t="s">
        <v>5</v>
      </c>
      <c r="CL99" s="89" t="s">
        <v>1</v>
      </c>
      <c r="CM99" s="89" t="s">
        <v>74</v>
      </c>
    </row>
    <row r="100" spans="1:91" s="7" customFormat="1" ht="16.5" customHeight="1">
      <c r="A100" s="80" t="s">
        <v>78</v>
      </c>
      <c r="B100" s="81"/>
      <c r="C100" s="82"/>
      <c r="D100" s="208" t="s">
        <v>95</v>
      </c>
      <c r="E100" s="208"/>
      <c r="F100" s="208"/>
      <c r="G100" s="208"/>
      <c r="H100" s="208"/>
      <c r="I100" s="83"/>
      <c r="J100" s="208" t="s">
        <v>96</v>
      </c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9">
        <f>'28 - SO 06 Preložka plyno...'!J30</f>
        <v>0</v>
      </c>
      <c r="AH100" s="210"/>
      <c r="AI100" s="210"/>
      <c r="AJ100" s="210"/>
      <c r="AK100" s="210"/>
      <c r="AL100" s="210"/>
      <c r="AM100" s="210"/>
      <c r="AN100" s="209">
        <f t="shared" si="0"/>
        <v>0</v>
      </c>
      <c r="AO100" s="210"/>
      <c r="AP100" s="210"/>
      <c r="AQ100" s="84" t="s">
        <v>80</v>
      </c>
      <c r="AR100" s="81"/>
      <c r="AS100" s="85">
        <v>0</v>
      </c>
      <c r="AT100" s="86">
        <f t="shared" si="1"/>
        <v>0</v>
      </c>
      <c r="AU100" s="87">
        <f>'28 - SO 06 Preložka plyno...'!P120</f>
        <v>0</v>
      </c>
      <c r="AV100" s="86">
        <f>'28 - SO 06 Preložka plyno...'!J33</f>
        <v>0</v>
      </c>
      <c r="AW100" s="86">
        <f>'28 - SO 06 Preložka plyno...'!J34</f>
        <v>0</v>
      </c>
      <c r="AX100" s="86">
        <f>'28 - SO 06 Preložka plyno...'!J35</f>
        <v>0</v>
      </c>
      <c r="AY100" s="86">
        <f>'28 - SO 06 Preložka plyno...'!J36</f>
        <v>0</v>
      </c>
      <c r="AZ100" s="86">
        <f>'28 - SO 06 Preložka plyno...'!F33</f>
        <v>0</v>
      </c>
      <c r="BA100" s="86">
        <f>'28 - SO 06 Preložka plyno...'!F34</f>
        <v>0</v>
      </c>
      <c r="BB100" s="86">
        <f>'28 - SO 06 Preložka plyno...'!F35</f>
        <v>0</v>
      </c>
      <c r="BC100" s="86">
        <f>'28 - SO 06 Preložka plyno...'!F36</f>
        <v>0</v>
      </c>
      <c r="BD100" s="88">
        <f>'28 - SO 06 Preložka plyno...'!F37</f>
        <v>0</v>
      </c>
      <c r="BT100" s="89" t="s">
        <v>81</v>
      </c>
      <c r="BV100" s="89" t="s">
        <v>76</v>
      </c>
      <c r="BW100" s="89" t="s">
        <v>97</v>
      </c>
      <c r="BX100" s="89" t="s">
        <v>5</v>
      </c>
      <c r="CL100" s="89" t="s">
        <v>1</v>
      </c>
      <c r="CM100" s="89" t="s">
        <v>74</v>
      </c>
    </row>
    <row r="101" spans="1:91" s="7" customFormat="1" ht="16.5" customHeight="1">
      <c r="A101" s="80" t="s">
        <v>78</v>
      </c>
      <c r="B101" s="81"/>
      <c r="C101" s="82"/>
      <c r="D101" s="208" t="s">
        <v>98</v>
      </c>
      <c r="E101" s="208"/>
      <c r="F101" s="208"/>
      <c r="G101" s="208"/>
      <c r="H101" s="208"/>
      <c r="I101" s="83"/>
      <c r="J101" s="208" t="s">
        <v>99</v>
      </c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9">
        <f>'29 - Cykloprístrešky'!J30</f>
        <v>0</v>
      </c>
      <c r="AH101" s="210"/>
      <c r="AI101" s="210"/>
      <c r="AJ101" s="210"/>
      <c r="AK101" s="210"/>
      <c r="AL101" s="210"/>
      <c r="AM101" s="210"/>
      <c r="AN101" s="209">
        <f t="shared" si="0"/>
        <v>0</v>
      </c>
      <c r="AO101" s="210"/>
      <c r="AP101" s="210"/>
      <c r="AQ101" s="84" t="s">
        <v>80</v>
      </c>
      <c r="AR101" s="81"/>
      <c r="AS101" s="90">
        <v>0</v>
      </c>
      <c r="AT101" s="91">
        <f t="shared" si="1"/>
        <v>0</v>
      </c>
      <c r="AU101" s="92">
        <f>'29 - Cykloprístrešky'!P118</f>
        <v>0</v>
      </c>
      <c r="AV101" s="91">
        <f>'29 - Cykloprístrešky'!J33</f>
        <v>0</v>
      </c>
      <c r="AW101" s="91">
        <f>'29 - Cykloprístrešky'!J34</f>
        <v>0</v>
      </c>
      <c r="AX101" s="91">
        <f>'29 - Cykloprístrešky'!J35</f>
        <v>0</v>
      </c>
      <c r="AY101" s="91">
        <f>'29 - Cykloprístrešky'!J36</f>
        <v>0</v>
      </c>
      <c r="AZ101" s="91">
        <f>'29 - Cykloprístrešky'!F33</f>
        <v>0</v>
      </c>
      <c r="BA101" s="91">
        <f>'29 - Cykloprístrešky'!F34</f>
        <v>0</v>
      </c>
      <c r="BB101" s="91">
        <f>'29 - Cykloprístrešky'!F35</f>
        <v>0</v>
      </c>
      <c r="BC101" s="91">
        <f>'29 - Cykloprístrešky'!F36</f>
        <v>0</v>
      </c>
      <c r="BD101" s="93">
        <f>'29 - Cykloprístrešky'!F37</f>
        <v>0</v>
      </c>
      <c r="BT101" s="89" t="s">
        <v>81</v>
      </c>
      <c r="BV101" s="89" t="s">
        <v>76</v>
      </c>
      <c r="BW101" s="89" t="s">
        <v>100</v>
      </c>
      <c r="BX101" s="89" t="s">
        <v>5</v>
      </c>
      <c r="CL101" s="89" t="s">
        <v>1</v>
      </c>
      <c r="CM101" s="89" t="s">
        <v>74</v>
      </c>
    </row>
    <row r="102" spans="1:91" s="2" customFormat="1" ht="30" customHeight="1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1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91" s="2" customFormat="1" ht="6.95" customHeight="1">
      <c r="A103" s="30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31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</sheetData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23 - SO 01 Spoločná cesti...'!C2" display="/" xr:uid="{00000000-0004-0000-0000-000000000000}"/>
    <hyperlink ref="A96" location="'24 - SO 02 Odvodnenie'!C2" display="/" xr:uid="{00000000-0004-0000-0000-000001000000}"/>
    <hyperlink ref="A97" location="'25 - SO 03 Doplnková cykl...'!C2" display="/" xr:uid="{00000000-0004-0000-0000-000002000000}"/>
    <hyperlink ref="A98" location="'26 - SO 04 Drevená lávka ...'!C2" display="/" xr:uid="{00000000-0004-0000-0000-000003000000}"/>
    <hyperlink ref="A99" location="'27 - SO 05 Verejné osvetl...'!C2" display="/" xr:uid="{00000000-0004-0000-0000-000004000000}"/>
    <hyperlink ref="A100" location="'28 - SO 06 Preložka plyno...'!C2" display="/" xr:uid="{00000000-0004-0000-0000-000005000000}"/>
    <hyperlink ref="A101" location="'29 - Cykloprístrešky'!C2" display="/" xr:uid="{00000000-0004-0000-0000-000006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48"/>
  <sheetViews>
    <sheetView showGridLines="0" tabSelected="1" workbookViewId="0">
      <selection activeCell="F148" sqref="F14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6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5" t="s">
        <v>82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4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36" t="str">
        <f>'Rekapitulácia stavby'!K6</f>
        <v>Cyklo Alej</v>
      </c>
      <c r="F7" s="237"/>
      <c r="G7" s="237"/>
      <c r="H7" s="237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194" t="s">
        <v>103</v>
      </c>
      <c r="F9" s="238"/>
      <c r="G9" s="238"/>
      <c r="H9" s="238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6" t="str">
        <f>'Rekapitulácia stavby'!AN8</f>
        <v>24. 6. 2021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9" t="str">
        <f>'Rekapitulácia stavby'!E14</f>
        <v>Vyplň údaj</v>
      </c>
      <c r="F18" s="216"/>
      <c r="G18" s="216"/>
      <c r="H18" s="216"/>
      <c r="I18" s="25" t="s">
        <v>27</v>
      </c>
      <c r="J18" s="26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5"/>
      <c r="B27" s="96"/>
      <c r="C27" s="95"/>
      <c r="D27" s="95"/>
      <c r="E27" s="221" t="s">
        <v>1</v>
      </c>
      <c r="F27" s="221"/>
      <c r="G27" s="221"/>
      <c r="H27" s="221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ROUND(J149,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9" t="s">
        <v>38</v>
      </c>
      <c r="E33" s="36" t="s">
        <v>39</v>
      </c>
      <c r="F33" s="100">
        <f>ROUND((SUM(BE149:BE247)),  2)</f>
        <v>0</v>
      </c>
      <c r="G33" s="101"/>
      <c r="H33" s="101"/>
      <c r="I33" s="102">
        <v>0.2</v>
      </c>
      <c r="J33" s="100">
        <f>ROUND(((SUM(BE149:BE247))*I33),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36" t="s">
        <v>40</v>
      </c>
      <c r="F34" s="100">
        <f>ROUND((SUM(BF149:BF247)),  2)</f>
        <v>0</v>
      </c>
      <c r="G34" s="101"/>
      <c r="H34" s="101"/>
      <c r="I34" s="102">
        <v>0.2</v>
      </c>
      <c r="J34" s="100">
        <f>ROUND(((SUM(BF149:BF247))*I34),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103">
        <f>ROUND((SUM(BG149:BG247)),  2)</f>
        <v>0</v>
      </c>
      <c r="G35" s="30"/>
      <c r="H35" s="30"/>
      <c r="I35" s="104">
        <v>0.2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103">
        <f>ROUND((SUM(BH149:BH247)),  2)</f>
        <v>0</v>
      </c>
      <c r="G36" s="30"/>
      <c r="H36" s="30"/>
      <c r="I36" s="104">
        <v>0.2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ROUND((SUM(BI149:BI247)),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36" t="str">
        <f>E7</f>
        <v>Cyklo Alej</v>
      </c>
      <c r="F85" s="237"/>
      <c r="G85" s="237"/>
      <c r="H85" s="237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194" t="str">
        <f>E9</f>
        <v>23 - SO 01 Spoločná cestička pre cyklistov a chodcov</v>
      </c>
      <c r="F87" s="238"/>
      <c r="G87" s="238"/>
      <c r="H87" s="238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6" t="str">
        <f>IF(J12="","",J12)</f>
        <v>24. 6. 2021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105</v>
      </c>
      <c r="D94" s="105"/>
      <c r="E94" s="105"/>
      <c r="F94" s="105"/>
      <c r="G94" s="105"/>
      <c r="H94" s="105"/>
      <c r="I94" s="105"/>
      <c r="J94" s="114" t="s">
        <v>106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107</v>
      </c>
      <c r="D96" s="30"/>
      <c r="E96" s="30"/>
      <c r="F96" s="30"/>
      <c r="G96" s="30"/>
      <c r="H96" s="30"/>
      <c r="I96" s="30"/>
      <c r="J96" s="72">
        <f>J149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6"/>
      <c r="D97" s="117" t="s">
        <v>109</v>
      </c>
      <c r="E97" s="118"/>
      <c r="F97" s="118"/>
      <c r="G97" s="118"/>
      <c r="H97" s="118"/>
      <c r="I97" s="118"/>
      <c r="J97" s="119">
        <f>J150</f>
        <v>0</v>
      </c>
      <c r="L97" s="116"/>
    </row>
    <row r="98" spans="2:12" s="10" customFormat="1" ht="19.899999999999999" hidden="1" customHeight="1">
      <c r="B98" s="120"/>
      <c r="D98" s="121" t="s">
        <v>110</v>
      </c>
      <c r="E98" s="122"/>
      <c r="F98" s="122"/>
      <c r="G98" s="122"/>
      <c r="H98" s="122"/>
      <c r="I98" s="122"/>
      <c r="J98" s="123">
        <f>J151</f>
        <v>0</v>
      </c>
      <c r="L98" s="120"/>
    </row>
    <row r="99" spans="2:12" s="10" customFormat="1" ht="19.899999999999999" hidden="1" customHeight="1">
      <c r="B99" s="120"/>
      <c r="D99" s="121" t="s">
        <v>111</v>
      </c>
      <c r="E99" s="122"/>
      <c r="F99" s="122"/>
      <c r="G99" s="122"/>
      <c r="H99" s="122"/>
      <c r="I99" s="122"/>
      <c r="J99" s="123">
        <f>J154</f>
        <v>0</v>
      </c>
      <c r="L99" s="120"/>
    </row>
    <row r="100" spans="2:12" s="10" customFormat="1" ht="19.899999999999999" hidden="1" customHeight="1">
      <c r="B100" s="120"/>
      <c r="D100" s="121" t="s">
        <v>112</v>
      </c>
      <c r="E100" s="122"/>
      <c r="F100" s="122"/>
      <c r="G100" s="122"/>
      <c r="H100" s="122"/>
      <c r="I100" s="122"/>
      <c r="J100" s="123">
        <f>J158</f>
        <v>0</v>
      </c>
      <c r="L100" s="120"/>
    </row>
    <row r="101" spans="2:12" s="10" customFormat="1" ht="19.899999999999999" hidden="1" customHeight="1">
      <c r="B101" s="120"/>
      <c r="D101" s="121" t="s">
        <v>113</v>
      </c>
      <c r="E101" s="122"/>
      <c r="F101" s="122"/>
      <c r="G101" s="122"/>
      <c r="H101" s="122"/>
      <c r="I101" s="122"/>
      <c r="J101" s="123">
        <f>J160</f>
        <v>0</v>
      </c>
      <c r="L101" s="120"/>
    </row>
    <row r="102" spans="2:12" s="10" customFormat="1" ht="19.899999999999999" hidden="1" customHeight="1">
      <c r="B102" s="120"/>
      <c r="D102" s="121" t="s">
        <v>114</v>
      </c>
      <c r="E102" s="122"/>
      <c r="F102" s="122"/>
      <c r="G102" s="122"/>
      <c r="H102" s="122"/>
      <c r="I102" s="122"/>
      <c r="J102" s="123">
        <f>J165</f>
        <v>0</v>
      </c>
      <c r="L102" s="120"/>
    </row>
    <row r="103" spans="2:12" s="9" customFormat="1" ht="24.95" hidden="1" customHeight="1">
      <c r="B103" s="116"/>
      <c r="D103" s="117" t="s">
        <v>109</v>
      </c>
      <c r="E103" s="118"/>
      <c r="F103" s="118"/>
      <c r="G103" s="118"/>
      <c r="H103" s="118"/>
      <c r="I103" s="118"/>
      <c r="J103" s="119">
        <f>J168</f>
        <v>0</v>
      </c>
      <c r="L103" s="116"/>
    </row>
    <row r="104" spans="2:12" s="10" customFormat="1" ht="19.899999999999999" hidden="1" customHeight="1">
      <c r="B104" s="120"/>
      <c r="D104" s="121" t="s">
        <v>114</v>
      </c>
      <c r="E104" s="122"/>
      <c r="F104" s="122"/>
      <c r="G104" s="122"/>
      <c r="H104" s="122"/>
      <c r="I104" s="122"/>
      <c r="J104" s="123">
        <f>J169</f>
        <v>0</v>
      </c>
      <c r="L104" s="120"/>
    </row>
    <row r="105" spans="2:12" s="9" customFormat="1" ht="24.95" hidden="1" customHeight="1">
      <c r="B105" s="116"/>
      <c r="D105" s="117" t="s">
        <v>115</v>
      </c>
      <c r="E105" s="118"/>
      <c r="F105" s="118"/>
      <c r="G105" s="118"/>
      <c r="H105" s="118"/>
      <c r="I105" s="118"/>
      <c r="J105" s="119">
        <f>J173</f>
        <v>0</v>
      </c>
      <c r="L105" s="116"/>
    </row>
    <row r="106" spans="2:12" s="10" customFormat="1" ht="19.899999999999999" hidden="1" customHeight="1">
      <c r="B106" s="120"/>
      <c r="D106" s="121" t="s">
        <v>116</v>
      </c>
      <c r="E106" s="122"/>
      <c r="F106" s="122"/>
      <c r="G106" s="122"/>
      <c r="H106" s="122"/>
      <c r="I106" s="122"/>
      <c r="J106" s="123">
        <f>J174</f>
        <v>0</v>
      </c>
      <c r="L106" s="120"/>
    </row>
    <row r="107" spans="2:12" s="9" customFormat="1" ht="24.95" hidden="1" customHeight="1">
      <c r="B107" s="116"/>
      <c r="D107" s="117" t="s">
        <v>115</v>
      </c>
      <c r="E107" s="118"/>
      <c r="F107" s="118"/>
      <c r="G107" s="118"/>
      <c r="H107" s="118"/>
      <c r="I107" s="118"/>
      <c r="J107" s="119">
        <f>J178</f>
        <v>0</v>
      </c>
      <c r="L107" s="116"/>
    </row>
    <row r="108" spans="2:12" s="10" customFormat="1" ht="19.899999999999999" hidden="1" customHeight="1">
      <c r="B108" s="120"/>
      <c r="D108" s="121" t="s">
        <v>117</v>
      </c>
      <c r="E108" s="122"/>
      <c r="F108" s="122"/>
      <c r="G108" s="122"/>
      <c r="H108" s="122"/>
      <c r="I108" s="122"/>
      <c r="J108" s="123">
        <f>J179</f>
        <v>0</v>
      </c>
      <c r="L108" s="120"/>
    </row>
    <row r="109" spans="2:12" s="9" customFormat="1" ht="24.95" hidden="1" customHeight="1">
      <c r="B109" s="116"/>
      <c r="D109" s="117" t="s">
        <v>118</v>
      </c>
      <c r="E109" s="118"/>
      <c r="F109" s="118"/>
      <c r="G109" s="118"/>
      <c r="H109" s="118"/>
      <c r="I109" s="118"/>
      <c r="J109" s="119">
        <f>J181</f>
        <v>0</v>
      </c>
      <c r="L109" s="116"/>
    </row>
    <row r="110" spans="2:12" s="10" customFormat="1" ht="19.899999999999999" hidden="1" customHeight="1">
      <c r="B110" s="120"/>
      <c r="D110" s="121" t="s">
        <v>119</v>
      </c>
      <c r="E110" s="122"/>
      <c r="F110" s="122"/>
      <c r="G110" s="122"/>
      <c r="H110" s="122"/>
      <c r="I110" s="122"/>
      <c r="J110" s="123">
        <f>J182</f>
        <v>0</v>
      </c>
      <c r="L110" s="120"/>
    </row>
    <row r="111" spans="2:12" s="10" customFormat="1" ht="19.899999999999999" hidden="1" customHeight="1">
      <c r="B111" s="120"/>
      <c r="D111" s="121" t="s">
        <v>120</v>
      </c>
      <c r="E111" s="122"/>
      <c r="F111" s="122"/>
      <c r="G111" s="122"/>
      <c r="H111" s="122"/>
      <c r="I111" s="122"/>
      <c r="J111" s="123">
        <f>J186</f>
        <v>0</v>
      </c>
      <c r="L111" s="120"/>
    </row>
    <row r="112" spans="2:12" s="10" customFormat="1" ht="19.899999999999999" hidden="1" customHeight="1">
      <c r="B112" s="120"/>
      <c r="D112" s="121" t="s">
        <v>121</v>
      </c>
      <c r="E112" s="122"/>
      <c r="F112" s="122"/>
      <c r="G112" s="122"/>
      <c r="H112" s="122"/>
      <c r="I112" s="122"/>
      <c r="J112" s="123">
        <f>J188</f>
        <v>0</v>
      </c>
      <c r="L112" s="120"/>
    </row>
    <row r="113" spans="2:12" s="10" customFormat="1" ht="19.899999999999999" hidden="1" customHeight="1">
      <c r="B113" s="120"/>
      <c r="D113" s="121" t="s">
        <v>122</v>
      </c>
      <c r="E113" s="122"/>
      <c r="F113" s="122"/>
      <c r="G113" s="122"/>
      <c r="H113" s="122"/>
      <c r="I113" s="122"/>
      <c r="J113" s="123">
        <f>J193</f>
        <v>0</v>
      </c>
      <c r="L113" s="120"/>
    </row>
    <row r="114" spans="2:12" s="10" customFormat="1" ht="19.899999999999999" hidden="1" customHeight="1">
      <c r="B114" s="120"/>
      <c r="D114" s="121" t="s">
        <v>123</v>
      </c>
      <c r="E114" s="122"/>
      <c r="F114" s="122"/>
      <c r="G114" s="122"/>
      <c r="H114" s="122"/>
      <c r="I114" s="122"/>
      <c r="J114" s="123">
        <f>J196</f>
        <v>0</v>
      </c>
      <c r="L114" s="120"/>
    </row>
    <row r="115" spans="2:12" s="9" customFormat="1" ht="24.95" hidden="1" customHeight="1">
      <c r="B115" s="116"/>
      <c r="D115" s="117" t="s">
        <v>118</v>
      </c>
      <c r="E115" s="118"/>
      <c r="F115" s="118"/>
      <c r="G115" s="118"/>
      <c r="H115" s="118"/>
      <c r="I115" s="118"/>
      <c r="J115" s="119">
        <f>J198</f>
        <v>0</v>
      </c>
      <c r="L115" s="116"/>
    </row>
    <row r="116" spans="2:12" s="10" customFormat="1" ht="19.899999999999999" hidden="1" customHeight="1">
      <c r="B116" s="120"/>
      <c r="D116" s="121" t="s">
        <v>121</v>
      </c>
      <c r="E116" s="122"/>
      <c r="F116" s="122"/>
      <c r="G116" s="122"/>
      <c r="H116" s="122"/>
      <c r="I116" s="122"/>
      <c r="J116" s="123">
        <f>J199</f>
        <v>0</v>
      </c>
      <c r="L116" s="120"/>
    </row>
    <row r="117" spans="2:12" s="9" customFormat="1" ht="24.95" hidden="1" customHeight="1">
      <c r="B117" s="116"/>
      <c r="D117" s="117" t="s">
        <v>124</v>
      </c>
      <c r="E117" s="118"/>
      <c r="F117" s="118"/>
      <c r="G117" s="118"/>
      <c r="H117" s="118"/>
      <c r="I117" s="118"/>
      <c r="J117" s="119">
        <f>J201</f>
        <v>0</v>
      </c>
      <c r="L117" s="116"/>
    </row>
    <row r="118" spans="2:12" s="10" customFormat="1" ht="19.899999999999999" hidden="1" customHeight="1">
      <c r="B118" s="120"/>
      <c r="D118" s="121" t="s">
        <v>125</v>
      </c>
      <c r="E118" s="122"/>
      <c r="F118" s="122"/>
      <c r="G118" s="122"/>
      <c r="H118" s="122"/>
      <c r="I118" s="122"/>
      <c r="J118" s="123">
        <f>J202</f>
        <v>0</v>
      </c>
      <c r="L118" s="120"/>
    </row>
    <row r="119" spans="2:12" s="9" customFormat="1" ht="24.95" hidden="1" customHeight="1">
      <c r="B119" s="116"/>
      <c r="D119" s="117" t="s">
        <v>124</v>
      </c>
      <c r="E119" s="118"/>
      <c r="F119" s="118"/>
      <c r="G119" s="118"/>
      <c r="H119" s="118"/>
      <c r="I119" s="118"/>
      <c r="J119" s="119">
        <f>J204</f>
        <v>0</v>
      </c>
      <c r="L119" s="116"/>
    </row>
    <row r="120" spans="2:12" s="10" customFormat="1" ht="19.899999999999999" hidden="1" customHeight="1">
      <c r="B120" s="120"/>
      <c r="D120" s="121" t="s">
        <v>125</v>
      </c>
      <c r="E120" s="122"/>
      <c r="F120" s="122"/>
      <c r="G120" s="122"/>
      <c r="H120" s="122"/>
      <c r="I120" s="122"/>
      <c r="J120" s="123">
        <f>J205</f>
        <v>0</v>
      </c>
      <c r="L120" s="120"/>
    </row>
    <row r="121" spans="2:12" s="10" customFormat="1" ht="19.899999999999999" hidden="1" customHeight="1">
      <c r="B121" s="120"/>
      <c r="D121" s="121" t="s">
        <v>126</v>
      </c>
      <c r="E121" s="122"/>
      <c r="F121" s="122"/>
      <c r="G121" s="122"/>
      <c r="H121" s="122"/>
      <c r="I121" s="122"/>
      <c r="J121" s="123">
        <f>J209</f>
        <v>0</v>
      </c>
      <c r="L121" s="120"/>
    </row>
    <row r="122" spans="2:12" s="10" customFormat="1" ht="19.899999999999999" hidden="1" customHeight="1">
      <c r="B122" s="120"/>
      <c r="D122" s="121" t="s">
        <v>127</v>
      </c>
      <c r="E122" s="122"/>
      <c r="F122" s="122"/>
      <c r="G122" s="122"/>
      <c r="H122" s="122"/>
      <c r="I122" s="122"/>
      <c r="J122" s="123">
        <f>J214</f>
        <v>0</v>
      </c>
      <c r="L122" s="120"/>
    </row>
    <row r="123" spans="2:12" s="10" customFormat="1" ht="19.899999999999999" hidden="1" customHeight="1">
      <c r="B123" s="120"/>
      <c r="D123" s="121" t="s">
        <v>128</v>
      </c>
      <c r="E123" s="122"/>
      <c r="F123" s="122"/>
      <c r="G123" s="122"/>
      <c r="H123" s="122"/>
      <c r="I123" s="122"/>
      <c r="J123" s="123">
        <f>J221</f>
        <v>0</v>
      </c>
      <c r="L123" s="120"/>
    </row>
    <row r="124" spans="2:12" s="9" customFormat="1" ht="24.95" hidden="1" customHeight="1">
      <c r="B124" s="116"/>
      <c r="D124" s="117" t="s">
        <v>129</v>
      </c>
      <c r="E124" s="118"/>
      <c r="F124" s="118"/>
      <c r="G124" s="118"/>
      <c r="H124" s="118"/>
      <c r="I124" s="118"/>
      <c r="J124" s="119">
        <f>J237</f>
        <v>0</v>
      </c>
      <c r="L124" s="116"/>
    </row>
    <row r="125" spans="2:12" s="10" customFormat="1" ht="19.899999999999999" hidden="1" customHeight="1">
      <c r="B125" s="120"/>
      <c r="D125" s="121" t="s">
        <v>130</v>
      </c>
      <c r="E125" s="122"/>
      <c r="F125" s="122"/>
      <c r="G125" s="122"/>
      <c r="H125" s="122"/>
      <c r="I125" s="122"/>
      <c r="J125" s="123">
        <f>J238</f>
        <v>0</v>
      </c>
      <c r="L125" s="120"/>
    </row>
    <row r="126" spans="2:12" s="9" customFormat="1" ht="24.95" hidden="1" customHeight="1">
      <c r="B126" s="116"/>
      <c r="D126" s="117" t="s">
        <v>129</v>
      </c>
      <c r="E126" s="118"/>
      <c r="F126" s="118"/>
      <c r="G126" s="118"/>
      <c r="H126" s="118"/>
      <c r="I126" s="118"/>
      <c r="J126" s="119">
        <f>J241</f>
        <v>0</v>
      </c>
      <c r="L126" s="116"/>
    </row>
    <row r="127" spans="2:12" s="10" customFormat="1" ht="19.899999999999999" hidden="1" customHeight="1">
      <c r="B127" s="120"/>
      <c r="D127" s="121" t="s">
        <v>130</v>
      </c>
      <c r="E127" s="122"/>
      <c r="F127" s="122"/>
      <c r="G127" s="122"/>
      <c r="H127" s="122"/>
      <c r="I127" s="122"/>
      <c r="J127" s="123">
        <f>J242</f>
        <v>0</v>
      </c>
      <c r="L127" s="120"/>
    </row>
    <row r="128" spans="2:12" s="9" customFormat="1" ht="24.95" hidden="1" customHeight="1">
      <c r="B128" s="116"/>
      <c r="D128" s="117" t="s">
        <v>131</v>
      </c>
      <c r="E128" s="118"/>
      <c r="F128" s="118"/>
      <c r="G128" s="118"/>
      <c r="H128" s="118"/>
      <c r="I128" s="118"/>
      <c r="J128" s="119">
        <f>J245</f>
        <v>0</v>
      </c>
      <c r="L128" s="116"/>
    </row>
    <row r="129" spans="1:31" s="10" customFormat="1" ht="19.899999999999999" hidden="1" customHeight="1">
      <c r="B129" s="120"/>
      <c r="D129" s="121" t="s">
        <v>132</v>
      </c>
      <c r="E129" s="122"/>
      <c r="F129" s="122"/>
      <c r="G129" s="122"/>
      <c r="H129" s="122"/>
      <c r="I129" s="122"/>
      <c r="J129" s="123">
        <f>J246</f>
        <v>0</v>
      </c>
      <c r="L129" s="120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3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43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t="11.25" hidden="1"/>
    <row r="133" spans="1:31" ht="11.25" hidden="1"/>
    <row r="134" spans="1:31" ht="11.25" hidden="1"/>
    <row r="135" spans="1:31" s="2" customFormat="1" ht="6.95" customHeight="1">
      <c r="A135" s="30"/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43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1015</v>
      </c>
      <c r="D136" s="30"/>
      <c r="E136" s="30"/>
      <c r="F136" s="30"/>
      <c r="G136" s="30"/>
      <c r="H136" s="30"/>
      <c r="I136" s="30"/>
      <c r="J136" s="30"/>
      <c r="K136" s="30"/>
      <c r="L136" s="43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3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3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36" t="str">
        <f>E7</f>
        <v>Cyklo Alej</v>
      </c>
      <c r="F139" s="237"/>
      <c r="G139" s="237"/>
      <c r="H139" s="237"/>
      <c r="I139" s="30"/>
      <c r="J139" s="30"/>
      <c r="K139" s="30"/>
      <c r="L139" s="43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102</v>
      </c>
      <c r="D140" s="30"/>
      <c r="E140" s="30"/>
      <c r="F140" s="30"/>
      <c r="G140" s="30"/>
      <c r="H140" s="30"/>
      <c r="I140" s="30"/>
      <c r="J140" s="30"/>
      <c r="K140" s="30"/>
      <c r="L140" s="43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194" t="str">
        <f>E9</f>
        <v>23 - SO 01 Spoločná cestička pre cyklistov a chodcov</v>
      </c>
      <c r="F141" s="238"/>
      <c r="G141" s="238"/>
      <c r="H141" s="238"/>
      <c r="I141" s="30"/>
      <c r="J141" s="30"/>
      <c r="K141" s="30"/>
      <c r="L141" s="43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3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6" t="str">
        <f>IF(J12="","",J12)</f>
        <v>24. 6. 2021</v>
      </c>
      <c r="K143" s="30"/>
      <c r="L143" s="43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3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3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3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3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24"/>
      <c r="B148" s="125"/>
      <c r="C148" s="126" t="s">
        <v>133</v>
      </c>
      <c r="D148" s="127" t="s">
        <v>59</v>
      </c>
      <c r="E148" s="127" t="s">
        <v>55</v>
      </c>
      <c r="F148" s="127" t="s">
        <v>56</v>
      </c>
      <c r="G148" s="127" t="s">
        <v>134</v>
      </c>
      <c r="H148" s="127" t="s">
        <v>135</v>
      </c>
      <c r="I148" s="127" t="s">
        <v>136</v>
      </c>
      <c r="J148" s="128" t="s">
        <v>106</v>
      </c>
      <c r="K148" s="129" t="s">
        <v>137</v>
      </c>
      <c r="L148" s="130"/>
      <c r="M148" s="63" t="s">
        <v>1</v>
      </c>
      <c r="N148" s="64" t="s">
        <v>38</v>
      </c>
      <c r="O148" s="64" t="s">
        <v>138</v>
      </c>
      <c r="P148" s="64" t="s">
        <v>139</v>
      </c>
      <c r="Q148" s="64" t="s">
        <v>140</v>
      </c>
      <c r="R148" s="64" t="s">
        <v>141</v>
      </c>
      <c r="S148" s="64" t="s">
        <v>142</v>
      </c>
      <c r="T148" s="65" t="s">
        <v>143</v>
      </c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</row>
    <row r="149" spans="1:65" s="2" customFormat="1" ht="22.9" customHeight="1">
      <c r="A149" s="30"/>
      <c r="B149" s="31"/>
      <c r="C149" s="70" t="s">
        <v>107</v>
      </c>
      <c r="D149" s="30"/>
      <c r="E149" s="30"/>
      <c r="F149" s="30"/>
      <c r="G149" s="30"/>
      <c r="H149" s="30"/>
      <c r="I149" s="30"/>
      <c r="J149" s="131">
        <f>BK149</f>
        <v>0</v>
      </c>
      <c r="K149" s="30"/>
      <c r="L149" s="31"/>
      <c r="M149" s="66"/>
      <c r="N149" s="57"/>
      <c r="O149" s="67"/>
      <c r="P149" s="132">
        <f>P150+P168+P173+P178+P181+P198+P201+P204+P237+P241+P245</f>
        <v>0</v>
      </c>
      <c r="Q149" s="67"/>
      <c r="R149" s="132">
        <f>R150+R168+R173+R178+R181+R198+R201+R204+R237+R241+R245</f>
        <v>10186.747029</v>
      </c>
      <c r="S149" s="67"/>
      <c r="T149" s="133">
        <f>T150+T168+T173+T178+T181+T198+T201+T204+T237+T241+T245</f>
        <v>871.92399999999998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108</v>
      </c>
      <c r="BK149" s="134">
        <f>BK150+BK168+BK173+BK178+BK181+BK198+BK201+BK204+BK237+BK241+BK245</f>
        <v>0</v>
      </c>
    </row>
    <row r="150" spans="1:65" s="12" customFormat="1" ht="25.9" customHeight="1">
      <c r="B150" s="135"/>
      <c r="D150" s="136" t="s">
        <v>73</v>
      </c>
      <c r="E150" s="137" t="s">
        <v>144</v>
      </c>
      <c r="F150" s="137" t="s">
        <v>145</v>
      </c>
      <c r="I150" s="138"/>
      <c r="J150" s="139">
        <f>BK150</f>
        <v>0</v>
      </c>
      <c r="L150" s="135"/>
      <c r="M150" s="140"/>
      <c r="N150" s="141"/>
      <c r="O150" s="141"/>
      <c r="P150" s="142">
        <f>P151+P154+P158+P160+P165</f>
        <v>0</v>
      </c>
      <c r="Q150" s="141"/>
      <c r="R150" s="142">
        <f>R151+R154+R158+R160+R165</f>
        <v>0</v>
      </c>
      <c r="S150" s="141"/>
      <c r="T150" s="143">
        <f>T151+T154+T158+T160+T165</f>
        <v>0</v>
      </c>
      <c r="AR150" s="136" t="s">
        <v>81</v>
      </c>
      <c r="AT150" s="144" t="s">
        <v>73</v>
      </c>
      <c r="AU150" s="144" t="s">
        <v>74</v>
      </c>
      <c r="AY150" s="136" t="s">
        <v>146</v>
      </c>
      <c r="BK150" s="145">
        <f>BK151+BK154+BK158+BK160+BK165</f>
        <v>0</v>
      </c>
    </row>
    <row r="151" spans="1:65" s="12" customFormat="1" ht="22.9" customHeight="1">
      <c r="B151" s="135"/>
      <c r="D151" s="136" t="s">
        <v>73</v>
      </c>
      <c r="E151" s="146" t="s">
        <v>147</v>
      </c>
      <c r="F151" s="146" t="s">
        <v>148</v>
      </c>
      <c r="I151" s="138"/>
      <c r="J151" s="147">
        <f>BK151</f>
        <v>0</v>
      </c>
      <c r="L151" s="135"/>
      <c r="M151" s="140"/>
      <c r="N151" s="141"/>
      <c r="O151" s="141"/>
      <c r="P151" s="142">
        <f>SUM(P152:P153)</f>
        <v>0</v>
      </c>
      <c r="Q151" s="141"/>
      <c r="R151" s="142">
        <f>SUM(R152:R153)</f>
        <v>0</v>
      </c>
      <c r="S151" s="141"/>
      <c r="T151" s="143">
        <f>SUM(T152:T153)</f>
        <v>0</v>
      </c>
      <c r="AR151" s="136" t="s">
        <v>81</v>
      </c>
      <c r="AT151" s="144" t="s">
        <v>73</v>
      </c>
      <c r="AU151" s="144" t="s">
        <v>81</v>
      </c>
      <c r="AY151" s="136" t="s">
        <v>146</v>
      </c>
      <c r="BK151" s="145">
        <f>SUM(BK152:BK153)</f>
        <v>0</v>
      </c>
    </row>
    <row r="152" spans="1:65" s="2" customFormat="1" ht="24.2" customHeight="1">
      <c r="A152" s="30"/>
      <c r="B152" s="148"/>
      <c r="C152" s="149" t="s">
        <v>81</v>
      </c>
      <c r="D152" s="149" t="s">
        <v>149</v>
      </c>
      <c r="E152" s="150" t="s">
        <v>150</v>
      </c>
      <c r="F152" s="151" t="s">
        <v>151</v>
      </c>
      <c r="G152" s="152" t="s">
        <v>152</v>
      </c>
      <c r="H152" s="153">
        <v>2272</v>
      </c>
      <c r="I152" s="154"/>
      <c r="J152" s="155">
        <f>ROUND(I152*H152,2)</f>
        <v>0</v>
      </c>
      <c r="K152" s="156"/>
      <c r="L152" s="31"/>
      <c r="M152" s="157" t="s">
        <v>1</v>
      </c>
      <c r="N152" s="158" t="s">
        <v>40</v>
      </c>
      <c r="O152" s="59"/>
      <c r="P152" s="159">
        <f>O152*H152</f>
        <v>0</v>
      </c>
      <c r="Q152" s="159">
        <v>0</v>
      </c>
      <c r="R152" s="159">
        <f>Q152*H152</f>
        <v>0</v>
      </c>
      <c r="S152" s="159">
        <v>0</v>
      </c>
      <c r="T152" s="160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1" t="s">
        <v>153</v>
      </c>
      <c r="AT152" s="161" t="s">
        <v>149</v>
      </c>
      <c r="AU152" s="161" t="s">
        <v>154</v>
      </c>
      <c r="AY152" s="15" t="s">
        <v>146</v>
      </c>
      <c r="BE152" s="162">
        <f>IF(N152="základná",J152,0)</f>
        <v>0</v>
      </c>
      <c r="BF152" s="162">
        <f>IF(N152="znížená",J152,0)</f>
        <v>0</v>
      </c>
      <c r="BG152" s="162">
        <f>IF(N152="zákl. prenesená",J152,0)</f>
        <v>0</v>
      </c>
      <c r="BH152" s="162">
        <f>IF(N152="zníž. prenesená",J152,0)</f>
        <v>0</v>
      </c>
      <c r="BI152" s="162">
        <f>IF(N152="nulová",J152,0)</f>
        <v>0</v>
      </c>
      <c r="BJ152" s="15" t="s">
        <v>154</v>
      </c>
      <c r="BK152" s="162">
        <f>ROUND(I152*H152,2)</f>
        <v>0</v>
      </c>
      <c r="BL152" s="15" t="s">
        <v>153</v>
      </c>
      <c r="BM152" s="161" t="s">
        <v>155</v>
      </c>
    </row>
    <row r="153" spans="1:65" s="2" customFormat="1" ht="37.9" customHeight="1">
      <c r="A153" s="30"/>
      <c r="B153" s="148"/>
      <c r="C153" s="149" t="s">
        <v>154</v>
      </c>
      <c r="D153" s="149" t="s">
        <v>149</v>
      </c>
      <c r="E153" s="150" t="s">
        <v>156</v>
      </c>
      <c r="F153" s="151" t="s">
        <v>157</v>
      </c>
      <c r="G153" s="152" t="s">
        <v>158</v>
      </c>
      <c r="H153" s="153">
        <v>12</v>
      </c>
      <c r="I153" s="154"/>
      <c r="J153" s="155">
        <f>ROUND(I153*H153,2)</f>
        <v>0</v>
      </c>
      <c r="K153" s="156"/>
      <c r="L153" s="31"/>
      <c r="M153" s="157" t="s">
        <v>1</v>
      </c>
      <c r="N153" s="158" t="s">
        <v>40</v>
      </c>
      <c r="O153" s="59"/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1" t="s">
        <v>153</v>
      </c>
      <c r="AT153" s="161" t="s">
        <v>149</v>
      </c>
      <c r="AU153" s="161" t="s">
        <v>154</v>
      </c>
      <c r="AY153" s="15" t="s">
        <v>146</v>
      </c>
      <c r="BE153" s="162">
        <f>IF(N153="základná",J153,0)</f>
        <v>0</v>
      </c>
      <c r="BF153" s="162">
        <f>IF(N153="znížená",J153,0)</f>
        <v>0</v>
      </c>
      <c r="BG153" s="162">
        <f>IF(N153="zákl. prenesená",J153,0)</f>
        <v>0</v>
      </c>
      <c r="BH153" s="162">
        <f>IF(N153="zníž. prenesená",J153,0)</f>
        <v>0</v>
      </c>
      <c r="BI153" s="162">
        <f>IF(N153="nulová",J153,0)</f>
        <v>0</v>
      </c>
      <c r="BJ153" s="15" t="s">
        <v>154</v>
      </c>
      <c r="BK153" s="162">
        <f>ROUND(I153*H153,2)</f>
        <v>0</v>
      </c>
      <c r="BL153" s="15" t="s">
        <v>153</v>
      </c>
      <c r="BM153" s="161" t="s">
        <v>159</v>
      </c>
    </row>
    <row r="154" spans="1:65" s="12" customFormat="1" ht="22.9" customHeight="1">
      <c r="B154" s="135"/>
      <c r="D154" s="136" t="s">
        <v>73</v>
      </c>
      <c r="E154" s="146" t="s">
        <v>160</v>
      </c>
      <c r="F154" s="146" t="s">
        <v>161</v>
      </c>
      <c r="I154" s="138"/>
      <c r="J154" s="147">
        <f>BK154</f>
        <v>0</v>
      </c>
      <c r="L154" s="135"/>
      <c r="M154" s="140"/>
      <c r="N154" s="141"/>
      <c r="O154" s="141"/>
      <c r="P154" s="142">
        <f>SUM(P155:P157)</f>
        <v>0</v>
      </c>
      <c r="Q154" s="141"/>
      <c r="R154" s="142">
        <f>SUM(R155:R157)</f>
        <v>0</v>
      </c>
      <c r="S154" s="141"/>
      <c r="T154" s="143">
        <f>SUM(T155:T157)</f>
        <v>0</v>
      </c>
      <c r="AR154" s="136" t="s">
        <v>81</v>
      </c>
      <c r="AT154" s="144" t="s">
        <v>73</v>
      </c>
      <c r="AU154" s="144" t="s">
        <v>81</v>
      </c>
      <c r="AY154" s="136" t="s">
        <v>146</v>
      </c>
      <c r="BK154" s="145">
        <f>SUM(BK155:BK157)</f>
        <v>0</v>
      </c>
    </row>
    <row r="155" spans="1:65" s="2" customFormat="1" ht="24.2" customHeight="1">
      <c r="A155" s="30"/>
      <c r="B155" s="148"/>
      <c r="C155" s="149" t="s">
        <v>162</v>
      </c>
      <c r="D155" s="149" t="s">
        <v>149</v>
      </c>
      <c r="E155" s="150" t="s">
        <v>163</v>
      </c>
      <c r="F155" s="151" t="s">
        <v>164</v>
      </c>
      <c r="G155" s="152" t="s">
        <v>165</v>
      </c>
      <c r="H155" s="153">
        <v>83</v>
      </c>
      <c r="I155" s="154"/>
      <c r="J155" s="155">
        <f>ROUND(I155*H155,2)</f>
        <v>0</v>
      </c>
      <c r="K155" s="156"/>
      <c r="L155" s="31"/>
      <c r="M155" s="157" t="s">
        <v>1</v>
      </c>
      <c r="N155" s="158" t="s">
        <v>40</v>
      </c>
      <c r="O155" s="59"/>
      <c r="P155" s="159">
        <f>O155*H155</f>
        <v>0</v>
      </c>
      <c r="Q155" s="159">
        <v>0</v>
      </c>
      <c r="R155" s="159">
        <f>Q155*H155</f>
        <v>0</v>
      </c>
      <c r="S155" s="159">
        <v>0</v>
      </c>
      <c r="T155" s="160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1" t="s">
        <v>153</v>
      </c>
      <c r="AT155" s="161" t="s">
        <v>149</v>
      </c>
      <c r="AU155" s="161" t="s">
        <v>154</v>
      </c>
      <c r="AY155" s="15" t="s">
        <v>146</v>
      </c>
      <c r="BE155" s="162">
        <f>IF(N155="základná",J155,0)</f>
        <v>0</v>
      </c>
      <c r="BF155" s="162">
        <f>IF(N155="znížená",J155,0)</f>
        <v>0</v>
      </c>
      <c r="BG155" s="162">
        <f>IF(N155="zákl. prenesená",J155,0)</f>
        <v>0</v>
      </c>
      <c r="BH155" s="162">
        <f>IF(N155="zníž. prenesená",J155,0)</f>
        <v>0</v>
      </c>
      <c r="BI155" s="162">
        <f>IF(N155="nulová",J155,0)</f>
        <v>0</v>
      </c>
      <c r="BJ155" s="15" t="s">
        <v>154</v>
      </c>
      <c r="BK155" s="162">
        <f>ROUND(I155*H155,2)</f>
        <v>0</v>
      </c>
      <c r="BL155" s="15" t="s">
        <v>153</v>
      </c>
      <c r="BM155" s="161" t="s">
        <v>166</v>
      </c>
    </row>
    <row r="156" spans="1:65" s="2" customFormat="1" ht="33" customHeight="1">
      <c r="A156" s="30"/>
      <c r="B156" s="148"/>
      <c r="C156" s="149" t="s">
        <v>153</v>
      </c>
      <c r="D156" s="149" t="s">
        <v>149</v>
      </c>
      <c r="E156" s="150" t="s">
        <v>167</v>
      </c>
      <c r="F156" s="151" t="s">
        <v>168</v>
      </c>
      <c r="G156" s="152" t="s">
        <v>165</v>
      </c>
      <c r="H156" s="153">
        <v>55</v>
      </c>
      <c r="I156" s="154"/>
      <c r="J156" s="155">
        <f>ROUND(I156*H156,2)</f>
        <v>0</v>
      </c>
      <c r="K156" s="156"/>
      <c r="L156" s="31"/>
      <c r="M156" s="157" t="s">
        <v>1</v>
      </c>
      <c r="N156" s="158" t="s">
        <v>40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1" t="s">
        <v>153</v>
      </c>
      <c r="AT156" s="161" t="s">
        <v>149</v>
      </c>
      <c r="AU156" s="161" t="s">
        <v>154</v>
      </c>
      <c r="AY156" s="15" t="s">
        <v>146</v>
      </c>
      <c r="BE156" s="162">
        <f>IF(N156="základná",J156,0)</f>
        <v>0</v>
      </c>
      <c r="BF156" s="162">
        <f>IF(N156="znížená",J156,0)</f>
        <v>0</v>
      </c>
      <c r="BG156" s="162">
        <f>IF(N156="zákl. prenesená",J156,0)</f>
        <v>0</v>
      </c>
      <c r="BH156" s="162">
        <f>IF(N156="zníž. prenesená",J156,0)</f>
        <v>0</v>
      </c>
      <c r="BI156" s="162">
        <f>IF(N156="nulová",J156,0)</f>
        <v>0</v>
      </c>
      <c r="BJ156" s="15" t="s">
        <v>154</v>
      </c>
      <c r="BK156" s="162">
        <f>ROUND(I156*H156,2)</f>
        <v>0</v>
      </c>
      <c r="BL156" s="15" t="s">
        <v>153</v>
      </c>
      <c r="BM156" s="161" t="s">
        <v>169</v>
      </c>
    </row>
    <row r="157" spans="1:65" s="2" customFormat="1" ht="24.2" customHeight="1">
      <c r="A157" s="30"/>
      <c r="B157" s="148"/>
      <c r="C157" s="149" t="s">
        <v>170</v>
      </c>
      <c r="D157" s="149" t="s">
        <v>149</v>
      </c>
      <c r="E157" s="150" t="s">
        <v>171</v>
      </c>
      <c r="F157" s="151" t="s">
        <v>172</v>
      </c>
      <c r="G157" s="152" t="s">
        <v>165</v>
      </c>
      <c r="H157" s="153">
        <v>3408</v>
      </c>
      <c r="I157" s="154"/>
      <c r="J157" s="155">
        <f>ROUND(I157*H157,2)</f>
        <v>0</v>
      </c>
      <c r="K157" s="156"/>
      <c r="L157" s="31"/>
      <c r="M157" s="157" t="s">
        <v>1</v>
      </c>
      <c r="N157" s="158" t="s">
        <v>40</v>
      </c>
      <c r="O157" s="59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1" t="s">
        <v>153</v>
      </c>
      <c r="AT157" s="161" t="s">
        <v>149</v>
      </c>
      <c r="AU157" s="161" t="s">
        <v>154</v>
      </c>
      <c r="AY157" s="15" t="s">
        <v>146</v>
      </c>
      <c r="BE157" s="162">
        <f>IF(N157="základná",J157,0)</f>
        <v>0</v>
      </c>
      <c r="BF157" s="162">
        <f>IF(N157="znížená",J157,0)</f>
        <v>0</v>
      </c>
      <c r="BG157" s="162">
        <f>IF(N157="zákl. prenesená",J157,0)</f>
        <v>0</v>
      </c>
      <c r="BH157" s="162">
        <f>IF(N157="zníž. prenesená",J157,0)</f>
        <v>0</v>
      </c>
      <c r="BI157" s="162">
        <f>IF(N157="nulová",J157,0)</f>
        <v>0</v>
      </c>
      <c r="BJ157" s="15" t="s">
        <v>154</v>
      </c>
      <c r="BK157" s="162">
        <f>ROUND(I157*H157,2)</f>
        <v>0</v>
      </c>
      <c r="BL157" s="15" t="s">
        <v>153</v>
      </c>
      <c r="BM157" s="161" t="s">
        <v>173</v>
      </c>
    </row>
    <row r="158" spans="1:65" s="12" customFormat="1" ht="22.9" customHeight="1">
      <c r="B158" s="135"/>
      <c r="D158" s="136" t="s">
        <v>73</v>
      </c>
      <c r="E158" s="146" t="s">
        <v>174</v>
      </c>
      <c r="F158" s="146" t="s">
        <v>175</v>
      </c>
      <c r="I158" s="138"/>
      <c r="J158" s="147">
        <f>BK158</f>
        <v>0</v>
      </c>
      <c r="L158" s="135"/>
      <c r="M158" s="140"/>
      <c r="N158" s="141"/>
      <c r="O158" s="141"/>
      <c r="P158" s="142">
        <f>P159</f>
        <v>0</v>
      </c>
      <c r="Q158" s="141"/>
      <c r="R158" s="142">
        <f>R159</f>
        <v>0</v>
      </c>
      <c r="S158" s="141"/>
      <c r="T158" s="143">
        <f>T159</f>
        <v>0</v>
      </c>
      <c r="AR158" s="136" t="s">
        <v>81</v>
      </c>
      <c r="AT158" s="144" t="s">
        <v>73</v>
      </c>
      <c r="AU158" s="144" t="s">
        <v>81</v>
      </c>
      <c r="AY158" s="136" t="s">
        <v>146</v>
      </c>
      <c r="BK158" s="145">
        <f>BK159</f>
        <v>0</v>
      </c>
    </row>
    <row r="159" spans="1:65" s="2" customFormat="1" ht="24.2" customHeight="1">
      <c r="A159" s="30"/>
      <c r="B159" s="148"/>
      <c r="C159" s="149" t="s">
        <v>176</v>
      </c>
      <c r="D159" s="149" t="s">
        <v>149</v>
      </c>
      <c r="E159" s="150" t="s">
        <v>177</v>
      </c>
      <c r="F159" s="151" t="s">
        <v>178</v>
      </c>
      <c r="G159" s="152" t="s">
        <v>165</v>
      </c>
      <c r="H159" s="153">
        <v>731</v>
      </c>
      <c r="I159" s="154"/>
      <c r="J159" s="155">
        <f>ROUND(I159*H159,2)</f>
        <v>0</v>
      </c>
      <c r="K159" s="156"/>
      <c r="L159" s="31"/>
      <c r="M159" s="157" t="s">
        <v>1</v>
      </c>
      <c r="N159" s="158" t="s">
        <v>40</v>
      </c>
      <c r="O159" s="59"/>
      <c r="P159" s="159">
        <f>O159*H159</f>
        <v>0</v>
      </c>
      <c r="Q159" s="159">
        <v>0</v>
      </c>
      <c r="R159" s="159">
        <f>Q159*H159</f>
        <v>0</v>
      </c>
      <c r="S159" s="159">
        <v>0</v>
      </c>
      <c r="T159" s="160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1" t="s">
        <v>153</v>
      </c>
      <c r="AT159" s="161" t="s">
        <v>149</v>
      </c>
      <c r="AU159" s="161" t="s">
        <v>154</v>
      </c>
      <c r="AY159" s="15" t="s">
        <v>146</v>
      </c>
      <c r="BE159" s="162">
        <f>IF(N159="základná",J159,0)</f>
        <v>0</v>
      </c>
      <c r="BF159" s="162">
        <f>IF(N159="znížená",J159,0)</f>
        <v>0</v>
      </c>
      <c r="BG159" s="162">
        <f>IF(N159="zákl. prenesená",J159,0)</f>
        <v>0</v>
      </c>
      <c r="BH159" s="162">
        <f>IF(N159="zníž. prenesená",J159,0)</f>
        <v>0</v>
      </c>
      <c r="BI159" s="162">
        <f>IF(N159="nulová",J159,0)</f>
        <v>0</v>
      </c>
      <c r="BJ159" s="15" t="s">
        <v>154</v>
      </c>
      <c r="BK159" s="162">
        <f>ROUND(I159*H159,2)</f>
        <v>0</v>
      </c>
      <c r="BL159" s="15" t="s">
        <v>153</v>
      </c>
      <c r="BM159" s="161" t="s">
        <v>179</v>
      </c>
    </row>
    <row r="160" spans="1:65" s="12" customFormat="1" ht="22.9" customHeight="1">
      <c r="B160" s="135"/>
      <c r="D160" s="136" t="s">
        <v>73</v>
      </c>
      <c r="E160" s="146" t="s">
        <v>180</v>
      </c>
      <c r="F160" s="146" t="s">
        <v>181</v>
      </c>
      <c r="I160" s="138"/>
      <c r="J160" s="147">
        <f>BK160</f>
        <v>0</v>
      </c>
      <c r="L160" s="135"/>
      <c r="M160" s="140"/>
      <c r="N160" s="141"/>
      <c r="O160" s="141"/>
      <c r="P160" s="142">
        <f>SUM(P161:P164)</f>
        <v>0</v>
      </c>
      <c r="Q160" s="141"/>
      <c r="R160" s="142">
        <f>SUM(R161:R164)</f>
        <v>0</v>
      </c>
      <c r="S160" s="141"/>
      <c r="T160" s="143">
        <f>SUM(T161:T164)</f>
        <v>0</v>
      </c>
      <c r="AR160" s="136" t="s">
        <v>81</v>
      </c>
      <c r="AT160" s="144" t="s">
        <v>73</v>
      </c>
      <c r="AU160" s="144" t="s">
        <v>81</v>
      </c>
      <c r="AY160" s="136" t="s">
        <v>146</v>
      </c>
      <c r="BK160" s="145">
        <f>SUM(BK161:BK164)</f>
        <v>0</v>
      </c>
    </row>
    <row r="161" spans="1:65" s="2" customFormat="1" ht="37.9" customHeight="1">
      <c r="A161" s="30"/>
      <c r="B161" s="148"/>
      <c r="C161" s="149" t="s">
        <v>182</v>
      </c>
      <c r="D161" s="149" t="s">
        <v>149</v>
      </c>
      <c r="E161" s="150" t="s">
        <v>183</v>
      </c>
      <c r="F161" s="151" t="s">
        <v>184</v>
      </c>
      <c r="G161" s="152" t="s">
        <v>165</v>
      </c>
      <c r="H161" s="153">
        <v>138</v>
      </c>
      <c r="I161" s="154"/>
      <c r="J161" s="155">
        <f>ROUND(I161*H161,2)</f>
        <v>0</v>
      </c>
      <c r="K161" s="156"/>
      <c r="L161" s="31"/>
      <c r="M161" s="157" t="s">
        <v>1</v>
      </c>
      <c r="N161" s="158" t="s">
        <v>40</v>
      </c>
      <c r="O161" s="59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1" t="s">
        <v>153</v>
      </c>
      <c r="AT161" s="161" t="s">
        <v>149</v>
      </c>
      <c r="AU161" s="161" t="s">
        <v>154</v>
      </c>
      <c r="AY161" s="15" t="s">
        <v>146</v>
      </c>
      <c r="BE161" s="162">
        <f>IF(N161="základná",J161,0)</f>
        <v>0</v>
      </c>
      <c r="BF161" s="162">
        <f>IF(N161="znížená",J161,0)</f>
        <v>0</v>
      </c>
      <c r="BG161" s="162">
        <f>IF(N161="zákl. prenesená",J161,0)</f>
        <v>0</v>
      </c>
      <c r="BH161" s="162">
        <f>IF(N161="zníž. prenesená",J161,0)</f>
        <v>0</v>
      </c>
      <c r="BI161" s="162">
        <f>IF(N161="nulová",J161,0)</f>
        <v>0</v>
      </c>
      <c r="BJ161" s="15" t="s">
        <v>154</v>
      </c>
      <c r="BK161" s="162">
        <f>ROUND(I161*H161,2)</f>
        <v>0</v>
      </c>
      <c r="BL161" s="15" t="s">
        <v>153</v>
      </c>
      <c r="BM161" s="161" t="s">
        <v>185</v>
      </c>
    </row>
    <row r="162" spans="1:65" s="2" customFormat="1" ht="55.5" customHeight="1">
      <c r="A162" s="30"/>
      <c r="B162" s="148"/>
      <c r="C162" s="149" t="s">
        <v>186</v>
      </c>
      <c r="D162" s="149" t="s">
        <v>149</v>
      </c>
      <c r="E162" s="150" t="s">
        <v>187</v>
      </c>
      <c r="F162" s="151" t="s">
        <v>188</v>
      </c>
      <c r="G162" s="152" t="s">
        <v>165</v>
      </c>
      <c r="H162" s="153">
        <v>3408</v>
      </c>
      <c r="I162" s="154"/>
      <c r="J162" s="155">
        <f>ROUND(I162*H162,2)</f>
        <v>0</v>
      </c>
      <c r="K162" s="156"/>
      <c r="L162" s="31"/>
      <c r="M162" s="157" t="s">
        <v>1</v>
      </c>
      <c r="N162" s="158" t="s">
        <v>40</v>
      </c>
      <c r="O162" s="59"/>
      <c r="P162" s="159">
        <f>O162*H162</f>
        <v>0</v>
      </c>
      <c r="Q162" s="159">
        <v>0</v>
      </c>
      <c r="R162" s="159">
        <f>Q162*H162</f>
        <v>0</v>
      </c>
      <c r="S162" s="159">
        <v>0</v>
      </c>
      <c r="T162" s="160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1" t="s">
        <v>153</v>
      </c>
      <c r="AT162" s="161" t="s">
        <v>149</v>
      </c>
      <c r="AU162" s="161" t="s">
        <v>154</v>
      </c>
      <c r="AY162" s="15" t="s">
        <v>146</v>
      </c>
      <c r="BE162" s="162">
        <f>IF(N162="základná",J162,0)</f>
        <v>0</v>
      </c>
      <c r="BF162" s="162">
        <f>IF(N162="znížená",J162,0)</f>
        <v>0</v>
      </c>
      <c r="BG162" s="162">
        <f>IF(N162="zákl. prenesená",J162,0)</f>
        <v>0</v>
      </c>
      <c r="BH162" s="162">
        <f>IF(N162="zníž. prenesená",J162,0)</f>
        <v>0</v>
      </c>
      <c r="BI162" s="162">
        <f>IF(N162="nulová",J162,0)</f>
        <v>0</v>
      </c>
      <c r="BJ162" s="15" t="s">
        <v>154</v>
      </c>
      <c r="BK162" s="162">
        <f>ROUND(I162*H162,2)</f>
        <v>0</v>
      </c>
      <c r="BL162" s="15" t="s">
        <v>153</v>
      </c>
      <c r="BM162" s="161" t="s">
        <v>189</v>
      </c>
    </row>
    <row r="163" spans="1:65" s="2" customFormat="1" ht="24.2" customHeight="1">
      <c r="A163" s="30"/>
      <c r="B163" s="148"/>
      <c r="C163" s="149" t="s">
        <v>190</v>
      </c>
      <c r="D163" s="149" t="s">
        <v>149</v>
      </c>
      <c r="E163" s="150" t="s">
        <v>191</v>
      </c>
      <c r="F163" s="151" t="s">
        <v>192</v>
      </c>
      <c r="G163" s="152" t="s">
        <v>165</v>
      </c>
      <c r="H163" s="153">
        <v>138</v>
      </c>
      <c r="I163" s="154"/>
      <c r="J163" s="155">
        <f>ROUND(I163*H163,2)</f>
        <v>0</v>
      </c>
      <c r="K163" s="156"/>
      <c r="L163" s="31"/>
      <c r="M163" s="157" t="s">
        <v>1</v>
      </c>
      <c r="N163" s="158" t="s">
        <v>40</v>
      </c>
      <c r="O163" s="59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1" t="s">
        <v>153</v>
      </c>
      <c r="AT163" s="161" t="s">
        <v>149</v>
      </c>
      <c r="AU163" s="161" t="s">
        <v>154</v>
      </c>
      <c r="AY163" s="15" t="s">
        <v>146</v>
      </c>
      <c r="BE163" s="162">
        <f>IF(N163="základná",J163,0)</f>
        <v>0</v>
      </c>
      <c r="BF163" s="162">
        <f>IF(N163="znížená",J163,0)</f>
        <v>0</v>
      </c>
      <c r="BG163" s="162">
        <f>IF(N163="zákl. prenesená",J163,0)</f>
        <v>0</v>
      </c>
      <c r="BH163" s="162">
        <f>IF(N163="zníž. prenesená",J163,0)</f>
        <v>0</v>
      </c>
      <c r="BI163" s="162">
        <f>IF(N163="nulová",J163,0)</f>
        <v>0</v>
      </c>
      <c r="BJ163" s="15" t="s">
        <v>154</v>
      </c>
      <c r="BK163" s="162">
        <f>ROUND(I163*H163,2)</f>
        <v>0</v>
      </c>
      <c r="BL163" s="15" t="s">
        <v>153</v>
      </c>
      <c r="BM163" s="161" t="s">
        <v>193</v>
      </c>
    </row>
    <row r="164" spans="1:65" s="2" customFormat="1" ht="37.9" customHeight="1">
      <c r="A164" s="30"/>
      <c r="B164" s="148"/>
      <c r="C164" s="149" t="s">
        <v>194</v>
      </c>
      <c r="D164" s="149" t="s">
        <v>149</v>
      </c>
      <c r="E164" s="150" t="s">
        <v>195</v>
      </c>
      <c r="F164" s="151" t="s">
        <v>196</v>
      </c>
      <c r="G164" s="152" t="s">
        <v>165</v>
      </c>
      <c r="H164" s="153">
        <v>3408</v>
      </c>
      <c r="I164" s="154"/>
      <c r="J164" s="155">
        <f>ROUND(I164*H164,2)</f>
        <v>0</v>
      </c>
      <c r="K164" s="156"/>
      <c r="L164" s="31"/>
      <c r="M164" s="157" t="s">
        <v>1</v>
      </c>
      <c r="N164" s="158" t="s">
        <v>40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1" t="s">
        <v>153</v>
      </c>
      <c r="AT164" s="161" t="s">
        <v>149</v>
      </c>
      <c r="AU164" s="161" t="s">
        <v>154</v>
      </c>
      <c r="AY164" s="15" t="s">
        <v>146</v>
      </c>
      <c r="BE164" s="162">
        <f>IF(N164="základná",J164,0)</f>
        <v>0</v>
      </c>
      <c r="BF164" s="162">
        <f>IF(N164="znížená",J164,0)</f>
        <v>0</v>
      </c>
      <c r="BG164" s="162">
        <f>IF(N164="zákl. prenesená",J164,0)</f>
        <v>0</v>
      </c>
      <c r="BH164" s="162">
        <f>IF(N164="zníž. prenesená",J164,0)</f>
        <v>0</v>
      </c>
      <c r="BI164" s="162">
        <f>IF(N164="nulová",J164,0)</f>
        <v>0</v>
      </c>
      <c r="BJ164" s="15" t="s">
        <v>154</v>
      </c>
      <c r="BK164" s="162">
        <f>ROUND(I164*H164,2)</f>
        <v>0</v>
      </c>
      <c r="BL164" s="15" t="s">
        <v>153</v>
      </c>
      <c r="BM164" s="161" t="s">
        <v>197</v>
      </c>
    </row>
    <row r="165" spans="1:65" s="12" customFormat="1" ht="22.9" customHeight="1">
      <c r="B165" s="135"/>
      <c r="D165" s="136" t="s">
        <v>73</v>
      </c>
      <c r="E165" s="146" t="s">
        <v>198</v>
      </c>
      <c r="F165" s="146" t="s">
        <v>199</v>
      </c>
      <c r="I165" s="138"/>
      <c r="J165" s="147">
        <f>BK165</f>
        <v>0</v>
      </c>
      <c r="L165" s="135"/>
      <c r="M165" s="140"/>
      <c r="N165" s="141"/>
      <c r="O165" s="141"/>
      <c r="P165" s="142">
        <f>SUM(P166:P167)</f>
        <v>0</v>
      </c>
      <c r="Q165" s="141"/>
      <c r="R165" s="142">
        <f>SUM(R166:R167)</f>
        <v>0</v>
      </c>
      <c r="S165" s="141"/>
      <c r="T165" s="143">
        <f>SUM(T166:T167)</f>
        <v>0</v>
      </c>
      <c r="AR165" s="136" t="s">
        <v>81</v>
      </c>
      <c r="AT165" s="144" t="s">
        <v>73</v>
      </c>
      <c r="AU165" s="144" t="s">
        <v>81</v>
      </c>
      <c r="AY165" s="136" t="s">
        <v>146</v>
      </c>
      <c r="BK165" s="145">
        <f>SUM(BK166:BK167)</f>
        <v>0</v>
      </c>
    </row>
    <row r="166" spans="1:65" s="2" customFormat="1" ht="24.2" customHeight="1">
      <c r="A166" s="30"/>
      <c r="B166" s="148"/>
      <c r="C166" s="149" t="s">
        <v>200</v>
      </c>
      <c r="D166" s="149" t="s">
        <v>149</v>
      </c>
      <c r="E166" s="150" t="s">
        <v>201</v>
      </c>
      <c r="F166" s="151" t="s">
        <v>202</v>
      </c>
      <c r="G166" s="152" t="s">
        <v>152</v>
      </c>
      <c r="H166" s="153">
        <v>2277</v>
      </c>
      <c r="I166" s="154"/>
      <c r="J166" s="155">
        <f>ROUND(I166*H166,2)</f>
        <v>0</v>
      </c>
      <c r="K166" s="156"/>
      <c r="L166" s="31"/>
      <c r="M166" s="157" t="s">
        <v>1</v>
      </c>
      <c r="N166" s="158" t="s">
        <v>40</v>
      </c>
      <c r="O166" s="59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1" t="s">
        <v>153</v>
      </c>
      <c r="AT166" s="161" t="s">
        <v>149</v>
      </c>
      <c r="AU166" s="161" t="s">
        <v>154</v>
      </c>
      <c r="AY166" s="15" t="s">
        <v>146</v>
      </c>
      <c r="BE166" s="162">
        <f>IF(N166="základná",J166,0)</f>
        <v>0</v>
      </c>
      <c r="BF166" s="162">
        <f>IF(N166="znížená",J166,0)</f>
        <v>0</v>
      </c>
      <c r="BG166" s="162">
        <f>IF(N166="zákl. prenesená",J166,0)</f>
        <v>0</v>
      </c>
      <c r="BH166" s="162">
        <f>IF(N166="zníž. prenesená",J166,0)</f>
        <v>0</v>
      </c>
      <c r="BI166" s="162">
        <f>IF(N166="nulová",J166,0)</f>
        <v>0</v>
      </c>
      <c r="BJ166" s="15" t="s">
        <v>154</v>
      </c>
      <c r="BK166" s="162">
        <f>ROUND(I166*H166,2)</f>
        <v>0</v>
      </c>
      <c r="BL166" s="15" t="s">
        <v>153</v>
      </c>
      <c r="BM166" s="161" t="s">
        <v>203</v>
      </c>
    </row>
    <row r="167" spans="1:65" s="2" customFormat="1" ht="24.2" customHeight="1">
      <c r="A167" s="30"/>
      <c r="B167" s="148"/>
      <c r="C167" s="149" t="s">
        <v>204</v>
      </c>
      <c r="D167" s="149" t="s">
        <v>149</v>
      </c>
      <c r="E167" s="150" t="s">
        <v>205</v>
      </c>
      <c r="F167" s="151" t="s">
        <v>206</v>
      </c>
      <c r="G167" s="152" t="s">
        <v>152</v>
      </c>
      <c r="H167" s="153">
        <v>963</v>
      </c>
      <c r="I167" s="154"/>
      <c r="J167" s="155">
        <f>ROUND(I167*H167,2)</f>
        <v>0</v>
      </c>
      <c r="K167" s="156"/>
      <c r="L167" s="31"/>
      <c r="M167" s="157" t="s">
        <v>1</v>
      </c>
      <c r="N167" s="158" t="s">
        <v>40</v>
      </c>
      <c r="O167" s="59"/>
      <c r="P167" s="159">
        <f>O167*H167</f>
        <v>0</v>
      </c>
      <c r="Q167" s="159">
        <v>0</v>
      </c>
      <c r="R167" s="159">
        <f>Q167*H167</f>
        <v>0</v>
      </c>
      <c r="S167" s="159">
        <v>0</v>
      </c>
      <c r="T167" s="160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1" t="s">
        <v>153</v>
      </c>
      <c r="AT167" s="161" t="s">
        <v>149</v>
      </c>
      <c r="AU167" s="161" t="s">
        <v>154</v>
      </c>
      <c r="AY167" s="15" t="s">
        <v>146</v>
      </c>
      <c r="BE167" s="162">
        <f>IF(N167="základná",J167,0)</f>
        <v>0</v>
      </c>
      <c r="BF167" s="162">
        <f>IF(N167="znížená",J167,0)</f>
        <v>0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15" t="s">
        <v>154</v>
      </c>
      <c r="BK167" s="162">
        <f>ROUND(I167*H167,2)</f>
        <v>0</v>
      </c>
      <c r="BL167" s="15" t="s">
        <v>153</v>
      </c>
      <c r="BM167" s="161" t="s">
        <v>207</v>
      </c>
    </row>
    <row r="168" spans="1:65" s="12" customFormat="1" ht="25.9" customHeight="1">
      <c r="B168" s="135"/>
      <c r="D168" s="136" t="s">
        <v>73</v>
      </c>
      <c r="E168" s="137" t="s">
        <v>144</v>
      </c>
      <c r="F168" s="137" t="s">
        <v>145</v>
      </c>
      <c r="I168" s="138"/>
      <c r="J168" s="139">
        <f>BK168</f>
        <v>0</v>
      </c>
      <c r="L168" s="135"/>
      <c r="M168" s="140"/>
      <c r="N168" s="141"/>
      <c r="O168" s="141"/>
      <c r="P168" s="142">
        <f>P169</f>
        <v>0</v>
      </c>
      <c r="Q168" s="141"/>
      <c r="R168" s="142">
        <f>R169</f>
        <v>0.64607700000000012</v>
      </c>
      <c r="S168" s="141"/>
      <c r="T168" s="143">
        <f>T169</f>
        <v>0</v>
      </c>
      <c r="AR168" s="136" t="s">
        <v>81</v>
      </c>
      <c r="AT168" s="144" t="s">
        <v>73</v>
      </c>
      <c r="AU168" s="144" t="s">
        <v>74</v>
      </c>
      <c r="AY168" s="136" t="s">
        <v>146</v>
      </c>
      <c r="BK168" s="145">
        <f>BK169</f>
        <v>0</v>
      </c>
    </row>
    <row r="169" spans="1:65" s="12" customFormat="1" ht="22.9" customHeight="1">
      <c r="B169" s="135"/>
      <c r="D169" s="136" t="s">
        <v>73</v>
      </c>
      <c r="E169" s="146" t="s">
        <v>198</v>
      </c>
      <c r="F169" s="146" t="s">
        <v>199</v>
      </c>
      <c r="I169" s="138"/>
      <c r="J169" s="147">
        <f>BK169</f>
        <v>0</v>
      </c>
      <c r="L169" s="135"/>
      <c r="M169" s="140"/>
      <c r="N169" s="141"/>
      <c r="O169" s="141"/>
      <c r="P169" s="142">
        <f>SUM(P170:P172)</f>
        <v>0</v>
      </c>
      <c r="Q169" s="141"/>
      <c r="R169" s="142">
        <f>SUM(R170:R172)</f>
        <v>0.64607700000000012</v>
      </c>
      <c r="S169" s="141"/>
      <c r="T169" s="143">
        <f>SUM(T170:T172)</f>
        <v>0</v>
      </c>
      <c r="AR169" s="136" t="s">
        <v>81</v>
      </c>
      <c r="AT169" s="144" t="s">
        <v>73</v>
      </c>
      <c r="AU169" s="144" t="s">
        <v>81</v>
      </c>
      <c r="AY169" s="136" t="s">
        <v>146</v>
      </c>
      <c r="BK169" s="145">
        <f>SUM(BK170:BK172)</f>
        <v>0</v>
      </c>
    </row>
    <row r="170" spans="1:65" s="2" customFormat="1" ht="24.2" customHeight="1">
      <c r="A170" s="30"/>
      <c r="B170" s="148"/>
      <c r="C170" s="149" t="s">
        <v>208</v>
      </c>
      <c r="D170" s="149" t="s">
        <v>149</v>
      </c>
      <c r="E170" s="150" t="s">
        <v>209</v>
      </c>
      <c r="F170" s="151" t="s">
        <v>210</v>
      </c>
      <c r="G170" s="152" t="s">
        <v>152</v>
      </c>
      <c r="H170" s="153">
        <v>963</v>
      </c>
      <c r="I170" s="154"/>
      <c r="J170" s="155">
        <f>ROUND(I170*H170,2)</f>
        <v>0</v>
      </c>
      <c r="K170" s="156"/>
      <c r="L170" s="31"/>
      <c r="M170" s="157" t="s">
        <v>1</v>
      </c>
      <c r="N170" s="158" t="s">
        <v>40</v>
      </c>
      <c r="O170" s="59"/>
      <c r="P170" s="159">
        <f>O170*H170</f>
        <v>0</v>
      </c>
      <c r="Q170" s="159">
        <v>6.4000000000000005E-4</v>
      </c>
      <c r="R170" s="159">
        <f>Q170*H170</f>
        <v>0.61632000000000009</v>
      </c>
      <c r="S170" s="159">
        <v>0</v>
      </c>
      <c r="T170" s="160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1" t="s">
        <v>153</v>
      </c>
      <c r="AT170" s="161" t="s">
        <v>149</v>
      </c>
      <c r="AU170" s="161" t="s">
        <v>154</v>
      </c>
      <c r="AY170" s="15" t="s">
        <v>146</v>
      </c>
      <c r="BE170" s="162">
        <f>IF(N170="základná",J170,0)</f>
        <v>0</v>
      </c>
      <c r="BF170" s="162">
        <f>IF(N170="znížená",J170,0)</f>
        <v>0</v>
      </c>
      <c r="BG170" s="162">
        <f>IF(N170="zákl. prenesená",J170,0)</f>
        <v>0</v>
      </c>
      <c r="BH170" s="162">
        <f>IF(N170="zníž. prenesená",J170,0)</f>
        <v>0</v>
      </c>
      <c r="BI170" s="162">
        <f>IF(N170="nulová",J170,0)</f>
        <v>0</v>
      </c>
      <c r="BJ170" s="15" t="s">
        <v>154</v>
      </c>
      <c r="BK170" s="162">
        <f>ROUND(I170*H170,2)</f>
        <v>0</v>
      </c>
      <c r="BL170" s="15" t="s">
        <v>153</v>
      </c>
      <c r="BM170" s="161" t="s">
        <v>211</v>
      </c>
    </row>
    <row r="171" spans="1:65" s="2" customFormat="1" ht="16.5" customHeight="1">
      <c r="A171" s="30"/>
      <c r="B171" s="148"/>
      <c r="C171" s="163" t="s">
        <v>212</v>
      </c>
      <c r="D171" s="163" t="s">
        <v>213</v>
      </c>
      <c r="E171" s="164" t="s">
        <v>214</v>
      </c>
      <c r="F171" s="165" t="s">
        <v>215</v>
      </c>
      <c r="G171" s="166" t="s">
        <v>216</v>
      </c>
      <c r="H171" s="167">
        <v>29.757000000000001</v>
      </c>
      <c r="I171" s="168"/>
      <c r="J171" s="169">
        <f>ROUND(I171*H171,2)</f>
        <v>0</v>
      </c>
      <c r="K171" s="170"/>
      <c r="L171" s="171"/>
      <c r="M171" s="172" t="s">
        <v>1</v>
      </c>
      <c r="N171" s="173" t="s">
        <v>40</v>
      </c>
      <c r="O171" s="59"/>
      <c r="P171" s="159">
        <f>O171*H171</f>
        <v>0</v>
      </c>
      <c r="Q171" s="159">
        <v>1E-3</v>
      </c>
      <c r="R171" s="159">
        <f>Q171*H171</f>
        <v>2.9757000000000002E-2</v>
      </c>
      <c r="S171" s="159">
        <v>0</v>
      </c>
      <c r="T171" s="160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1" t="s">
        <v>182</v>
      </c>
      <c r="AT171" s="161" t="s">
        <v>213</v>
      </c>
      <c r="AU171" s="161" t="s">
        <v>154</v>
      </c>
      <c r="AY171" s="15" t="s">
        <v>146</v>
      </c>
      <c r="BE171" s="162">
        <f>IF(N171="základná",J171,0)</f>
        <v>0</v>
      </c>
      <c r="BF171" s="162">
        <f>IF(N171="znížená",J171,0)</f>
        <v>0</v>
      </c>
      <c r="BG171" s="162">
        <f>IF(N171="zákl. prenesená",J171,0)</f>
        <v>0</v>
      </c>
      <c r="BH171" s="162">
        <f>IF(N171="zníž. prenesená",J171,0)</f>
        <v>0</v>
      </c>
      <c r="BI171" s="162">
        <f>IF(N171="nulová",J171,0)</f>
        <v>0</v>
      </c>
      <c r="BJ171" s="15" t="s">
        <v>154</v>
      </c>
      <c r="BK171" s="162">
        <f>ROUND(I171*H171,2)</f>
        <v>0</v>
      </c>
      <c r="BL171" s="15" t="s">
        <v>153</v>
      </c>
      <c r="BM171" s="161" t="s">
        <v>217</v>
      </c>
    </row>
    <row r="172" spans="1:65" s="13" customFormat="1" ht="11.25">
      <c r="B172" s="174"/>
      <c r="D172" s="175" t="s">
        <v>218</v>
      </c>
      <c r="F172" s="176" t="s">
        <v>219</v>
      </c>
      <c r="H172" s="177">
        <v>29.757000000000001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82" t="s">
        <v>218</v>
      </c>
      <c r="AU172" s="182" t="s">
        <v>154</v>
      </c>
      <c r="AV172" s="13" t="s">
        <v>154</v>
      </c>
      <c r="AW172" s="13" t="s">
        <v>4</v>
      </c>
      <c r="AX172" s="13" t="s">
        <v>81</v>
      </c>
      <c r="AY172" s="182" t="s">
        <v>146</v>
      </c>
    </row>
    <row r="173" spans="1:65" s="12" customFormat="1" ht="25.9" customHeight="1">
      <c r="B173" s="135"/>
      <c r="D173" s="136" t="s">
        <v>73</v>
      </c>
      <c r="E173" s="137" t="s">
        <v>220</v>
      </c>
      <c r="F173" s="137" t="s">
        <v>221</v>
      </c>
      <c r="I173" s="138"/>
      <c r="J173" s="139">
        <f>BK173</f>
        <v>0</v>
      </c>
      <c r="L173" s="135"/>
      <c r="M173" s="140"/>
      <c r="N173" s="141"/>
      <c r="O173" s="141"/>
      <c r="P173" s="142">
        <f>P174</f>
        <v>0</v>
      </c>
      <c r="Q173" s="141"/>
      <c r="R173" s="142">
        <f>R174</f>
        <v>0.428454</v>
      </c>
      <c r="S173" s="141"/>
      <c r="T173" s="143">
        <f>T174</f>
        <v>0</v>
      </c>
      <c r="AR173" s="136" t="s">
        <v>81</v>
      </c>
      <c r="AT173" s="144" t="s">
        <v>73</v>
      </c>
      <c r="AU173" s="144" t="s">
        <v>74</v>
      </c>
      <c r="AY173" s="136" t="s">
        <v>146</v>
      </c>
      <c r="BK173" s="145">
        <f>BK174</f>
        <v>0</v>
      </c>
    </row>
    <row r="174" spans="1:65" s="12" customFormat="1" ht="22.9" customHeight="1">
      <c r="B174" s="135"/>
      <c r="D174" s="136" t="s">
        <v>73</v>
      </c>
      <c r="E174" s="146" t="s">
        <v>222</v>
      </c>
      <c r="F174" s="146" t="s">
        <v>223</v>
      </c>
      <c r="I174" s="138"/>
      <c r="J174" s="147">
        <f>BK174</f>
        <v>0</v>
      </c>
      <c r="L174" s="135"/>
      <c r="M174" s="140"/>
      <c r="N174" s="141"/>
      <c r="O174" s="141"/>
      <c r="P174" s="142">
        <f>SUM(P175:P177)</f>
        <v>0</v>
      </c>
      <c r="Q174" s="141"/>
      <c r="R174" s="142">
        <f>SUM(R175:R177)</f>
        <v>0.428454</v>
      </c>
      <c r="S174" s="141"/>
      <c r="T174" s="143">
        <f>SUM(T175:T177)</f>
        <v>0</v>
      </c>
      <c r="AR174" s="136" t="s">
        <v>81</v>
      </c>
      <c r="AT174" s="144" t="s">
        <v>73</v>
      </c>
      <c r="AU174" s="144" t="s">
        <v>81</v>
      </c>
      <c r="AY174" s="136" t="s">
        <v>146</v>
      </c>
      <c r="BK174" s="145">
        <f>SUM(BK175:BK177)</f>
        <v>0</v>
      </c>
    </row>
    <row r="175" spans="1:65" s="2" customFormat="1" ht="24.2" customHeight="1">
      <c r="A175" s="30"/>
      <c r="B175" s="148"/>
      <c r="C175" s="149" t="s">
        <v>224</v>
      </c>
      <c r="D175" s="149" t="s">
        <v>149</v>
      </c>
      <c r="E175" s="150" t="s">
        <v>225</v>
      </c>
      <c r="F175" s="151" t="s">
        <v>226</v>
      </c>
      <c r="G175" s="152" t="s">
        <v>152</v>
      </c>
      <c r="H175" s="153">
        <v>1831</v>
      </c>
      <c r="I175" s="154"/>
      <c r="J175" s="155">
        <f>ROUND(I175*H175,2)</f>
        <v>0</v>
      </c>
      <c r="K175" s="156"/>
      <c r="L175" s="31"/>
      <c r="M175" s="157" t="s">
        <v>1</v>
      </c>
      <c r="N175" s="158" t="s">
        <v>40</v>
      </c>
      <c r="O175" s="59"/>
      <c r="P175" s="159">
        <f>O175*H175</f>
        <v>0</v>
      </c>
      <c r="Q175" s="159">
        <v>3.0000000000000001E-5</v>
      </c>
      <c r="R175" s="159">
        <f>Q175*H175</f>
        <v>5.493E-2</v>
      </c>
      <c r="S175" s="159">
        <v>0</v>
      </c>
      <c r="T175" s="160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1" t="s">
        <v>153</v>
      </c>
      <c r="AT175" s="161" t="s">
        <v>149</v>
      </c>
      <c r="AU175" s="161" t="s">
        <v>154</v>
      </c>
      <c r="AY175" s="15" t="s">
        <v>146</v>
      </c>
      <c r="BE175" s="162">
        <f>IF(N175="základná",J175,0)</f>
        <v>0</v>
      </c>
      <c r="BF175" s="162">
        <f>IF(N175="znížená",J175,0)</f>
        <v>0</v>
      </c>
      <c r="BG175" s="162">
        <f>IF(N175="zákl. prenesená",J175,0)</f>
        <v>0</v>
      </c>
      <c r="BH175" s="162">
        <f>IF(N175="zníž. prenesená",J175,0)</f>
        <v>0</v>
      </c>
      <c r="BI175" s="162">
        <f>IF(N175="nulová",J175,0)</f>
        <v>0</v>
      </c>
      <c r="BJ175" s="15" t="s">
        <v>154</v>
      </c>
      <c r="BK175" s="162">
        <f>ROUND(I175*H175,2)</f>
        <v>0</v>
      </c>
      <c r="BL175" s="15" t="s">
        <v>153</v>
      </c>
      <c r="BM175" s="161" t="s">
        <v>227</v>
      </c>
    </row>
    <row r="176" spans="1:65" s="2" customFormat="1" ht="16.5" customHeight="1">
      <c r="A176" s="30"/>
      <c r="B176" s="148"/>
      <c r="C176" s="163" t="s">
        <v>228</v>
      </c>
      <c r="D176" s="163" t="s">
        <v>213</v>
      </c>
      <c r="E176" s="164" t="s">
        <v>229</v>
      </c>
      <c r="F176" s="165" t="s">
        <v>230</v>
      </c>
      <c r="G176" s="166" t="s">
        <v>152</v>
      </c>
      <c r="H176" s="167">
        <v>1867.62</v>
      </c>
      <c r="I176" s="168"/>
      <c r="J176" s="169">
        <f>ROUND(I176*H176,2)</f>
        <v>0</v>
      </c>
      <c r="K176" s="170"/>
      <c r="L176" s="171"/>
      <c r="M176" s="172" t="s">
        <v>1</v>
      </c>
      <c r="N176" s="173" t="s">
        <v>40</v>
      </c>
      <c r="O176" s="59"/>
      <c r="P176" s="159">
        <f>O176*H176</f>
        <v>0</v>
      </c>
      <c r="Q176" s="159">
        <v>2.0000000000000001E-4</v>
      </c>
      <c r="R176" s="159">
        <f>Q176*H176</f>
        <v>0.37352400000000002</v>
      </c>
      <c r="S176" s="159">
        <v>0</v>
      </c>
      <c r="T176" s="160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1" t="s">
        <v>182</v>
      </c>
      <c r="AT176" s="161" t="s">
        <v>213</v>
      </c>
      <c r="AU176" s="161" t="s">
        <v>154</v>
      </c>
      <c r="AY176" s="15" t="s">
        <v>146</v>
      </c>
      <c r="BE176" s="162">
        <f>IF(N176="základná",J176,0)</f>
        <v>0</v>
      </c>
      <c r="BF176" s="162">
        <f>IF(N176="znížená",J176,0)</f>
        <v>0</v>
      </c>
      <c r="BG176" s="162">
        <f>IF(N176="zákl. prenesená",J176,0)</f>
        <v>0</v>
      </c>
      <c r="BH176" s="162">
        <f>IF(N176="zníž. prenesená",J176,0)</f>
        <v>0</v>
      </c>
      <c r="BI176" s="162">
        <f>IF(N176="nulová",J176,0)</f>
        <v>0</v>
      </c>
      <c r="BJ176" s="15" t="s">
        <v>154</v>
      </c>
      <c r="BK176" s="162">
        <f>ROUND(I176*H176,2)</f>
        <v>0</v>
      </c>
      <c r="BL176" s="15" t="s">
        <v>153</v>
      </c>
      <c r="BM176" s="161" t="s">
        <v>231</v>
      </c>
    </row>
    <row r="177" spans="1:65" s="13" customFormat="1" ht="11.25">
      <c r="B177" s="174"/>
      <c r="D177" s="175" t="s">
        <v>218</v>
      </c>
      <c r="F177" s="176" t="s">
        <v>232</v>
      </c>
      <c r="H177" s="177">
        <v>1867.62</v>
      </c>
      <c r="I177" s="178"/>
      <c r="L177" s="174"/>
      <c r="M177" s="179"/>
      <c r="N177" s="180"/>
      <c r="O177" s="180"/>
      <c r="P177" s="180"/>
      <c r="Q177" s="180"/>
      <c r="R177" s="180"/>
      <c r="S177" s="180"/>
      <c r="T177" s="181"/>
      <c r="AT177" s="182" t="s">
        <v>218</v>
      </c>
      <c r="AU177" s="182" t="s">
        <v>154</v>
      </c>
      <c r="AV177" s="13" t="s">
        <v>154</v>
      </c>
      <c r="AW177" s="13" t="s">
        <v>4</v>
      </c>
      <c r="AX177" s="13" t="s">
        <v>81</v>
      </c>
      <c r="AY177" s="182" t="s">
        <v>146</v>
      </c>
    </row>
    <row r="178" spans="1:65" s="12" customFormat="1" ht="25.9" customHeight="1">
      <c r="B178" s="135"/>
      <c r="D178" s="136" t="s">
        <v>73</v>
      </c>
      <c r="E178" s="137" t="s">
        <v>220</v>
      </c>
      <c r="F178" s="137" t="s">
        <v>221</v>
      </c>
      <c r="I178" s="138"/>
      <c r="J178" s="139">
        <f>BK178</f>
        <v>0</v>
      </c>
      <c r="L178" s="135"/>
      <c r="M178" s="140"/>
      <c r="N178" s="141"/>
      <c r="O178" s="141"/>
      <c r="P178" s="142">
        <f>P179</f>
        <v>0</v>
      </c>
      <c r="Q178" s="141"/>
      <c r="R178" s="142">
        <f>R179</f>
        <v>101.70215999999999</v>
      </c>
      <c r="S178" s="141"/>
      <c r="T178" s="143">
        <f>T179</f>
        <v>0</v>
      </c>
      <c r="AR178" s="136" t="s">
        <v>81</v>
      </c>
      <c r="AT178" s="144" t="s">
        <v>73</v>
      </c>
      <c r="AU178" s="144" t="s">
        <v>74</v>
      </c>
      <c r="AY178" s="136" t="s">
        <v>146</v>
      </c>
      <c r="BK178" s="145">
        <f>BK179</f>
        <v>0</v>
      </c>
    </row>
    <row r="179" spans="1:65" s="12" customFormat="1" ht="22.9" customHeight="1">
      <c r="B179" s="135"/>
      <c r="D179" s="136" t="s">
        <v>73</v>
      </c>
      <c r="E179" s="146" t="s">
        <v>233</v>
      </c>
      <c r="F179" s="146" t="s">
        <v>234</v>
      </c>
      <c r="I179" s="138"/>
      <c r="J179" s="147">
        <f>BK179</f>
        <v>0</v>
      </c>
      <c r="L179" s="135"/>
      <c r="M179" s="140"/>
      <c r="N179" s="141"/>
      <c r="O179" s="141"/>
      <c r="P179" s="142">
        <f>P180</f>
        <v>0</v>
      </c>
      <c r="Q179" s="141"/>
      <c r="R179" s="142">
        <f>R180</f>
        <v>101.70215999999999</v>
      </c>
      <c r="S179" s="141"/>
      <c r="T179" s="143">
        <f>T180</f>
        <v>0</v>
      </c>
      <c r="AR179" s="136" t="s">
        <v>81</v>
      </c>
      <c r="AT179" s="144" t="s">
        <v>73</v>
      </c>
      <c r="AU179" s="144" t="s">
        <v>81</v>
      </c>
      <c r="AY179" s="136" t="s">
        <v>146</v>
      </c>
      <c r="BK179" s="145">
        <f>BK180</f>
        <v>0</v>
      </c>
    </row>
    <row r="180" spans="1:65" s="2" customFormat="1" ht="24.2" customHeight="1">
      <c r="A180" s="30"/>
      <c r="B180" s="148"/>
      <c r="C180" s="149" t="s">
        <v>235</v>
      </c>
      <c r="D180" s="149" t="s">
        <v>149</v>
      </c>
      <c r="E180" s="150" t="s">
        <v>236</v>
      </c>
      <c r="F180" s="151" t="s">
        <v>237</v>
      </c>
      <c r="G180" s="152" t="s">
        <v>238</v>
      </c>
      <c r="H180" s="153">
        <v>408</v>
      </c>
      <c r="I180" s="154"/>
      <c r="J180" s="155">
        <f>ROUND(I180*H180,2)</f>
        <v>0</v>
      </c>
      <c r="K180" s="156"/>
      <c r="L180" s="31"/>
      <c r="M180" s="157" t="s">
        <v>1</v>
      </c>
      <c r="N180" s="158" t="s">
        <v>40</v>
      </c>
      <c r="O180" s="59"/>
      <c r="P180" s="159">
        <f>O180*H180</f>
        <v>0</v>
      </c>
      <c r="Q180" s="159">
        <v>0.24926999999999999</v>
      </c>
      <c r="R180" s="159">
        <f>Q180*H180</f>
        <v>101.70215999999999</v>
      </c>
      <c r="S180" s="159">
        <v>0</v>
      </c>
      <c r="T180" s="160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1" t="s">
        <v>153</v>
      </c>
      <c r="AT180" s="161" t="s">
        <v>149</v>
      </c>
      <c r="AU180" s="161" t="s">
        <v>154</v>
      </c>
      <c r="AY180" s="15" t="s">
        <v>146</v>
      </c>
      <c r="BE180" s="162">
        <f>IF(N180="základná",J180,0)</f>
        <v>0</v>
      </c>
      <c r="BF180" s="162">
        <f>IF(N180="znížená",J180,0)</f>
        <v>0</v>
      </c>
      <c r="BG180" s="162">
        <f>IF(N180="zákl. prenesená",J180,0)</f>
        <v>0</v>
      </c>
      <c r="BH180" s="162">
        <f>IF(N180="zníž. prenesená",J180,0)</f>
        <v>0</v>
      </c>
      <c r="BI180" s="162">
        <f>IF(N180="nulová",J180,0)</f>
        <v>0</v>
      </c>
      <c r="BJ180" s="15" t="s">
        <v>154</v>
      </c>
      <c r="BK180" s="162">
        <f>ROUND(I180*H180,2)</f>
        <v>0</v>
      </c>
      <c r="BL180" s="15" t="s">
        <v>153</v>
      </c>
      <c r="BM180" s="161" t="s">
        <v>239</v>
      </c>
    </row>
    <row r="181" spans="1:65" s="12" customFormat="1" ht="25.9" customHeight="1">
      <c r="B181" s="135"/>
      <c r="D181" s="136" t="s">
        <v>73</v>
      </c>
      <c r="E181" s="137" t="s">
        <v>240</v>
      </c>
      <c r="F181" s="137" t="s">
        <v>241</v>
      </c>
      <c r="I181" s="138"/>
      <c r="J181" s="139">
        <f>BK181</f>
        <v>0</v>
      </c>
      <c r="L181" s="135"/>
      <c r="M181" s="140"/>
      <c r="N181" s="141"/>
      <c r="O181" s="141"/>
      <c r="P181" s="142">
        <f>P182+P186+P188+P193+P196</f>
        <v>0</v>
      </c>
      <c r="Q181" s="141"/>
      <c r="R181" s="142">
        <f>R182+R186+R188+R193+R196</f>
        <v>0.12282999999999999</v>
      </c>
      <c r="S181" s="141"/>
      <c r="T181" s="143">
        <f>T182+T186+T188+T193+T196</f>
        <v>847.67</v>
      </c>
      <c r="AR181" s="136" t="s">
        <v>81</v>
      </c>
      <c r="AT181" s="144" t="s">
        <v>73</v>
      </c>
      <c r="AU181" s="144" t="s">
        <v>74</v>
      </c>
      <c r="AY181" s="136" t="s">
        <v>146</v>
      </c>
      <c r="BK181" s="145">
        <f>BK182+BK186+BK188+BK193+BK196</f>
        <v>0</v>
      </c>
    </row>
    <row r="182" spans="1:65" s="12" customFormat="1" ht="22.9" customHeight="1">
      <c r="B182" s="135"/>
      <c r="D182" s="136" t="s">
        <v>73</v>
      </c>
      <c r="E182" s="146" t="s">
        <v>242</v>
      </c>
      <c r="F182" s="146" t="s">
        <v>243</v>
      </c>
      <c r="I182" s="138"/>
      <c r="J182" s="147">
        <f>BK182</f>
        <v>0</v>
      </c>
      <c r="L182" s="135"/>
      <c r="M182" s="140"/>
      <c r="N182" s="141"/>
      <c r="O182" s="141"/>
      <c r="P182" s="142">
        <f>SUM(P183:P185)</f>
        <v>0</v>
      </c>
      <c r="Q182" s="141"/>
      <c r="R182" s="142">
        <f>SUM(R183:R185)</f>
        <v>0.12282999999999999</v>
      </c>
      <c r="S182" s="141"/>
      <c r="T182" s="143">
        <f>SUM(T183:T185)</f>
        <v>696.22500000000002</v>
      </c>
      <c r="AR182" s="136" t="s">
        <v>81</v>
      </c>
      <c r="AT182" s="144" t="s">
        <v>73</v>
      </c>
      <c r="AU182" s="144" t="s">
        <v>81</v>
      </c>
      <c r="AY182" s="136" t="s">
        <v>146</v>
      </c>
      <c r="BK182" s="145">
        <f>SUM(BK183:BK185)</f>
        <v>0</v>
      </c>
    </row>
    <row r="183" spans="1:65" s="2" customFormat="1" ht="33" customHeight="1">
      <c r="A183" s="30"/>
      <c r="B183" s="148"/>
      <c r="C183" s="149" t="s">
        <v>244</v>
      </c>
      <c r="D183" s="149" t="s">
        <v>149</v>
      </c>
      <c r="E183" s="150" t="s">
        <v>245</v>
      </c>
      <c r="F183" s="151" t="s">
        <v>246</v>
      </c>
      <c r="G183" s="152" t="s">
        <v>165</v>
      </c>
      <c r="H183" s="153">
        <v>71</v>
      </c>
      <c r="I183" s="154"/>
      <c r="J183" s="155">
        <f>ROUND(I183*H183,2)</f>
        <v>0</v>
      </c>
      <c r="K183" s="156"/>
      <c r="L183" s="31"/>
      <c r="M183" s="157" t="s">
        <v>1</v>
      </c>
      <c r="N183" s="158" t="s">
        <v>40</v>
      </c>
      <c r="O183" s="59"/>
      <c r="P183" s="159">
        <f>O183*H183</f>
        <v>0</v>
      </c>
      <c r="Q183" s="159">
        <v>1.73E-3</v>
      </c>
      <c r="R183" s="159">
        <f>Q183*H183</f>
        <v>0.12282999999999999</v>
      </c>
      <c r="S183" s="159">
        <v>2.4</v>
      </c>
      <c r="T183" s="160">
        <f>S183*H183</f>
        <v>170.4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61" t="s">
        <v>153</v>
      </c>
      <c r="AT183" s="161" t="s">
        <v>149</v>
      </c>
      <c r="AU183" s="161" t="s">
        <v>154</v>
      </c>
      <c r="AY183" s="15" t="s">
        <v>146</v>
      </c>
      <c r="BE183" s="162">
        <f>IF(N183="základná",J183,0)</f>
        <v>0</v>
      </c>
      <c r="BF183" s="162">
        <f>IF(N183="znížená",J183,0)</f>
        <v>0</v>
      </c>
      <c r="BG183" s="162">
        <f>IF(N183="zákl. prenesená",J183,0)</f>
        <v>0</v>
      </c>
      <c r="BH183" s="162">
        <f>IF(N183="zníž. prenesená",J183,0)</f>
        <v>0</v>
      </c>
      <c r="BI183" s="162">
        <f>IF(N183="nulová",J183,0)</f>
        <v>0</v>
      </c>
      <c r="BJ183" s="15" t="s">
        <v>154</v>
      </c>
      <c r="BK183" s="162">
        <f>ROUND(I183*H183,2)</f>
        <v>0</v>
      </c>
      <c r="BL183" s="15" t="s">
        <v>153</v>
      </c>
      <c r="BM183" s="161" t="s">
        <v>247</v>
      </c>
    </row>
    <row r="184" spans="1:65" s="2" customFormat="1" ht="33" customHeight="1">
      <c r="A184" s="30"/>
      <c r="B184" s="148"/>
      <c r="C184" s="149" t="s">
        <v>248</v>
      </c>
      <c r="D184" s="149" t="s">
        <v>149</v>
      </c>
      <c r="E184" s="150" t="s">
        <v>249</v>
      </c>
      <c r="F184" s="151" t="s">
        <v>250</v>
      </c>
      <c r="G184" s="152" t="s">
        <v>165</v>
      </c>
      <c r="H184" s="153">
        <v>236</v>
      </c>
      <c r="I184" s="154"/>
      <c r="J184" s="155">
        <f>ROUND(I184*H184,2)</f>
        <v>0</v>
      </c>
      <c r="K184" s="156"/>
      <c r="L184" s="31"/>
      <c r="M184" s="157" t="s">
        <v>1</v>
      </c>
      <c r="N184" s="158" t="s">
        <v>40</v>
      </c>
      <c r="O184" s="59"/>
      <c r="P184" s="159">
        <f>O184*H184</f>
        <v>0</v>
      </c>
      <c r="Q184" s="159">
        <v>0</v>
      </c>
      <c r="R184" s="159">
        <f>Q184*H184</f>
        <v>0</v>
      </c>
      <c r="S184" s="159">
        <v>2.2000000000000002</v>
      </c>
      <c r="T184" s="160">
        <f>S184*H184</f>
        <v>519.20000000000005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1" t="s">
        <v>153</v>
      </c>
      <c r="AT184" s="161" t="s">
        <v>149</v>
      </c>
      <c r="AU184" s="161" t="s">
        <v>154</v>
      </c>
      <c r="AY184" s="15" t="s">
        <v>146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5" t="s">
        <v>154</v>
      </c>
      <c r="BK184" s="162">
        <f>ROUND(I184*H184,2)</f>
        <v>0</v>
      </c>
      <c r="BL184" s="15" t="s">
        <v>153</v>
      </c>
      <c r="BM184" s="161" t="s">
        <v>251</v>
      </c>
    </row>
    <row r="185" spans="1:65" s="2" customFormat="1" ht="37.9" customHeight="1">
      <c r="A185" s="30"/>
      <c r="B185" s="148"/>
      <c r="C185" s="149" t="s">
        <v>252</v>
      </c>
      <c r="D185" s="149" t="s">
        <v>149</v>
      </c>
      <c r="E185" s="150" t="s">
        <v>253</v>
      </c>
      <c r="F185" s="151" t="s">
        <v>254</v>
      </c>
      <c r="G185" s="152" t="s">
        <v>255</v>
      </c>
      <c r="H185" s="153">
        <v>5.3</v>
      </c>
      <c r="I185" s="154"/>
      <c r="J185" s="155">
        <f>ROUND(I185*H185,2)</f>
        <v>0</v>
      </c>
      <c r="K185" s="156"/>
      <c r="L185" s="31"/>
      <c r="M185" s="157" t="s">
        <v>1</v>
      </c>
      <c r="N185" s="158" t="s">
        <v>40</v>
      </c>
      <c r="O185" s="59"/>
      <c r="P185" s="159">
        <f>O185*H185</f>
        <v>0</v>
      </c>
      <c r="Q185" s="159">
        <v>0</v>
      </c>
      <c r="R185" s="159">
        <f>Q185*H185</f>
        <v>0</v>
      </c>
      <c r="S185" s="159">
        <v>1.25</v>
      </c>
      <c r="T185" s="160">
        <f>S185*H185</f>
        <v>6.625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61" t="s">
        <v>153</v>
      </c>
      <c r="AT185" s="161" t="s">
        <v>149</v>
      </c>
      <c r="AU185" s="161" t="s">
        <v>154</v>
      </c>
      <c r="AY185" s="15" t="s">
        <v>146</v>
      </c>
      <c r="BE185" s="162">
        <f>IF(N185="základná",J185,0)</f>
        <v>0</v>
      </c>
      <c r="BF185" s="162">
        <f>IF(N185="znížená",J185,0)</f>
        <v>0</v>
      </c>
      <c r="BG185" s="162">
        <f>IF(N185="zákl. prenesená",J185,0)</f>
        <v>0</v>
      </c>
      <c r="BH185" s="162">
        <f>IF(N185="zníž. prenesená",J185,0)</f>
        <v>0</v>
      </c>
      <c r="BI185" s="162">
        <f>IF(N185="nulová",J185,0)</f>
        <v>0</v>
      </c>
      <c r="BJ185" s="15" t="s">
        <v>154</v>
      </c>
      <c r="BK185" s="162">
        <f>ROUND(I185*H185,2)</f>
        <v>0</v>
      </c>
      <c r="BL185" s="15" t="s">
        <v>153</v>
      </c>
      <c r="BM185" s="161" t="s">
        <v>256</v>
      </c>
    </row>
    <row r="186" spans="1:65" s="12" customFormat="1" ht="22.9" customHeight="1">
      <c r="B186" s="135"/>
      <c r="D186" s="136" t="s">
        <v>73</v>
      </c>
      <c r="E186" s="146" t="s">
        <v>257</v>
      </c>
      <c r="F186" s="146" t="s">
        <v>258</v>
      </c>
      <c r="I186" s="138"/>
      <c r="J186" s="147">
        <f>BK186</f>
        <v>0</v>
      </c>
      <c r="L186" s="135"/>
      <c r="M186" s="140"/>
      <c r="N186" s="141"/>
      <c r="O186" s="141"/>
      <c r="P186" s="142">
        <f>P187</f>
        <v>0</v>
      </c>
      <c r="Q186" s="141"/>
      <c r="R186" s="142">
        <f>R187</f>
        <v>0</v>
      </c>
      <c r="S186" s="141"/>
      <c r="T186" s="143">
        <f>T187</f>
        <v>0.3</v>
      </c>
      <c r="AR186" s="136" t="s">
        <v>81</v>
      </c>
      <c r="AT186" s="144" t="s">
        <v>73</v>
      </c>
      <c r="AU186" s="144" t="s">
        <v>81</v>
      </c>
      <c r="AY186" s="136" t="s">
        <v>146</v>
      </c>
      <c r="BK186" s="145">
        <f>BK187</f>
        <v>0</v>
      </c>
    </row>
    <row r="187" spans="1:65" s="2" customFormat="1" ht="24.2" customHeight="1">
      <c r="A187" s="30"/>
      <c r="B187" s="148"/>
      <c r="C187" s="149" t="s">
        <v>259</v>
      </c>
      <c r="D187" s="149" t="s">
        <v>149</v>
      </c>
      <c r="E187" s="150" t="s">
        <v>260</v>
      </c>
      <c r="F187" s="151" t="s">
        <v>261</v>
      </c>
      <c r="G187" s="152" t="s">
        <v>238</v>
      </c>
      <c r="H187" s="153">
        <v>30</v>
      </c>
      <c r="I187" s="154"/>
      <c r="J187" s="155">
        <f>ROUND(I187*H187,2)</f>
        <v>0</v>
      </c>
      <c r="K187" s="156"/>
      <c r="L187" s="31"/>
      <c r="M187" s="157" t="s">
        <v>1</v>
      </c>
      <c r="N187" s="158" t="s">
        <v>40</v>
      </c>
      <c r="O187" s="59"/>
      <c r="P187" s="159">
        <f>O187*H187</f>
        <v>0</v>
      </c>
      <c r="Q187" s="159">
        <v>0</v>
      </c>
      <c r="R187" s="159">
        <f>Q187*H187</f>
        <v>0</v>
      </c>
      <c r="S187" s="159">
        <v>0.01</v>
      </c>
      <c r="T187" s="160">
        <f>S187*H187</f>
        <v>0.3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1" t="s">
        <v>153</v>
      </c>
      <c r="AT187" s="161" t="s">
        <v>149</v>
      </c>
      <c r="AU187" s="161" t="s">
        <v>154</v>
      </c>
      <c r="AY187" s="15" t="s">
        <v>146</v>
      </c>
      <c r="BE187" s="162">
        <f>IF(N187="základná",J187,0)</f>
        <v>0</v>
      </c>
      <c r="BF187" s="162">
        <f>IF(N187="znížená",J187,0)</f>
        <v>0</v>
      </c>
      <c r="BG187" s="162">
        <f>IF(N187="zákl. prenesená",J187,0)</f>
        <v>0</v>
      </c>
      <c r="BH187" s="162">
        <f>IF(N187="zníž. prenesená",J187,0)</f>
        <v>0</v>
      </c>
      <c r="BI187" s="162">
        <f>IF(N187="nulová",J187,0)</f>
        <v>0</v>
      </c>
      <c r="BJ187" s="15" t="s">
        <v>154</v>
      </c>
      <c r="BK187" s="162">
        <f>ROUND(I187*H187,2)</f>
        <v>0</v>
      </c>
      <c r="BL187" s="15" t="s">
        <v>153</v>
      </c>
      <c r="BM187" s="161" t="s">
        <v>262</v>
      </c>
    </row>
    <row r="188" spans="1:65" s="12" customFormat="1" ht="22.9" customHeight="1">
      <c r="B188" s="135"/>
      <c r="D188" s="136" t="s">
        <v>73</v>
      </c>
      <c r="E188" s="146" t="s">
        <v>263</v>
      </c>
      <c r="F188" s="146" t="s">
        <v>264</v>
      </c>
      <c r="I188" s="138"/>
      <c r="J188" s="147">
        <f>BK188</f>
        <v>0</v>
      </c>
      <c r="L188" s="135"/>
      <c r="M188" s="140"/>
      <c r="N188" s="141"/>
      <c r="O188" s="141"/>
      <c r="P188" s="142">
        <f>SUM(P189:P192)</f>
        <v>0</v>
      </c>
      <c r="Q188" s="141"/>
      <c r="R188" s="142">
        <f>SUM(R189:R192)</f>
        <v>0</v>
      </c>
      <c r="S188" s="141"/>
      <c r="T188" s="143">
        <f>SUM(T189:T192)</f>
        <v>151.14500000000001</v>
      </c>
      <c r="AR188" s="136" t="s">
        <v>81</v>
      </c>
      <c r="AT188" s="144" t="s">
        <v>73</v>
      </c>
      <c r="AU188" s="144" t="s">
        <v>81</v>
      </c>
      <c r="AY188" s="136" t="s">
        <v>146</v>
      </c>
      <c r="BK188" s="145">
        <f>SUM(BK189:BK192)</f>
        <v>0</v>
      </c>
    </row>
    <row r="189" spans="1:65" s="2" customFormat="1" ht="24.2" customHeight="1">
      <c r="A189" s="30"/>
      <c r="B189" s="148"/>
      <c r="C189" s="149" t="s">
        <v>265</v>
      </c>
      <c r="D189" s="149" t="s">
        <v>149</v>
      </c>
      <c r="E189" s="150" t="s">
        <v>266</v>
      </c>
      <c r="F189" s="151" t="s">
        <v>267</v>
      </c>
      <c r="G189" s="152" t="s">
        <v>152</v>
      </c>
      <c r="H189" s="153">
        <v>30</v>
      </c>
      <c r="I189" s="154"/>
      <c r="J189" s="155">
        <f>ROUND(I189*H189,2)</f>
        <v>0</v>
      </c>
      <c r="K189" s="156"/>
      <c r="L189" s="31"/>
      <c r="M189" s="157" t="s">
        <v>1</v>
      </c>
      <c r="N189" s="158" t="s">
        <v>40</v>
      </c>
      <c r="O189" s="59"/>
      <c r="P189" s="159">
        <f>O189*H189</f>
        <v>0</v>
      </c>
      <c r="Q189" s="159">
        <v>0</v>
      </c>
      <c r="R189" s="159">
        <f>Q189*H189</f>
        <v>0</v>
      </c>
      <c r="S189" s="159">
        <v>0.18099999999999999</v>
      </c>
      <c r="T189" s="160">
        <f>S189*H189</f>
        <v>5.43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61" t="s">
        <v>153</v>
      </c>
      <c r="AT189" s="161" t="s">
        <v>149</v>
      </c>
      <c r="AU189" s="161" t="s">
        <v>154</v>
      </c>
      <c r="AY189" s="15" t="s">
        <v>146</v>
      </c>
      <c r="BE189" s="162">
        <f>IF(N189="základná",J189,0)</f>
        <v>0</v>
      </c>
      <c r="BF189" s="162">
        <f>IF(N189="znížená",J189,0)</f>
        <v>0</v>
      </c>
      <c r="BG189" s="162">
        <f>IF(N189="zákl. prenesená",J189,0)</f>
        <v>0</v>
      </c>
      <c r="BH189" s="162">
        <f>IF(N189="zníž. prenesená",J189,0)</f>
        <v>0</v>
      </c>
      <c r="BI189" s="162">
        <f>IF(N189="nulová",J189,0)</f>
        <v>0</v>
      </c>
      <c r="BJ189" s="15" t="s">
        <v>154</v>
      </c>
      <c r="BK189" s="162">
        <f>ROUND(I189*H189,2)</f>
        <v>0</v>
      </c>
      <c r="BL189" s="15" t="s">
        <v>153</v>
      </c>
      <c r="BM189" s="161" t="s">
        <v>268</v>
      </c>
    </row>
    <row r="190" spans="1:65" s="2" customFormat="1" ht="24.2" customHeight="1">
      <c r="A190" s="30"/>
      <c r="B190" s="148"/>
      <c r="C190" s="149" t="s">
        <v>14</v>
      </c>
      <c r="D190" s="149" t="s">
        <v>149</v>
      </c>
      <c r="E190" s="150" t="s">
        <v>269</v>
      </c>
      <c r="F190" s="151" t="s">
        <v>270</v>
      </c>
      <c r="G190" s="152" t="s">
        <v>152</v>
      </c>
      <c r="H190" s="153">
        <v>154</v>
      </c>
      <c r="I190" s="154"/>
      <c r="J190" s="155">
        <f>ROUND(I190*H190,2)</f>
        <v>0</v>
      </c>
      <c r="K190" s="156"/>
      <c r="L190" s="31"/>
      <c r="M190" s="157" t="s">
        <v>1</v>
      </c>
      <c r="N190" s="158" t="s">
        <v>40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0.26</v>
      </c>
      <c r="T190" s="160">
        <f>S190*H190</f>
        <v>40.04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61" t="s">
        <v>153</v>
      </c>
      <c r="AT190" s="161" t="s">
        <v>149</v>
      </c>
      <c r="AU190" s="161" t="s">
        <v>154</v>
      </c>
      <c r="AY190" s="15" t="s">
        <v>146</v>
      </c>
      <c r="BE190" s="162">
        <f>IF(N190="základná",J190,0)</f>
        <v>0</v>
      </c>
      <c r="BF190" s="162">
        <f>IF(N190="znížená",J190,0)</f>
        <v>0</v>
      </c>
      <c r="BG190" s="162">
        <f>IF(N190="zákl. prenesená",J190,0)</f>
        <v>0</v>
      </c>
      <c r="BH190" s="162">
        <f>IF(N190="zníž. prenesená",J190,0)</f>
        <v>0</v>
      </c>
      <c r="BI190" s="162">
        <f>IF(N190="nulová",J190,0)</f>
        <v>0</v>
      </c>
      <c r="BJ190" s="15" t="s">
        <v>154</v>
      </c>
      <c r="BK190" s="162">
        <f>ROUND(I190*H190,2)</f>
        <v>0</v>
      </c>
      <c r="BL190" s="15" t="s">
        <v>153</v>
      </c>
      <c r="BM190" s="161" t="s">
        <v>271</v>
      </c>
    </row>
    <row r="191" spans="1:65" s="2" customFormat="1" ht="33" customHeight="1">
      <c r="A191" s="30"/>
      <c r="B191" s="148"/>
      <c r="C191" s="149" t="s">
        <v>83</v>
      </c>
      <c r="D191" s="149" t="s">
        <v>149</v>
      </c>
      <c r="E191" s="150" t="s">
        <v>272</v>
      </c>
      <c r="F191" s="151" t="s">
        <v>273</v>
      </c>
      <c r="G191" s="152" t="s">
        <v>152</v>
      </c>
      <c r="H191" s="153">
        <v>184</v>
      </c>
      <c r="I191" s="154"/>
      <c r="J191" s="155">
        <f>ROUND(I191*H191,2)</f>
        <v>0</v>
      </c>
      <c r="K191" s="156"/>
      <c r="L191" s="31"/>
      <c r="M191" s="157" t="s">
        <v>1</v>
      </c>
      <c r="N191" s="158" t="s">
        <v>40</v>
      </c>
      <c r="O191" s="59"/>
      <c r="P191" s="159">
        <f>O191*H191</f>
        <v>0</v>
      </c>
      <c r="Q191" s="159">
        <v>0</v>
      </c>
      <c r="R191" s="159">
        <f>Q191*H191</f>
        <v>0</v>
      </c>
      <c r="S191" s="159">
        <v>0.5</v>
      </c>
      <c r="T191" s="160">
        <f>S191*H191</f>
        <v>92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1" t="s">
        <v>153</v>
      </c>
      <c r="AT191" s="161" t="s">
        <v>149</v>
      </c>
      <c r="AU191" s="161" t="s">
        <v>154</v>
      </c>
      <c r="AY191" s="15" t="s">
        <v>146</v>
      </c>
      <c r="BE191" s="162">
        <f>IF(N191="základná",J191,0)</f>
        <v>0</v>
      </c>
      <c r="BF191" s="162">
        <f>IF(N191="znížená",J191,0)</f>
        <v>0</v>
      </c>
      <c r="BG191" s="162">
        <f>IF(N191="zákl. prenesená",J191,0)</f>
        <v>0</v>
      </c>
      <c r="BH191" s="162">
        <f>IF(N191="zníž. prenesená",J191,0)</f>
        <v>0</v>
      </c>
      <c r="BI191" s="162">
        <f>IF(N191="nulová",J191,0)</f>
        <v>0</v>
      </c>
      <c r="BJ191" s="15" t="s">
        <v>154</v>
      </c>
      <c r="BK191" s="162">
        <f>ROUND(I191*H191,2)</f>
        <v>0</v>
      </c>
      <c r="BL191" s="15" t="s">
        <v>153</v>
      </c>
      <c r="BM191" s="161" t="s">
        <v>274</v>
      </c>
    </row>
    <row r="192" spans="1:65" s="2" customFormat="1" ht="33" customHeight="1">
      <c r="A192" s="30"/>
      <c r="B192" s="148"/>
      <c r="C192" s="149" t="s">
        <v>86</v>
      </c>
      <c r="D192" s="149" t="s">
        <v>149</v>
      </c>
      <c r="E192" s="150" t="s">
        <v>275</v>
      </c>
      <c r="F192" s="151" t="s">
        <v>276</v>
      </c>
      <c r="G192" s="152" t="s">
        <v>238</v>
      </c>
      <c r="H192" s="153">
        <v>547</v>
      </c>
      <c r="I192" s="154"/>
      <c r="J192" s="155">
        <f>ROUND(I192*H192,2)</f>
        <v>0</v>
      </c>
      <c r="K192" s="156"/>
      <c r="L192" s="31"/>
      <c r="M192" s="157" t="s">
        <v>1</v>
      </c>
      <c r="N192" s="158" t="s">
        <v>40</v>
      </c>
      <c r="O192" s="59"/>
      <c r="P192" s="159">
        <f>O192*H192</f>
        <v>0</v>
      </c>
      <c r="Q192" s="159">
        <v>0</v>
      </c>
      <c r="R192" s="159">
        <f>Q192*H192</f>
        <v>0</v>
      </c>
      <c r="S192" s="159">
        <v>2.5000000000000001E-2</v>
      </c>
      <c r="T192" s="160">
        <f>S192*H192</f>
        <v>13.675000000000001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61" t="s">
        <v>153</v>
      </c>
      <c r="AT192" s="161" t="s">
        <v>149</v>
      </c>
      <c r="AU192" s="161" t="s">
        <v>154</v>
      </c>
      <c r="AY192" s="15" t="s">
        <v>146</v>
      </c>
      <c r="BE192" s="162">
        <f>IF(N192="základná",J192,0)</f>
        <v>0</v>
      </c>
      <c r="BF192" s="162">
        <f>IF(N192="znížená",J192,0)</f>
        <v>0</v>
      </c>
      <c r="BG192" s="162">
        <f>IF(N192="zákl. prenesená",J192,0)</f>
        <v>0</v>
      </c>
      <c r="BH192" s="162">
        <f>IF(N192="zníž. prenesená",J192,0)</f>
        <v>0</v>
      </c>
      <c r="BI192" s="162">
        <f>IF(N192="nulová",J192,0)</f>
        <v>0</v>
      </c>
      <c r="BJ192" s="15" t="s">
        <v>154</v>
      </c>
      <c r="BK192" s="162">
        <f>ROUND(I192*H192,2)</f>
        <v>0</v>
      </c>
      <c r="BL192" s="15" t="s">
        <v>153</v>
      </c>
      <c r="BM192" s="161" t="s">
        <v>277</v>
      </c>
    </row>
    <row r="193" spans="1:65" s="12" customFormat="1" ht="22.9" customHeight="1">
      <c r="B193" s="135"/>
      <c r="D193" s="136" t="s">
        <v>73</v>
      </c>
      <c r="E193" s="146" t="s">
        <v>278</v>
      </c>
      <c r="F193" s="146" t="s">
        <v>279</v>
      </c>
      <c r="I193" s="138"/>
      <c r="J193" s="147">
        <f>BK193</f>
        <v>0</v>
      </c>
      <c r="L193" s="135"/>
      <c r="M193" s="140"/>
      <c r="N193" s="141"/>
      <c r="O193" s="141"/>
      <c r="P193" s="142">
        <f>SUM(P194:P195)</f>
        <v>0</v>
      </c>
      <c r="Q193" s="141"/>
      <c r="R193" s="142">
        <f>SUM(R194:R195)</f>
        <v>0</v>
      </c>
      <c r="S193" s="141"/>
      <c r="T193" s="143">
        <f>SUM(T194:T195)</f>
        <v>0</v>
      </c>
      <c r="AR193" s="136" t="s">
        <v>81</v>
      </c>
      <c r="AT193" s="144" t="s">
        <v>73</v>
      </c>
      <c r="AU193" s="144" t="s">
        <v>81</v>
      </c>
      <c r="AY193" s="136" t="s">
        <v>146</v>
      </c>
      <c r="BK193" s="145">
        <f>SUM(BK194:BK195)</f>
        <v>0</v>
      </c>
    </row>
    <row r="194" spans="1:65" s="2" customFormat="1" ht="24.2" customHeight="1">
      <c r="A194" s="30"/>
      <c r="B194" s="148"/>
      <c r="C194" s="149" t="s">
        <v>89</v>
      </c>
      <c r="D194" s="149" t="s">
        <v>149</v>
      </c>
      <c r="E194" s="150" t="s">
        <v>280</v>
      </c>
      <c r="F194" s="151" t="s">
        <v>281</v>
      </c>
      <c r="G194" s="152" t="s">
        <v>255</v>
      </c>
      <c r="H194" s="153">
        <v>871.92399999999998</v>
      </c>
      <c r="I194" s="154"/>
      <c r="J194" s="155">
        <f>ROUND(I194*H194,2)</f>
        <v>0</v>
      </c>
      <c r="K194" s="156"/>
      <c r="L194" s="31"/>
      <c r="M194" s="157" t="s">
        <v>1</v>
      </c>
      <c r="N194" s="158" t="s">
        <v>40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61" t="s">
        <v>153</v>
      </c>
      <c r="AT194" s="161" t="s">
        <v>149</v>
      </c>
      <c r="AU194" s="161" t="s">
        <v>154</v>
      </c>
      <c r="AY194" s="15" t="s">
        <v>146</v>
      </c>
      <c r="BE194" s="162">
        <f>IF(N194="základná",J194,0)</f>
        <v>0</v>
      </c>
      <c r="BF194" s="162">
        <f>IF(N194="znížená",J194,0)</f>
        <v>0</v>
      </c>
      <c r="BG194" s="162">
        <f>IF(N194="zákl. prenesená",J194,0)</f>
        <v>0</v>
      </c>
      <c r="BH194" s="162">
        <f>IF(N194="zníž. prenesená",J194,0)</f>
        <v>0</v>
      </c>
      <c r="BI194" s="162">
        <f>IF(N194="nulová",J194,0)</f>
        <v>0</v>
      </c>
      <c r="BJ194" s="15" t="s">
        <v>154</v>
      </c>
      <c r="BK194" s="162">
        <f>ROUND(I194*H194,2)</f>
        <v>0</v>
      </c>
      <c r="BL194" s="15" t="s">
        <v>153</v>
      </c>
      <c r="BM194" s="161" t="s">
        <v>282</v>
      </c>
    </row>
    <row r="195" spans="1:65" s="2" customFormat="1" ht="33" customHeight="1">
      <c r="A195" s="30"/>
      <c r="B195" s="148"/>
      <c r="C195" s="149" t="s">
        <v>92</v>
      </c>
      <c r="D195" s="149" t="s">
        <v>149</v>
      </c>
      <c r="E195" s="150" t="s">
        <v>283</v>
      </c>
      <c r="F195" s="151" t="s">
        <v>284</v>
      </c>
      <c r="G195" s="152" t="s">
        <v>255</v>
      </c>
      <c r="H195" s="153">
        <v>871.92399999999998</v>
      </c>
      <c r="I195" s="154"/>
      <c r="J195" s="155">
        <f>ROUND(I195*H195,2)</f>
        <v>0</v>
      </c>
      <c r="K195" s="156"/>
      <c r="L195" s="31"/>
      <c r="M195" s="157" t="s">
        <v>1</v>
      </c>
      <c r="N195" s="158" t="s">
        <v>40</v>
      </c>
      <c r="O195" s="59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61" t="s">
        <v>153</v>
      </c>
      <c r="AT195" s="161" t="s">
        <v>149</v>
      </c>
      <c r="AU195" s="161" t="s">
        <v>154</v>
      </c>
      <c r="AY195" s="15" t="s">
        <v>146</v>
      </c>
      <c r="BE195" s="162">
        <f>IF(N195="základná",J195,0)</f>
        <v>0</v>
      </c>
      <c r="BF195" s="162">
        <f>IF(N195="znížená",J195,0)</f>
        <v>0</v>
      </c>
      <c r="BG195" s="162">
        <f>IF(N195="zákl. prenesená",J195,0)</f>
        <v>0</v>
      </c>
      <c r="BH195" s="162">
        <f>IF(N195="zníž. prenesená",J195,0)</f>
        <v>0</v>
      </c>
      <c r="BI195" s="162">
        <f>IF(N195="nulová",J195,0)</f>
        <v>0</v>
      </c>
      <c r="BJ195" s="15" t="s">
        <v>154</v>
      </c>
      <c r="BK195" s="162">
        <f>ROUND(I195*H195,2)</f>
        <v>0</v>
      </c>
      <c r="BL195" s="15" t="s">
        <v>153</v>
      </c>
      <c r="BM195" s="161" t="s">
        <v>285</v>
      </c>
    </row>
    <row r="196" spans="1:65" s="12" customFormat="1" ht="22.9" customHeight="1">
      <c r="B196" s="135"/>
      <c r="D196" s="136" t="s">
        <v>73</v>
      </c>
      <c r="E196" s="146" t="s">
        <v>286</v>
      </c>
      <c r="F196" s="146" t="s">
        <v>287</v>
      </c>
      <c r="I196" s="138"/>
      <c r="J196" s="147">
        <f>BK196</f>
        <v>0</v>
      </c>
      <c r="L196" s="135"/>
      <c r="M196" s="140"/>
      <c r="N196" s="141"/>
      <c r="O196" s="141"/>
      <c r="P196" s="142">
        <f>P197</f>
        <v>0</v>
      </c>
      <c r="Q196" s="141"/>
      <c r="R196" s="142">
        <f>R197</f>
        <v>0</v>
      </c>
      <c r="S196" s="141"/>
      <c r="T196" s="143">
        <f>T197</f>
        <v>0</v>
      </c>
      <c r="AR196" s="136" t="s">
        <v>81</v>
      </c>
      <c r="AT196" s="144" t="s">
        <v>73</v>
      </c>
      <c r="AU196" s="144" t="s">
        <v>81</v>
      </c>
      <c r="AY196" s="136" t="s">
        <v>146</v>
      </c>
      <c r="BK196" s="145">
        <f>BK197</f>
        <v>0</v>
      </c>
    </row>
    <row r="197" spans="1:65" s="2" customFormat="1" ht="24.2" customHeight="1">
      <c r="A197" s="30"/>
      <c r="B197" s="148"/>
      <c r="C197" s="149" t="s">
        <v>95</v>
      </c>
      <c r="D197" s="149" t="s">
        <v>149</v>
      </c>
      <c r="E197" s="150" t="s">
        <v>288</v>
      </c>
      <c r="F197" s="151" t="s">
        <v>289</v>
      </c>
      <c r="G197" s="152" t="s">
        <v>238</v>
      </c>
      <c r="H197" s="153">
        <v>84</v>
      </c>
      <c r="I197" s="154"/>
      <c r="J197" s="155">
        <f>ROUND(I197*H197,2)</f>
        <v>0</v>
      </c>
      <c r="K197" s="156"/>
      <c r="L197" s="31"/>
      <c r="M197" s="157" t="s">
        <v>1</v>
      </c>
      <c r="N197" s="158" t="s">
        <v>40</v>
      </c>
      <c r="O197" s="59"/>
      <c r="P197" s="159">
        <f>O197*H197</f>
        <v>0</v>
      </c>
      <c r="Q197" s="159">
        <v>0</v>
      </c>
      <c r="R197" s="159">
        <f>Q197*H197</f>
        <v>0</v>
      </c>
      <c r="S197" s="159">
        <v>0</v>
      </c>
      <c r="T197" s="160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61" t="s">
        <v>153</v>
      </c>
      <c r="AT197" s="161" t="s">
        <v>149</v>
      </c>
      <c r="AU197" s="161" t="s">
        <v>154</v>
      </c>
      <c r="AY197" s="15" t="s">
        <v>146</v>
      </c>
      <c r="BE197" s="162">
        <f>IF(N197="základná",J197,0)</f>
        <v>0</v>
      </c>
      <c r="BF197" s="162">
        <f>IF(N197="znížená",J197,0)</f>
        <v>0</v>
      </c>
      <c r="BG197" s="162">
        <f>IF(N197="zákl. prenesená",J197,0)</f>
        <v>0</v>
      </c>
      <c r="BH197" s="162">
        <f>IF(N197="zníž. prenesená",J197,0)</f>
        <v>0</v>
      </c>
      <c r="BI197" s="162">
        <f>IF(N197="nulová",J197,0)</f>
        <v>0</v>
      </c>
      <c r="BJ197" s="15" t="s">
        <v>154</v>
      </c>
      <c r="BK197" s="162">
        <f>ROUND(I197*H197,2)</f>
        <v>0</v>
      </c>
      <c r="BL197" s="15" t="s">
        <v>153</v>
      </c>
      <c r="BM197" s="161" t="s">
        <v>290</v>
      </c>
    </row>
    <row r="198" spans="1:65" s="12" customFormat="1" ht="25.9" customHeight="1">
      <c r="B198" s="135"/>
      <c r="D198" s="136" t="s">
        <v>73</v>
      </c>
      <c r="E198" s="137" t="s">
        <v>240</v>
      </c>
      <c r="F198" s="137" t="s">
        <v>241</v>
      </c>
      <c r="I198" s="138"/>
      <c r="J198" s="139">
        <f>BK198</f>
        <v>0</v>
      </c>
      <c r="L198" s="135"/>
      <c r="M198" s="140"/>
      <c r="N198" s="141"/>
      <c r="O198" s="141"/>
      <c r="P198" s="142">
        <f>P199</f>
        <v>0</v>
      </c>
      <c r="Q198" s="141"/>
      <c r="R198" s="142">
        <f>R199</f>
        <v>0</v>
      </c>
      <c r="S198" s="141"/>
      <c r="T198" s="143">
        <f>T199</f>
        <v>24.253999999999998</v>
      </c>
      <c r="AR198" s="136" t="s">
        <v>81</v>
      </c>
      <c r="AT198" s="144" t="s">
        <v>73</v>
      </c>
      <c r="AU198" s="144" t="s">
        <v>74</v>
      </c>
      <c r="AY198" s="136" t="s">
        <v>146</v>
      </c>
      <c r="BK198" s="145">
        <f>BK199</f>
        <v>0</v>
      </c>
    </row>
    <row r="199" spans="1:65" s="12" customFormat="1" ht="22.9" customHeight="1">
      <c r="B199" s="135"/>
      <c r="D199" s="136" t="s">
        <v>73</v>
      </c>
      <c r="E199" s="146" t="s">
        <v>263</v>
      </c>
      <c r="F199" s="146" t="s">
        <v>264</v>
      </c>
      <c r="I199" s="138"/>
      <c r="J199" s="147">
        <f>BK199</f>
        <v>0</v>
      </c>
      <c r="L199" s="135"/>
      <c r="M199" s="140"/>
      <c r="N199" s="141"/>
      <c r="O199" s="141"/>
      <c r="P199" s="142">
        <f>P200</f>
        <v>0</v>
      </c>
      <c r="Q199" s="141"/>
      <c r="R199" s="142">
        <f>R200</f>
        <v>0</v>
      </c>
      <c r="S199" s="141"/>
      <c r="T199" s="143">
        <f>T200</f>
        <v>24.253999999999998</v>
      </c>
      <c r="AR199" s="136" t="s">
        <v>81</v>
      </c>
      <c r="AT199" s="144" t="s">
        <v>73</v>
      </c>
      <c r="AU199" s="144" t="s">
        <v>81</v>
      </c>
      <c r="AY199" s="136" t="s">
        <v>146</v>
      </c>
      <c r="BK199" s="145">
        <f>BK200</f>
        <v>0</v>
      </c>
    </row>
    <row r="200" spans="1:65" s="2" customFormat="1" ht="24.2" customHeight="1">
      <c r="A200" s="30"/>
      <c r="B200" s="148"/>
      <c r="C200" s="149" t="s">
        <v>98</v>
      </c>
      <c r="D200" s="149" t="s">
        <v>149</v>
      </c>
      <c r="E200" s="150" t="s">
        <v>266</v>
      </c>
      <c r="F200" s="151" t="s">
        <v>267</v>
      </c>
      <c r="G200" s="152" t="s">
        <v>152</v>
      </c>
      <c r="H200" s="153">
        <v>134</v>
      </c>
      <c r="I200" s="154"/>
      <c r="J200" s="155">
        <f>ROUND(I200*H200,2)</f>
        <v>0</v>
      </c>
      <c r="K200" s="156"/>
      <c r="L200" s="31"/>
      <c r="M200" s="157" t="s">
        <v>1</v>
      </c>
      <c r="N200" s="158" t="s">
        <v>40</v>
      </c>
      <c r="O200" s="59"/>
      <c r="P200" s="159">
        <f>O200*H200</f>
        <v>0</v>
      </c>
      <c r="Q200" s="159">
        <v>0</v>
      </c>
      <c r="R200" s="159">
        <f>Q200*H200</f>
        <v>0</v>
      </c>
      <c r="S200" s="159">
        <v>0.18099999999999999</v>
      </c>
      <c r="T200" s="160">
        <f>S200*H200</f>
        <v>24.253999999999998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1" t="s">
        <v>153</v>
      </c>
      <c r="AT200" s="161" t="s">
        <v>149</v>
      </c>
      <c r="AU200" s="161" t="s">
        <v>154</v>
      </c>
      <c r="AY200" s="15" t="s">
        <v>146</v>
      </c>
      <c r="BE200" s="162">
        <f>IF(N200="základná",J200,0)</f>
        <v>0</v>
      </c>
      <c r="BF200" s="162">
        <f>IF(N200="znížená",J200,0)</f>
        <v>0</v>
      </c>
      <c r="BG200" s="162">
        <f>IF(N200="zákl. prenesená",J200,0)</f>
        <v>0</v>
      </c>
      <c r="BH200" s="162">
        <f>IF(N200="zníž. prenesená",J200,0)</f>
        <v>0</v>
      </c>
      <c r="BI200" s="162">
        <f>IF(N200="nulová",J200,0)</f>
        <v>0</v>
      </c>
      <c r="BJ200" s="15" t="s">
        <v>154</v>
      </c>
      <c r="BK200" s="162">
        <f>ROUND(I200*H200,2)</f>
        <v>0</v>
      </c>
      <c r="BL200" s="15" t="s">
        <v>153</v>
      </c>
      <c r="BM200" s="161" t="s">
        <v>291</v>
      </c>
    </row>
    <row r="201" spans="1:65" s="12" customFormat="1" ht="25.9" customHeight="1">
      <c r="B201" s="135"/>
      <c r="D201" s="136" t="s">
        <v>73</v>
      </c>
      <c r="E201" s="137" t="s">
        <v>265</v>
      </c>
      <c r="F201" s="137" t="s">
        <v>292</v>
      </c>
      <c r="I201" s="138"/>
      <c r="J201" s="139">
        <f>BK201</f>
        <v>0</v>
      </c>
      <c r="L201" s="135"/>
      <c r="M201" s="140"/>
      <c r="N201" s="141"/>
      <c r="O201" s="141"/>
      <c r="P201" s="142">
        <f>P202</f>
        <v>0</v>
      </c>
      <c r="Q201" s="141"/>
      <c r="R201" s="142">
        <f>R202</f>
        <v>1411.7437499999999</v>
      </c>
      <c r="S201" s="141"/>
      <c r="T201" s="143">
        <f>T202</f>
        <v>0</v>
      </c>
      <c r="AR201" s="136" t="s">
        <v>81</v>
      </c>
      <c r="AT201" s="144" t="s">
        <v>73</v>
      </c>
      <c r="AU201" s="144" t="s">
        <v>74</v>
      </c>
      <c r="AY201" s="136" t="s">
        <v>146</v>
      </c>
      <c r="BK201" s="145">
        <f>BK202</f>
        <v>0</v>
      </c>
    </row>
    <row r="202" spans="1:65" s="12" customFormat="1" ht="22.9" customHeight="1">
      <c r="B202" s="135"/>
      <c r="D202" s="136" t="s">
        <v>73</v>
      </c>
      <c r="E202" s="146" t="s">
        <v>293</v>
      </c>
      <c r="F202" s="146" t="s">
        <v>294</v>
      </c>
      <c r="I202" s="138"/>
      <c r="J202" s="147">
        <f>BK202</f>
        <v>0</v>
      </c>
      <c r="L202" s="135"/>
      <c r="M202" s="140"/>
      <c r="N202" s="141"/>
      <c r="O202" s="141"/>
      <c r="P202" s="142">
        <f>P203</f>
        <v>0</v>
      </c>
      <c r="Q202" s="141"/>
      <c r="R202" s="142">
        <f>R203</f>
        <v>1411.7437499999999</v>
      </c>
      <c r="S202" s="141"/>
      <c r="T202" s="143">
        <f>T203</f>
        <v>0</v>
      </c>
      <c r="AR202" s="136" t="s">
        <v>81</v>
      </c>
      <c r="AT202" s="144" t="s">
        <v>73</v>
      </c>
      <c r="AU202" s="144" t="s">
        <v>81</v>
      </c>
      <c r="AY202" s="136" t="s">
        <v>146</v>
      </c>
      <c r="BK202" s="145">
        <f>BK203</f>
        <v>0</v>
      </c>
    </row>
    <row r="203" spans="1:65" s="2" customFormat="1" ht="44.25" customHeight="1">
      <c r="A203" s="30"/>
      <c r="B203" s="148"/>
      <c r="C203" s="149" t="s">
        <v>295</v>
      </c>
      <c r="D203" s="149" t="s">
        <v>149</v>
      </c>
      <c r="E203" s="150" t="s">
        <v>296</v>
      </c>
      <c r="F203" s="151" t="s">
        <v>297</v>
      </c>
      <c r="G203" s="152" t="s">
        <v>165</v>
      </c>
      <c r="H203" s="153">
        <v>731</v>
      </c>
      <c r="I203" s="154"/>
      <c r="J203" s="155">
        <f>ROUND(I203*H203,2)</f>
        <v>0</v>
      </c>
      <c r="K203" s="156"/>
      <c r="L203" s="31"/>
      <c r="M203" s="157" t="s">
        <v>1</v>
      </c>
      <c r="N203" s="158" t="s">
        <v>40</v>
      </c>
      <c r="O203" s="59"/>
      <c r="P203" s="159">
        <f>O203*H203</f>
        <v>0</v>
      </c>
      <c r="Q203" s="159">
        <v>1.9312499999999999</v>
      </c>
      <c r="R203" s="159">
        <f>Q203*H203</f>
        <v>1411.7437499999999</v>
      </c>
      <c r="S203" s="159">
        <v>0</v>
      </c>
      <c r="T203" s="160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61" t="s">
        <v>153</v>
      </c>
      <c r="AT203" s="161" t="s">
        <v>149</v>
      </c>
      <c r="AU203" s="161" t="s">
        <v>154</v>
      </c>
      <c r="AY203" s="15" t="s">
        <v>146</v>
      </c>
      <c r="BE203" s="162">
        <f>IF(N203="základná",J203,0)</f>
        <v>0</v>
      </c>
      <c r="BF203" s="162">
        <f>IF(N203="znížená",J203,0)</f>
        <v>0</v>
      </c>
      <c r="BG203" s="162">
        <f>IF(N203="zákl. prenesená",J203,0)</f>
        <v>0</v>
      </c>
      <c r="BH203" s="162">
        <f>IF(N203="zníž. prenesená",J203,0)</f>
        <v>0</v>
      </c>
      <c r="BI203" s="162">
        <f>IF(N203="nulová",J203,0)</f>
        <v>0</v>
      </c>
      <c r="BJ203" s="15" t="s">
        <v>154</v>
      </c>
      <c r="BK203" s="162">
        <f>ROUND(I203*H203,2)</f>
        <v>0</v>
      </c>
      <c r="BL203" s="15" t="s">
        <v>153</v>
      </c>
      <c r="BM203" s="161" t="s">
        <v>298</v>
      </c>
    </row>
    <row r="204" spans="1:65" s="12" customFormat="1" ht="25.9" customHeight="1">
      <c r="B204" s="135"/>
      <c r="D204" s="136" t="s">
        <v>73</v>
      </c>
      <c r="E204" s="137" t="s">
        <v>265</v>
      </c>
      <c r="F204" s="137" t="s">
        <v>292</v>
      </c>
      <c r="I204" s="138"/>
      <c r="J204" s="139">
        <f>BK204</f>
        <v>0</v>
      </c>
      <c r="L204" s="135"/>
      <c r="M204" s="140"/>
      <c r="N204" s="141"/>
      <c r="O204" s="141"/>
      <c r="P204" s="142">
        <f>P205+P209+P214+P221</f>
        <v>0</v>
      </c>
      <c r="Q204" s="141"/>
      <c r="R204" s="142">
        <f>R205+R209+R214+R221</f>
        <v>1842.1828100000002</v>
      </c>
      <c r="S204" s="141"/>
      <c r="T204" s="143">
        <f>T205+T209+T214+T221</f>
        <v>0</v>
      </c>
      <c r="AR204" s="136" t="s">
        <v>81</v>
      </c>
      <c r="AT204" s="144" t="s">
        <v>73</v>
      </c>
      <c r="AU204" s="144" t="s">
        <v>74</v>
      </c>
      <c r="AY204" s="136" t="s">
        <v>146</v>
      </c>
      <c r="BK204" s="145">
        <f>BK205+BK209+BK214+BK221</f>
        <v>0</v>
      </c>
    </row>
    <row r="205" spans="1:65" s="12" customFormat="1" ht="22.9" customHeight="1">
      <c r="B205" s="135"/>
      <c r="D205" s="136" t="s">
        <v>73</v>
      </c>
      <c r="E205" s="146" t="s">
        <v>293</v>
      </c>
      <c r="F205" s="146" t="s">
        <v>294</v>
      </c>
      <c r="I205" s="138"/>
      <c r="J205" s="147">
        <f>BK205</f>
        <v>0</v>
      </c>
      <c r="L205" s="135"/>
      <c r="M205" s="140"/>
      <c r="N205" s="141"/>
      <c r="O205" s="141"/>
      <c r="P205" s="142">
        <f>SUM(P206:P208)</f>
        <v>0</v>
      </c>
      <c r="Q205" s="141"/>
      <c r="R205" s="142">
        <f>SUM(R206:R208)</f>
        <v>898.57025999999996</v>
      </c>
      <c r="S205" s="141"/>
      <c r="T205" s="143">
        <f>SUM(T206:T208)</f>
        <v>0</v>
      </c>
      <c r="AR205" s="136" t="s">
        <v>81</v>
      </c>
      <c r="AT205" s="144" t="s">
        <v>73</v>
      </c>
      <c r="AU205" s="144" t="s">
        <v>81</v>
      </c>
      <c r="AY205" s="136" t="s">
        <v>146</v>
      </c>
      <c r="BK205" s="145">
        <f>SUM(BK206:BK208)</f>
        <v>0</v>
      </c>
    </row>
    <row r="206" spans="1:65" s="2" customFormat="1" ht="24.2" customHeight="1">
      <c r="A206" s="30"/>
      <c r="B206" s="148"/>
      <c r="C206" s="149" t="s">
        <v>299</v>
      </c>
      <c r="D206" s="149" t="s">
        <v>149</v>
      </c>
      <c r="E206" s="150" t="s">
        <v>300</v>
      </c>
      <c r="F206" s="151" t="s">
        <v>301</v>
      </c>
      <c r="G206" s="152" t="s">
        <v>152</v>
      </c>
      <c r="H206" s="153">
        <v>657</v>
      </c>
      <c r="I206" s="154"/>
      <c r="J206" s="155">
        <f>ROUND(I206*H206,2)</f>
        <v>0</v>
      </c>
      <c r="K206" s="156"/>
      <c r="L206" s="31"/>
      <c r="M206" s="157" t="s">
        <v>1</v>
      </c>
      <c r="N206" s="158" t="s">
        <v>40</v>
      </c>
      <c r="O206" s="59"/>
      <c r="P206" s="159">
        <f>O206*H206</f>
        <v>0</v>
      </c>
      <c r="Q206" s="159">
        <v>0.27994000000000002</v>
      </c>
      <c r="R206" s="159">
        <f>Q206*H206</f>
        <v>183.92058</v>
      </c>
      <c r="S206" s="159">
        <v>0</v>
      </c>
      <c r="T206" s="160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61" t="s">
        <v>153</v>
      </c>
      <c r="AT206" s="161" t="s">
        <v>149</v>
      </c>
      <c r="AU206" s="161" t="s">
        <v>154</v>
      </c>
      <c r="AY206" s="15" t="s">
        <v>146</v>
      </c>
      <c r="BE206" s="162">
        <f>IF(N206="základná",J206,0)</f>
        <v>0</v>
      </c>
      <c r="BF206" s="162">
        <f>IF(N206="znížená",J206,0)</f>
        <v>0</v>
      </c>
      <c r="BG206" s="162">
        <f>IF(N206="zákl. prenesená",J206,0)</f>
        <v>0</v>
      </c>
      <c r="BH206" s="162">
        <f>IF(N206="zníž. prenesená",J206,0)</f>
        <v>0</v>
      </c>
      <c r="BI206" s="162">
        <f>IF(N206="nulová",J206,0)</f>
        <v>0</v>
      </c>
      <c r="BJ206" s="15" t="s">
        <v>154</v>
      </c>
      <c r="BK206" s="162">
        <f>ROUND(I206*H206,2)</f>
        <v>0</v>
      </c>
      <c r="BL206" s="15" t="s">
        <v>153</v>
      </c>
      <c r="BM206" s="161" t="s">
        <v>302</v>
      </c>
    </row>
    <row r="207" spans="1:65" s="2" customFormat="1" ht="24.2" customHeight="1">
      <c r="A207" s="30"/>
      <c r="B207" s="148"/>
      <c r="C207" s="149" t="s">
        <v>303</v>
      </c>
      <c r="D207" s="149" t="s">
        <v>149</v>
      </c>
      <c r="E207" s="150" t="s">
        <v>304</v>
      </c>
      <c r="F207" s="151" t="s">
        <v>305</v>
      </c>
      <c r="G207" s="152" t="s">
        <v>152</v>
      </c>
      <c r="H207" s="153">
        <v>1548</v>
      </c>
      <c r="I207" s="154"/>
      <c r="J207" s="155">
        <f>ROUND(I207*H207,2)</f>
        <v>0</v>
      </c>
      <c r="K207" s="156"/>
      <c r="L207" s="31"/>
      <c r="M207" s="157" t="s">
        <v>1</v>
      </c>
      <c r="N207" s="158" t="s">
        <v>40</v>
      </c>
      <c r="O207" s="59"/>
      <c r="P207" s="159">
        <f>O207*H207</f>
        <v>0</v>
      </c>
      <c r="Q207" s="159">
        <v>0.46166000000000001</v>
      </c>
      <c r="R207" s="159">
        <f>Q207*H207</f>
        <v>714.64967999999999</v>
      </c>
      <c r="S207" s="159">
        <v>0</v>
      </c>
      <c r="T207" s="160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61" t="s">
        <v>153</v>
      </c>
      <c r="AT207" s="161" t="s">
        <v>149</v>
      </c>
      <c r="AU207" s="161" t="s">
        <v>154</v>
      </c>
      <c r="AY207" s="15" t="s">
        <v>146</v>
      </c>
      <c r="BE207" s="162">
        <f>IF(N207="základná",J207,0)</f>
        <v>0</v>
      </c>
      <c r="BF207" s="162">
        <f>IF(N207="znížená",J207,0)</f>
        <v>0</v>
      </c>
      <c r="BG207" s="162">
        <f>IF(N207="zákl. prenesená",J207,0)</f>
        <v>0</v>
      </c>
      <c r="BH207" s="162">
        <f>IF(N207="zníž. prenesená",J207,0)</f>
        <v>0</v>
      </c>
      <c r="BI207" s="162">
        <f>IF(N207="nulová",J207,0)</f>
        <v>0</v>
      </c>
      <c r="BJ207" s="15" t="s">
        <v>154</v>
      </c>
      <c r="BK207" s="162">
        <f>ROUND(I207*H207,2)</f>
        <v>0</v>
      </c>
      <c r="BL207" s="15" t="s">
        <v>153</v>
      </c>
      <c r="BM207" s="161" t="s">
        <v>306</v>
      </c>
    </row>
    <row r="208" spans="1:65" s="2" customFormat="1" ht="24.2" customHeight="1">
      <c r="A208" s="30"/>
      <c r="B208" s="148"/>
      <c r="C208" s="149" t="s">
        <v>307</v>
      </c>
      <c r="D208" s="149" t="s">
        <v>149</v>
      </c>
      <c r="E208" s="150" t="s">
        <v>308</v>
      </c>
      <c r="F208" s="151" t="s">
        <v>309</v>
      </c>
      <c r="G208" s="152" t="s">
        <v>165</v>
      </c>
      <c r="H208" s="153">
        <v>23</v>
      </c>
      <c r="I208" s="154"/>
      <c r="J208" s="155">
        <f>ROUND(I208*H208,2)</f>
        <v>0</v>
      </c>
      <c r="K208" s="156"/>
      <c r="L208" s="31"/>
      <c r="M208" s="157" t="s">
        <v>1</v>
      </c>
      <c r="N208" s="158" t="s">
        <v>40</v>
      </c>
      <c r="O208" s="59"/>
      <c r="P208" s="159">
        <f>O208*H208</f>
        <v>0</v>
      </c>
      <c r="Q208" s="159">
        <v>0</v>
      </c>
      <c r="R208" s="159">
        <f>Q208*H208</f>
        <v>0</v>
      </c>
      <c r="S208" s="159">
        <v>0</v>
      </c>
      <c r="T208" s="160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61" t="s">
        <v>153</v>
      </c>
      <c r="AT208" s="161" t="s">
        <v>149</v>
      </c>
      <c r="AU208" s="161" t="s">
        <v>154</v>
      </c>
      <c r="AY208" s="15" t="s">
        <v>146</v>
      </c>
      <c r="BE208" s="162">
        <f>IF(N208="základná",J208,0)</f>
        <v>0</v>
      </c>
      <c r="BF208" s="162">
        <f>IF(N208="znížená",J208,0)</f>
        <v>0</v>
      </c>
      <c r="BG208" s="162">
        <f>IF(N208="zákl. prenesená",J208,0)</f>
        <v>0</v>
      </c>
      <c r="BH208" s="162">
        <f>IF(N208="zníž. prenesená",J208,0)</f>
        <v>0</v>
      </c>
      <c r="BI208" s="162">
        <f>IF(N208="nulová",J208,0)</f>
        <v>0</v>
      </c>
      <c r="BJ208" s="15" t="s">
        <v>154</v>
      </c>
      <c r="BK208" s="162">
        <f>ROUND(I208*H208,2)</f>
        <v>0</v>
      </c>
      <c r="BL208" s="15" t="s">
        <v>153</v>
      </c>
      <c r="BM208" s="161" t="s">
        <v>310</v>
      </c>
    </row>
    <row r="209" spans="1:65" s="12" customFormat="1" ht="22.9" customHeight="1">
      <c r="B209" s="135"/>
      <c r="D209" s="136" t="s">
        <v>73</v>
      </c>
      <c r="E209" s="146" t="s">
        <v>311</v>
      </c>
      <c r="F209" s="146" t="s">
        <v>312</v>
      </c>
      <c r="I209" s="138"/>
      <c r="J209" s="147">
        <f>BK209</f>
        <v>0</v>
      </c>
      <c r="L209" s="135"/>
      <c r="M209" s="140"/>
      <c r="N209" s="141"/>
      <c r="O209" s="141"/>
      <c r="P209" s="142">
        <f>SUM(P210:P213)</f>
        <v>0</v>
      </c>
      <c r="Q209" s="141"/>
      <c r="R209" s="142">
        <f>SUM(R210:R213)</f>
        <v>590.22310000000004</v>
      </c>
      <c r="S209" s="141"/>
      <c r="T209" s="143">
        <f>SUM(T210:T213)</f>
        <v>0</v>
      </c>
      <c r="AR209" s="136" t="s">
        <v>81</v>
      </c>
      <c r="AT209" s="144" t="s">
        <v>73</v>
      </c>
      <c r="AU209" s="144" t="s">
        <v>81</v>
      </c>
      <c r="AY209" s="136" t="s">
        <v>146</v>
      </c>
      <c r="BK209" s="145">
        <f>SUM(BK210:BK213)</f>
        <v>0</v>
      </c>
    </row>
    <row r="210" spans="1:65" s="2" customFormat="1" ht="33" customHeight="1">
      <c r="A210" s="30"/>
      <c r="B210" s="148"/>
      <c r="C210" s="149" t="s">
        <v>313</v>
      </c>
      <c r="D210" s="149" t="s">
        <v>149</v>
      </c>
      <c r="E210" s="150" t="s">
        <v>314</v>
      </c>
      <c r="F210" s="151" t="s">
        <v>315</v>
      </c>
      <c r="G210" s="152" t="s">
        <v>152</v>
      </c>
      <c r="H210" s="153">
        <v>1442</v>
      </c>
      <c r="I210" s="154"/>
      <c r="J210" s="155">
        <f>ROUND(I210*H210,2)</f>
        <v>0</v>
      </c>
      <c r="K210" s="156"/>
      <c r="L210" s="31"/>
      <c r="M210" s="157" t="s">
        <v>1</v>
      </c>
      <c r="N210" s="158" t="s">
        <v>40</v>
      </c>
      <c r="O210" s="59"/>
      <c r="P210" s="159">
        <f>O210*H210</f>
        <v>0</v>
      </c>
      <c r="Q210" s="159">
        <v>5.8100000000000001E-3</v>
      </c>
      <c r="R210" s="159">
        <f>Q210*H210</f>
        <v>8.3780199999999994</v>
      </c>
      <c r="S210" s="159">
        <v>0</v>
      </c>
      <c r="T210" s="160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61" t="s">
        <v>153</v>
      </c>
      <c r="AT210" s="161" t="s">
        <v>149</v>
      </c>
      <c r="AU210" s="161" t="s">
        <v>154</v>
      </c>
      <c r="AY210" s="15" t="s">
        <v>146</v>
      </c>
      <c r="BE210" s="162">
        <f>IF(N210="základná",J210,0)</f>
        <v>0</v>
      </c>
      <c r="BF210" s="162">
        <f>IF(N210="znížená",J210,0)</f>
        <v>0</v>
      </c>
      <c r="BG210" s="162">
        <f>IF(N210="zákl. prenesená",J210,0)</f>
        <v>0</v>
      </c>
      <c r="BH210" s="162">
        <f>IF(N210="zníž. prenesená",J210,0)</f>
        <v>0</v>
      </c>
      <c r="BI210" s="162">
        <f>IF(N210="nulová",J210,0)</f>
        <v>0</v>
      </c>
      <c r="BJ210" s="15" t="s">
        <v>154</v>
      </c>
      <c r="BK210" s="162">
        <f>ROUND(I210*H210,2)</f>
        <v>0</v>
      </c>
      <c r="BL210" s="15" t="s">
        <v>153</v>
      </c>
      <c r="BM210" s="161" t="s">
        <v>316</v>
      </c>
    </row>
    <row r="211" spans="1:65" s="2" customFormat="1" ht="33" customHeight="1">
      <c r="A211" s="30"/>
      <c r="B211" s="148"/>
      <c r="C211" s="149" t="s">
        <v>317</v>
      </c>
      <c r="D211" s="149" t="s">
        <v>149</v>
      </c>
      <c r="E211" s="150" t="s">
        <v>318</v>
      </c>
      <c r="F211" s="151" t="s">
        <v>319</v>
      </c>
      <c r="G211" s="152" t="s">
        <v>152</v>
      </c>
      <c r="H211" s="153">
        <v>1548</v>
      </c>
      <c r="I211" s="154"/>
      <c r="J211" s="155">
        <f>ROUND(I211*H211,2)</f>
        <v>0</v>
      </c>
      <c r="K211" s="156"/>
      <c r="L211" s="31"/>
      <c r="M211" s="157" t="s">
        <v>1</v>
      </c>
      <c r="N211" s="158" t="s">
        <v>40</v>
      </c>
      <c r="O211" s="59"/>
      <c r="P211" s="159">
        <f>O211*H211</f>
        <v>0</v>
      </c>
      <c r="Q211" s="159">
        <v>5.1000000000000004E-4</v>
      </c>
      <c r="R211" s="159">
        <f>Q211*H211</f>
        <v>0.78948000000000007</v>
      </c>
      <c r="S211" s="159">
        <v>0</v>
      </c>
      <c r="T211" s="160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61" t="s">
        <v>153</v>
      </c>
      <c r="AT211" s="161" t="s">
        <v>149</v>
      </c>
      <c r="AU211" s="161" t="s">
        <v>154</v>
      </c>
      <c r="AY211" s="15" t="s">
        <v>146</v>
      </c>
      <c r="BE211" s="162">
        <f>IF(N211="základná",J211,0)</f>
        <v>0</v>
      </c>
      <c r="BF211" s="162">
        <f>IF(N211="znížená",J211,0)</f>
        <v>0</v>
      </c>
      <c r="BG211" s="162">
        <f>IF(N211="zákl. prenesená",J211,0)</f>
        <v>0</v>
      </c>
      <c r="BH211" s="162">
        <f>IF(N211="zníž. prenesená",J211,0)</f>
        <v>0</v>
      </c>
      <c r="BI211" s="162">
        <f>IF(N211="nulová",J211,0)</f>
        <v>0</v>
      </c>
      <c r="BJ211" s="15" t="s">
        <v>154</v>
      </c>
      <c r="BK211" s="162">
        <f>ROUND(I211*H211,2)</f>
        <v>0</v>
      </c>
      <c r="BL211" s="15" t="s">
        <v>153</v>
      </c>
      <c r="BM211" s="161" t="s">
        <v>320</v>
      </c>
    </row>
    <row r="212" spans="1:65" s="2" customFormat="1" ht="33" customHeight="1">
      <c r="A212" s="30"/>
      <c r="B212" s="148"/>
      <c r="C212" s="149" t="s">
        <v>321</v>
      </c>
      <c r="D212" s="149" t="s">
        <v>149</v>
      </c>
      <c r="E212" s="150" t="s">
        <v>322</v>
      </c>
      <c r="F212" s="151" t="s">
        <v>323</v>
      </c>
      <c r="G212" s="152" t="s">
        <v>152</v>
      </c>
      <c r="H212" s="153">
        <v>1442</v>
      </c>
      <c r="I212" s="154"/>
      <c r="J212" s="155">
        <f>ROUND(I212*H212,2)</f>
        <v>0</v>
      </c>
      <c r="K212" s="156"/>
      <c r="L212" s="31"/>
      <c r="M212" s="157" t="s">
        <v>1</v>
      </c>
      <c r="N212" s="158" t="s">
        <v>40</v>
      </c>
      <c r="O212" s="59"/>
      <c r="P212" s="159">
        <f>O212*H212</f>
        <v>0</v>
      </c>
      <c r="Q212" s="159">
        <v>0.26375999999999999</v>
      </c>
      <c r="R212" s="159">
        <f>Q212*H212</f>
        <v>380.34192000000002</v>
      </c>
      <c r="S212" s="159">
        <v>0</v>
      </c>
      <c r="T212" s="160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61" t="s">
        <v>153</v>
      </c>
      <c r="AT212" s="161" t="s">
        <v>149</v>
      </c>
      <c r="AU212" s="161" t="s">
        <v>154</v>
      </c>
      <c r="AY212" s="15" t="s">
        <v>146</v>
      </c>
      <c r="BE212" s="162">
        <f>IF(N212="základná",J212,0)</f>
        <v>0</v>
      </c>
      <c r="BF212" s="162">
        <f>IF(N212="znížená",J212,0)</f>
        <v>0</v>
      </c>
      <c r="BG212" s="162">
        <f>IF(N212="zákl. prenesená",J212,0)</f>
        <v>0</v>
      </c>
      <c r="BH212" s="162">
        <f>IF(N212="zníž. prenesená",J212,0)</f>
        <v>0</v>
      </c>
      <c r="BI212" s="162">
        <f>IF(N212="nulová",J212,0)</f>
        <v>0</v>
      </c>
      <c r="BJ212" s="15" t="s">
        <v>154</v>
      </c>
      <c r="BK212" s="162">
        <f>ROUND(I212*H212,2)</f>
        <v>0</v>
      </c>
      <c r="BL212" s="15" t="s">
        <v>153</v>
      </c>
      <c r="BM212" s="161" t="s">
        <v>324</v>
      </c>
    </row>
    <row r="213" spans="1:65" s="2" customFormat="1" ht="33" customHeight="1">
      <c r="A213" s="30"/>
      <c r="B213" s="148"/>
      <c r="C213" s="149" t="s">
        <v>325</v>
      </c>
      <c r="D213" s="149" t="s">
        <v>149</v>
      </c>
      <c r="E213" s="150" t="s">
        <v>326</v>
      </c>
      <c r="F213" s="151" t="s">
        <v>327</v>
      </c>
      <c r="G213" s="152" t="s">
        <v>152</v>
      </c>
      <c r="H213" s="153">
        <v>1548</v>
      </c>
      <c r="I213" s="154"/>
      <c r="J213" s="155">
        <f>ROUND(I213*H213,2)</f>
        <v>0</v>
      </c>
      <c r="K213" s="156"/>
      <c r="L213" s="31"/>
      <c r="M213" s="157" t="s">
        <v>1</v>
      </c>
      <c r="N213" s="158" t="s">
        <v>40</v>
      </c>
      <c r="O213" s="59"/>
      <c r="P213" s="159">
        <f>O213*H213</f>
        <v>0</v>
      </c>
      <c r="Q213" s="159">
        <v>0.12966</v>
      </c>
      <c r="R213" s="159">
        <f>Q213*H213</f>
        <v>200.71367999999998</v>
      </c>
      <c r="S213" s="159">
        <v>0</v>
      </c>
      <c r="T213" s="160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61" t="s">
        <v>153</v>
      </c>
      <c r="AT213" s="161" t="s">
        <v>149</v>
      </c>
      <c r="AU213" s="161" t="s">
        <v>154</v>
      </c>
      <c r="AY213" s="15" t="s">
        <v>146</v>
      </c>
      <c r="BE213" s="162">
        <f>IF(N213="základná",J213,0)</f>
        <v>0</v>
      </c>
      <c r="BF213" s="162">
        <f>IF(N213="znížená",J213,0)</f>
        <v>0</v>
      </c>
      <c r="BG213" s="162">
        <f>IF(N213="zákl. prenesená",J213,0)</f>
        <v>0</v>
      </c>
      <c r="BH213" s="162">
        <f>IF(N213="zníž. prenesená",J213,0)</f>
        <v>0</v>
      </c>
      <c r="BI213" s="162">
        <f>IF(N213="nulová",J213,0)</f>
        <v>0</v>
      </c>
      <c r="BJ213" s="15" t="s">
        <v>154</v>
      </c>
      <c r="BK213" s="162">
        <f>ROUND(I213*H213,2)</f>
        <v>0</v>
      </c>
      <c r="BL213" s="15" t="s">
        <v>153</v>
      </c>
      <c r="BM213" s="161" t="s">
        <v>328</v>
      </c>
    </row>
    <row r="214" spans="1:65" s="12" customFormat="1" ht="22.9" customHeight="1">
      <c r="B214" s="135"/>
      <c r="D214" s="136" t="s">
        <v>73</v>
      </c>
      <c r="E214" s="146" t="s">
        <v>329</v>
      </c>
      <c r="F214" s="146" t="s">
        <v>330</v>
      </c>
      <c r="I214" s="138"/>
      <c r="J214" s="147">
        <f>BK214</f>
        <v>0</v>
      </c>
      <c r="L214" s="135"/>
      <c r="M214" s="140"/>
      <c r="N214" s="141"/>
      <c r="O214" s="141"/>
      <c r="P214" s="142">
        <f>SUM(P215:P220)</f>
        <v>0</v>
      </c>
      <c r="Q214" s="141"/>
      <c r="R214" s="142">
        <f>SUM(R215:R220)</f>
        <v>153.34074000000001</v>
      </c>
      <c r="S214" s="141"/>
      <c r="T214" s="143">
        <f>SUM(T215:T220)</f>
        <v>0</v>
      </c>
      <c r="AR214" s="136" t="s">
        <v>81</v>
      </c>
      <c r="AT214" s="144" t="s">
        <v>73</v>
      </c>
      <c r="AU214" s="144" t="s">
        <v>81</v>
      </c>
      <c r="AY214" s="136" t="s">
        <v>146</v>
      </c>
      <c r="BK214" s="145">
        <f>SUM(BK215:BK220)</f>
        <v>0</v>
      </c>
    </row>
    <row r="215" spans="1:65" s="2" customFormat="1" ht="37.9" customHeight="1">
      <c r="A215" s="30"/>
      <c r="B215" s="148"/>
      <c r="C215" s="149" t="s">
        <v>331</v>
      </c>
      <c r="D215" s="149" t="s">
        <v>149</v>
      </c>
      <c r="E215" s="150" t="s">
        <v>332</v>
      </c>
      <c r="F215" s="151" t="s">
        <v>333</v>
      </c>
      <c r="G215" s="152" t="s">
        <v>152</v>
      </c>
      <c r="H215" s="153">
        <v>9</v>
      </c>
      <c r="I215" s="154"/>
      <c r="J215" s="155">
        <f>ROUND(I215*H215,2)</f>
        <v>0</v>
      </c>
      <c r="K215" s="156"/>
      <c r="L215" s="31"/>
      <c r="M215" s="157" t="s">
        <v>1</v>
      </c>
      <c r="N215" s="158" t="s">
        <v>40</v>
      </c>
      <c r="O215" s="59"/>
      <c r="P215" s="159">
        <f>O215*H215</f>
        <v>0</v>
      </c>
      <c r="Q215" s="159">
        <v>9.2499999999999999E-2</v>
      </c>
      <c r="R215" s="159">
        <f>Q215*H215</f>
        <v>0.83250000000000002</v>
      </c>
      <c r="S215" s="159">
        <v>0</v>
      </c>
      <c r="T215" s="160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61" t="s">
        <v>153</v>
      </c>
      <c r="AT215" s="161" t="s">
        <v>149</v>
      </c>
      <c r="AU215" s="161" t="s">
        <v>154</v>
      </c>
      <c r="AY215" s="15" t="s">
        <v>146</v>
      </c>
      <c r="BE215" s="162">
        <f>IF(N215="základná",J215,0)</f>
        <v>0</v>
      </c>
      <c r="BF215" s="162">
        <f>IF(N215="znížená",J215,0)</f>
        <v>0</v>
      </c>
      <c r="BG215" s="162">
        <f>IF(N215="zákl. prenesená",J215,0)</f>
        <v>0</v>
      </c>
      <c r="BH215" s="162">
        <f>IF(N215="zníž. prenesená",J215,0)</f>
        <v>0</v>
      </c>
      <c r="BI215" s="162">
        <f>IF(N215="nulová",J215,0)</f>
        <v>0</v>
      </c>
      <c r="BJ215" s="15" t="s">
        <v>154</v>
      </c>
      <c r="BK215" s="162">
        <f>ROUND(I215*H215,2)</f>
        <v>0</v>
      </c>
      <c r="BL215" s="15" t="s">
        <v>153</v>
      </c>
      <c r="BM215" s="161" t="s">
        <v>334</v>
      </c>
    </row>
    <row r="216" spans="1:65" s="2" customFormat="1" ht="37.9" customHeight="1">
      <c r="A216" s="30"/>
      <c r="B216" s="148"/>
      <c r="C216" s="163" t="s">
        <v>335</v>
      </c>
      <c r="D216" s="163" t="s">
        <v>213</v>
      </c>
      <c r="E216" s="164" t="s">
        <v>336</v>
      </c>
      <c r="F216" s="165" t="s">
        <v>337</v>
      </c>
      <c r="G216" s="166" t="s">
        <v>152</v>
      </c>
      <c r="H216" s="167">
        <v>9.18</v>
      </c>
      <c r="I216" s="168"/>
      <c r="J216" s="169">
        <f>ROUND(I216*H216,2)</f>
        <v>0</v>
      </c>
      <c r="K216" s="170"/>
      <c r="L216" s="171"/>
      <c r="M216" s="172" t="s">
        <v>1</v>
      </c>
      <c r="N216" s="173" t="s">
        <v>40</v>
      </c>
      <c r="O216" s="59"/>
      <c r="P216" s="159">
        <f>O216*H216</f>
        <v>0</v>
      </c>
      <c r="Q216" s="159">
        <v>0.13800000000000001</v>
      </c>
      <c r="R216" s="159">
        <f>Q216*H216</f>
        <v>1.26684</v>
      </c>
      <c r="S216" s="159">
        <v>0</v>
      </c>
      <c r="T216" s="160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61" t="s">
        <v>182</v>
      </c>
      <c r="AT216" s="161" t="s">
        <v>213</v>
      </c>
      <c r="AU216" s="161" t="s">
        <v>154</v>
      </c>
      <c r="AY216" s="15" t="s">
        <v>146</v>
      </c>
      <c r="BE216" s="162">
        <f>IF(N216="základná",J216,0)</f>
        <v>0</v>
      </c>
      <c r="BF216" s="162">
        <f>IF(N216="znížená",J216,0)</f>
        <v>0</v>
      </c>
      <c r="BG216" s="162">
        <f>IF(N216="zákl. prenesená",J216,0)</f>
        <v>0</v>
      </c>
      <c r="BH216" s="162">
        <f>IF(N216="zníž. prenesená",J216,0)</f>
        <v>0</v>
      </c>
      <c r="BI216" s="162">
        <f>IF(N216="nulová",J216,0)</f>
        <v>0</v>
      </c>
      <c r="BJ216" s="15" t="s">
        <v>154</v>
      </c>
      <c r="BK216" s="162">
        <f>ROUND(I216*H216,2)</f>
        <v>0</v>
      </c>
      <c r="BL216" s="15" t="s">
        <v>153</v>
      </c>
      <c r="BM216" s="161" t="s">
        <v>338</v>
      </c>
    </row>
    <row r="217" spans="1:65" s="13" customFormat="1" ht="11.25">
      <c r="B217" s="174"/>
      <c r="D217" s="175" t="s">
        <v>218</v>
      </c>
      <c r="F217" s="176" t="s">
        <v>339</v>
      </c>
      <c r="H217" s="177">
        <v>9.18</v>
      </c>
      <c r="I217" s="178"/>
      <c r="L217" s="174"/>
      <c r="M217" s="179"/>
      <c r="N217" s="180"/>
      <c r="O217" s="180"/>
      <c r="P217" s="180"/>
      <c r="Q217" s="180"/>
      <c r="R217" s="180"/>
      <c r="S217" s="180"/>
      <c r="T217" s="181"/>
      <c r="AT217" s="182" t="s">
        <v>218</v>
      </c>
      <c r="AU217" s="182" t="s">
        <v>154</v>
      </c>
      <c r="AV217" s="13" t="s">
        <v>154</v>
      </c>
      <c r="AW217" s="13" t="s">
        <v>4</v>
      </c>
      <c r="AX217" s="13" t="s">
        <v>81</v>
      </c>
      <c r="AY217" s="182" t="s">
        <v>146</v>
      </c>
    </row>
    <row r="218" spans="1:65" s="2" customFormat="1" ht="37.9" customHeight="1">
      <c r="A218" s="30"/>
      <c r="B218" s="148"/>
      <c r="C218" s="149" t="s">
        <v>340</v>
      </c>
      <c r="D218" s="149" t="s">
        <v>149</v>
      </c>
      <c r="E218" s="150" t="s">
        <v>341</v>
      </c>
      <c r="F218" s="151" t="s">
        <v>342</v>
      </c>
      <c r="G218" s="152" t="s">
        <v>152</v>
      </c>
      <c r="H218" s="153">
        <v>657</v>
      </c>
      <c r="I218" s="154"/>
      <c r="J218" s="155">
        <f>ROUND(I218*H218,2)</f>
        <v>0</v>
      </c>
      <c r="K218" s="156"/>
      <c r="L218" s="31"/>
      <c r="M218" s="157" t="s">
        <v>1</v>
      </c>
      <c r="N218" s="158" t="s">
        <v>40</v>
      </c>
      <c r="O218" s="59"/>
      <c r="P218" s="159">
        <f>O218*H218</f>
        <v>0</v>
      </c>
      <c r="Q218" s="159">
        <v>9.2499999999999999E-2</v>
      </c>
      <c r="R218" s="159">
        <f>Q218*H218</f>
        <v>60.772500000000001</v>
      </c>
      <c r="S218" s="159">
        <v>0</v>
      </c>
      <c r="T218" s="160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61" t="s">
        <v>153</v>
      </c>
      <c r="AT218" s="161" t="s">
        <v>149</v>
      </c>
      <c r="AU218" s="161" t="s">
        <v>154</v>
      </c>
      <c r="AY218" s="15" t="s">
        <v>146</v>
      </c>
      <c r="BE218" s="162">
        <f>IF(N218="základná",J218,0)</f>
        <v>0</v>
      </c>
      <c r="BF218" s="162">
        <f>IF(N218="znížená",J218,0)</f>
        <v>0</v>
      </c>
      <c r="BG218" s="162">
        <f>IF(N218="zákl. prenesená",J218,0)</f>
        <v>0</v>
      </c>
      <c r="BH218" s="162">
        <f>IF(N218="zníž. prenesená",J218,0)</f>
        <v>0</v>
      </c>
      <c r="BI218" s="162">
        <f>IF(N218="nulová",J218,0)</f>
        <v>0</v>
      </c>
      <c r="BJ218" s="15" t="s">
        <v>154</v>
      </c>
      <c r="BK218" s="162">
        <f>ROUND(I218*H218,2)</f>
        <v>0</v>
      </c>
      <c r="BL218" s="15" t="s">
        <v>153</v>
      </c>
      <c r="BM218" s="161" t="s">
        <v>343</v>
      </c>
    </row>
    <row r="219" spans="1:65" s="2" customFormat="1" ht="33" customHeight="1">
      <c r="A219" s="30"/>
      <c r="B219" s="148"/>
      <c r="C219" s="163" t="s">
        <v>344</v>
      </c>
      <c r="D219" s="163" t="s">
        <v>213</v>
      </c>
      <c r="E219" s="164" t="s">
        <v>345</v>
      </c>
      <c r="F219" s="165" t="s">
        <v>346</v>
      </c>
      <c r="G219" s="166" t="s">
        <v>152</v>
      </c>
      <c r="H219" s="167">
        <v>670.14</v>
      </c>
      <c r="I219" s="168"/>
      <c r="J219" s="169">
        <f>ROUND(I219*H219,2)</f>
        <v>0</v>
      </c>
      <c r="K219" s="170"/>
      <c r="L219" s="171"/>
      <c r="M219" s="172" t="s">
        <v>1</v>
      </c>
      <c r="N219" s="173" t="s">
        <v>40</v>
      </c>
      <c r="O219" s="59"/>
      <c r="P219" s="159">
        <f>O219*H219</f>
        <v>0</v>
      </c>
      <c r="Q219" s="159">
        <v>0.13500000000000001</v>
      </c>
      <c r="R219" s="159">
        <f>Q219*H219</f>
        <v>90.468900000000005</v>
      </c>
      <c r="S219" s="159">
        <v>0</v>
      </c>
      <c r="T219" s="160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61" t="s">
        <v>182</v>
      </c>
      <c r="AT219" s="161" t="s">
        <v>213</v>
      </c>
      <c r="AU219" s="161" t="s">
        <v>154</v>
      </c>
      <c r="AY219" s="15" t="s">
        <v>146</v>
      </c>
      <c r="BE219" s="162">
        <f>IF(N219="základná",J219,0)</f>
        <v>0</v>
      </c>
      <c r="BF219" s="162">
        <f>IF(N219="znížená",J219,0)</f>
        <v>0</v>
      </c>
      <c r="BG219" s="162">
        <f>IF(N219="zákl. prenesená",J219,0)</f>
        <v>0</v>
      </c>
      <c r="BH219" s="162">
        <f>IF(N219="zníž. prenesená",J219,0)</f>
        <v>0</v>
      </c>
      <c r="BI219" s="162">
        <f>IF(N219="nulová",J219,0)</f>
        <v>0</v>
      </c>
      <c r="BJ219" s="15" t="s">
        <v>154</v>
      </c>
      <c r="BK219" s="162">
        <f>ROUND(I219*H219,2)</f>
        <v>0</v>
      </c>
      <c r="BL219" s="15" t="s">
        <v>153</v>
      </c>
      <c r="BM219" s="161" t="s">
        <v>347</v>
      </c>
    </row>
    <row r="220" spans="1:65" s="13" customFormat="1" ht="11.25">
      <c r="B220" s="174"/>
      <c r="D220" s="175" t="s">
        <v>218</v>
      </c>
      <c r="F220" s="176" t="s">
        <v>348</v>
      </c>
      <c r="H220" s="177">
        <v>670.14</v>
      </c>
      <c r="I220" s="178"/>
      <c r="L220" s="174"/>
      <c r="M220" s="179"/>
      <c r="N220" s="180"/>
      <c r="O220" s="180"/>
      <c r="P220" s="180"/>
      <c r="Q220" s="180"/>
      <c r="R220" s="180"/>
      <c r="S220" s="180"/>
      <c r="T220" s="181"/>
      <c r="AT220" s="182" t="s">
        <v>218</v>
      </c>
      <c r="AU220" s="182" t="s">
        <v>154</v>
      </c>
      <c r="AV220" s="13" t="s">
        <v>154</v>
      </c>
      <c r="AW220" s="13" t="s">
        <v>4</v>
      </c>
      <c r="AX220" s="13" t="s">
        <v>81</v>
      </c>
      <c r="AY220" s="182" t="s">
        <v>146</v>
      </c>
    </row>
    <row r="221" spans="1:65" s="12" customFormat="1" ht="22.9" customHeight="1">
      <c r="B221" s="135"/>
      <c r="D221" s="136" t="s">
        <v>73</v>
      </c>
      <c r="E221" s="146" t="s">
        <v>349</v>
      </c>
      <c r="F221" s="146" t="s">
        <v>350</v>
      </c>
      <c r="I221" s="138"/>
      <c r="J221" s="147">
        <f>BK221</f>
        <v>0</v>
      </c>
      <c r="L221" s="135"/>
      <c r="M221" s="140"/>
      <c r="N221" s="141"/>
      <c r="O221" s="141"/>
      <c r="P221" s="142">
        <f>SUM(P222:P236)</f>
        <v>0</v>
      </c>
      <c r="Q221" s="141"/>
      <c r="R221" s="142">
        <f>SUM(R222:R236)</f>
        <v>200.04871000000003</v>
      </c>
      <c r="S221" s="141"/>
      <c r="T221" s="143">
        <f>SUM(T222:T236)</f>
        <v>0</v>
      </c>
      <c r="AR221" s="136" t="s">
        <v>81</v>
      </c>
      <c r="AT221" s="144" t="s">
        <v>73</v>
      </c>
      <c r="AU221" s="144" t="s">
        <v>81</v>
      </c>
      <c r="AY221" s="136" t="s">
        <v>146</v>
      </c>
      <c r="BK221" s="145">
        <f>SUM(BK222:BK236)</f>
        <v>0</v>
      </c>
    </row>
    <row r="222" spans="1:65" s="2" customFormat="1" ht="24.2" customHeight="1">
      <c r="A222" s="30"/>
      <c r="B222" s="148"/>
      <c r="C222" s="149" t="s">
        <v>351</v>
      </c>
      <c r="D222" s="149" t="s">
        <v>149</v>
      </c>
      <c r="E222" s="150" t="s">
        <v>352</v>
      </c>
      <c r="F222" s="151" t="s">
        <v>353</v>
      </c>
      <c r="G222" s="152" t="s">
        <v>354</v>
      </c>
      <c r="H222" s="153">
        <v>16</v>
      </c>
      <c r="I222" s="154"/>
      <c r="J222" s="155">
        <f t="shared" ref="J222:J230" si="0">ROUND(I222*H222,2)</f>
        <v>0</v>
      </c>
      <c r="K222" s="156"/>
      <c r="L222" s="31"/>
      <c r="M222" s="157" t="s">
        <v>1</v>
      </c>
      <c r="N222" s="158" t="s">
        <v>40</v>
      </c>
      <c r="O222" s="59"/>
      <c r="P222" s="159">
        <f t="shared" ref="P222:P230" si="1">O222*H222</f>
        <v>0</v>
      </c>
      <c r="Q222" s="159">
        <v>0.22133</v>
      </c>
      <c r="R222" s="159">
        <f t="shared" ref="R222:R230" si="2">Q222*H222</f>
        <v>3.54128</v>
      </c>
      <c r="S222" s="159">
        <v>0</v>
      </c>
      <c r="T222" s="160">
        <f t="shared" ref="T222:T230" si="3"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61" t="s">
        <v>153</v>
      </c>
      <c r="AT222" s="161" t="s">
        <v>149</v>
      </c>
      <c r="AU222" s="161" t="s">
        <v>154</v>
      </c>
      <c r="AY222" s="15" t="s">
        <v>146</v>
      </c>
      <c r="BE222" s="162">
        <f t="shared" ref="BE222:BE230" si="4">IF(N222="základná",J222,0)</f>
        <v>0</v>
      </c>
      <c r="BF222" s="162">
        <f t="shared" ref="BF222:BF230" si="5">IF(N222="znížená",J222,0)</f>
        <v>0</v>
      </c>
      <c r="BG222" s="162">
        <f t="shared" ref="BG222:BG230" si="6">IF(N222="zákl. prenesená",J222,0)</f>
        <v>0</v>
      </c>
      <c r="BH222" s="162">
        <f t="shared" ref="BH222:BH230" si="7">IF(N222="zníž. prenesená",J222,0)</f>
        <v>0</v>
      </c>
      <c r="BI222" s="162">
        <f t="shared" ref="BI222:BI230" si="8">IF(N222="nulová",J222,0)</f>
        <v>0</v>
      </c>
      <c r="BJ222" s="15" t="s">
        <v>154</v>
      </c>
      <c r="BK222" s="162">
        <f t="shared" ref="BK222:BK230" si="9">ROUND(I222*H222,2)</f>
        <v>0</v>
      </c>
      <c r="BL222" s="15" t="s">
        <v>153</v>
      </c>
      <c r="BM222" s="161" t="s">
        <v>355</v>
      </c>
    </row>
    <row r="223" spans="1:65" s="2" customFormat="1" ht="24.2" customHeight="1">
      <c r="A223" s="30"/>
      <c r="B223" s="148"/>
      <c r="C223" s="149" t="s">
        <v>356</v>
      </c>
      <c r="D223" s="149" t="s">
        <v>149</v>
      </c>
      <c r="E223" s="150" t="s">
        <v>357</v>
      </c>
      <c r="F223" s="151" t="s">
        <v>358</v>
      </c>
      <c r="G223" s="152" t="s">
        <v>354</v>
      </c>
      <c r="H223" s="153">
        <v>16</v>
      </c>
      <c r="I223" s="154"/>
      <c r="J223" s="155">
        <f t="shared" si="0"/>
        <v>0</v>
      </c>
      <c r="K223" s="156"/>
      <c r="L223" s="31"/>
      <c r="M223" s="157" t="s">
        <v>1</v>
      </c>
      <c r="N223" s="158" t="s">
        <v>40</v>
      </c>
      <c r="O223" s="59"/>
      <c r="P223" s="159">
        <f t="shared" si="1"/>
        <v>0</v>
      </c>
      <c r="Q223" s="159">
        <v>0.11958000000000001</v>
      </c>
      <c r="R223" s="159">
        <f t="shared" si="2"/>
        <v>1.9132800000000001</v>
      </c>
      <c r="S223" s="159">
        <v>0</v>
      </c>
      <c r="T223" s="160">
        <f t="shared" si="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61" t="s">
        <v>153</v>
      </c>
      <c r="AT223" s="161" t="s">
        <v>149</v>
      </c>
      <c r="AU223" s="161" t="s">
        <v>154</v>
      </c>
      <c r="AY223" s="15" t="s">
        <v>146</v>
      </c>
      <c r="BE223" s="162">
        <f t="shared" si="4"/>
        <v>0</v>
      </c>
      <c r="BF223" s="162">
        <f t="shared" si="5"/>
        <v>0</v>
      </c>
      <c r="BG223" s="162">
        <f t="shared" si="6"/>
        <v>0</v>
      </c>
      <c r="BH223" s="162">
        <f t="shared" si="7"/>
        <v>0</v>
      </c>
      <c r="BI223" s="162">
        <f t="shared" si="8"/>
        <v>0</v>
      </c>
      <c r="BJ223" s="15" t="s">
        <v>154</v>
      </c>
      <c r="BK223" s="162">
        <f t="shared" si="9"/>
        <v>0</v>
      </c>
      <c r="BL223" s="15" t="s">
        <v>153</v>
      </c>
      <c r="BM223" s="161" t="s">
        <v>359</v>
      </c>
    </row>
    <row r="224" spans="1:65" s="2" customFormat="1" ht="16.5" customHeight="1">
      <c r="A224" s="30"/>
      <c r="B224" s="148"/>
      <c r="C224" s="163" t="s">
        <v>360</v>
      </c>
      <c r="D224" s="163" t="s">
        <v>213</v>
      </c>
      <c r="E224" s="164" t="s">
        <v>361</v>
      </c>
      <c r="F224" s="165" t="s">
        <v>362</v>
      </c>
      <c r="G224" s="166" t="s">
        <v>354</v>
      </c>
      <c r="H224" s="167">
        <v>16</v>
      </c>
      <c r="I224" s="168"/>
      <c r="J224" s="169">
        <f t="shared" si="0"/>
        <v>0</v>
      </c>
      <c r="K224" s="170"/>
      <c r="L224" s="171"/>
      <c r="M224" s="172" t="s">
        <v>1</v>
      </c>
      <c r="N224" s="173" t="s">
        <v>40</v>
      </c>
      <c r="O224" s="59"/>
      <c r="P224" s="159">
        <f t="shared" si="1"/>
        <v>0</v>
      </c>
      <c r="Q224" s="159">
        <v>1.4E-3</v>
      </c>
      <c r="R224" s="159">
        <f t="shared" si="2"/>
        <v>2.24E-2</v>
      </c>
      <c r="S224" s="159">
        <v>0</v>
      </c>
      <c r="T224" s="160">
        <f t="shared" si="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61" t="s">
        <v>182</v>
      </c>
      <c r="AT224" s="161" t="s">
        <v>213</v>
      </c>
      <c r="AU224" s="161" t="s">
        <v>154</v>
      </c>
      <c r="AY224" s="15" t="s">
        <v>146</v>
      </c>
      <c r="BE224" s="162">
        <f t="shared" si="4"/>
        <v>0</v>
      </c>
      <c r="BF224" s="162">
        <f t="shared" si="5"/>
        <v>0</v>
      </c>
      <c r="BG224" s="162">
        <f t="shared" si="6"/>
        <v>0</v>
      </c>
      <c r="BH224" s="162">
        <f t="shared" si="7"/>
        <v>0</v>
      </c>
      <c r="BI224" s="162">
        <f t="shared" si="8"/>
        <v>0</v>
      </c>
      <c r="BJ224" s="15" t="s">
        <v>154</v>
      </c>
      <c r="BK224" s="162">
        <f t="shared" si="9"/>
        <v>0</v>
      </c>
      <c r="BL224" s="15" t="s">
        <v>153</v>
      </c>
      <c r="BM224" s="161" t="s">
        <v>363</v>
      </c>
    </row>
    <row r="225" spans="1:65" s="2" customFormat="1" ht="37.9" customHeight="1">
      <c r="A225" s="30"/>
      <c r="B225" s="148"/>
      <c r="C225" s="149" t="s">
        <v>364</v>
      </c>
      <c r="D225" s="149" t="s">
        <v>149</v>
      </c>
      <c r="E225" s="150" t="s">
        <v>365</v>
      </c>
      <c r="F225" s="151" t="s">
        <v>366</v>
      </c>
      <c r="G225" s="152" t="s">
        <v>238</v>
      </c>
      <c r="H225" s="153">
        <v>24</v>
      </c>
      <c r="I225" s="154"/>
      <c r="J225" s="155">
        <f t="shared" si="0"/>
        <v>0</v>
      </c>
      <c r="K225" s="156"/>
      <c r="L225" s="31"/>
      <c r="M225" s="157" t="s">
        <v>1</v>
      </c>
      <c r="N225" s="158" t="s">
        <v>40</v>
      </c>
      <c r="O225" s="59"/>
      <c r="P225" s="159">
        <f t="shared" si="1"/>
        <v>0</v>
      </c>
      <c r="Q225" s="159">
        <v>8.0000000000000007E-5</v>
      </c>
      <c r="R225" s="159">
        <f t="shared" si="2"/>
        <v>1.9200000000000003E-3</v>
      </c>
      <c r="S225" s="159">
        <v>0</v>
      </c>
      <c r="T225" s="160">
        <f t="shared" si="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61" t="s">
        <v>153</v>
      </c>
      <c r="AT225" s="161" t="s">
        <v>149</v>
      </c>
      <c r="AU225" s="161" t="s">
        <v>154</v>
      </c>
      <c r="AY225" s="15" t="s">
        <v>146</v>
      </c>
      <c r="BE225" s="162">
        <f t="shared" si="4"/>
        <v>0</v>
      </c>
      <c r="BF225" s="162">
        <f t="shared" si="5"/>
        <v>0</v>
      </c>
      <c r="BG225" s="162">
        <f t="shared" si="6"/>
        <v>0</v>
      </c>
      <c r="BH225" s="162">
        <f t="shared" si="7"/>
        <v>0</v>
      </c>
      <c r="BI225" s="162">
        <f t="shared" si="8"/>
        <v>0</v>
      </c>
      <c r="BJ225" s="15" t="s">
        <v>154</v>
      </c>
      <c r="BK225" s="162">
        <f t="shared" si="9"/>
        <v>0</v>
      </c>
      <c r="BL225" s="15" t="s">
        <v>153</v>
      </c>
      <c r="BM225" s="161" t="s">
        <v>367</v>
      </c>
    </row>
    <row r="226" spans="1:65" s="2" customFormat="1" ht="24.2" customHeight="1">
      <c r="A226" s="30"/>
      <c r="B226" s="148"/>
      <c r="C226" s="149" t="s">
        <v>368</v>
      </c>
      <c r="D226" s="149" t="s">
        <v>149</v>
      </c>
      <c r="E226" s="150" t="s">
        <v>369</v>
      </c>
      <c r="F226" s="151" t="s">
        <v>370</v>
      </c>
      <c r="G226" s="152" t="s">
        <v>354</v>
      </c>
      <c r="H226" s="153">
        <v>16</v>
      </c>
      <c r="I226" s="154"/>
      <c r="J226" s="155">
        <f t="shared" si="0"/>
        <v>0</v>
      </c>
      <c r="K226" s="156"/>
      <c r="L226" s="31"/>
      <c r="M226" s="157" t="s">
        <v>1</v>
      </c>
      <c r="N226" s="158" t="s">
        <v>40</v>
      </c>
      <c r="O226" s="59"/>
      <c r="P226" s="159">
        <f t="shared" si="1"/>
        <v>0</v>
      </c>
      <c r="Q226" s="159">
        <v>0.22133</v>
      </c>
      <c r="R226" s="159">
        <f t="shared" si="2"/>
        <v>3.54128</v>
      </c>
      <c r="S226" s="159">
        <v>0</v>
      </c>
      <c r="T226" s="160">
        <f t="shared" si="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61" t="s">
        <v>153</v>
      </c>
      <c r="AT226" s="161" t="s">
        <v>149</v>
      </c>
      <c r="AU226" s="161" t="s">
        <v>154</v>
      </c>
      <c r="AY226" s="15" t="s">
        <v>146</v>
      </c>
      <c r="BE226" s="162">
        <f t="shared" si="4"/>
        <v>0</v>
      </c>
      <c r="BF226" s="162">
        <f t="shared" si="5"/>
        <v>0</v>
      </c>
      <c r="BG226" s="162">
        <f t="shared" si="6"/>
        <v>0</v>
      </c>
      <c r="BH226" s="162">
        <f t="shared" si="7"/>
        <v>0</v>
      </c>
      <c r="BI226" s="162">
        <f t="shared" si="8"/>
        <v>0</v>
      </c>
      <c r="BJ226" s="15" t="s">
        <v>154</v>
      </c>
      <c r="BK226" s="162">
        <f t="shared" si="9"/>
        <v>0</v>
      </c>
      <c r="BL226" s="15" t="s">
        <v>153</v>
      </c>
      <c r="BM226" s="161" t="s">
        <v>371</v>
      </c>
    </row>
    <row r="227" spans="1:65" s="2" customFormat="1" ht="37.9" customHeight="1">
      <c r="A227" s="30"/>
      <c r="B227" s="148"/>
      <c r="C227" s="149" t="s">
        <v>372</v>
      </c>
      <c r="D227" s="149" t="s">
        <v>149</v>
      </c>
      <c r="E227" s="150" t="s">
        <v>373</v>
      </c>
      <c r="F227" s="151" t="s">
        <v>374</v>
      </c>
      <c r="G227" s="152" t="s">
        <v>238</v>
      </c>
      <c r="H227" s="153">
        <v>437</v>
      </c>
      <c r="I227" s="154"/>
      <c r="J227" s="155">
        <f t="shared" si="0"/>
        <v>0</v>
      </c>
      <c r="K227" s="156"/>
      <c r="L227" s="31"/>
      <c r="M227" s="157" t="s">
        <v>1</v>
      </c>
      <c r="N227" s="158" t="s">
        <v>40</v>
      </c>
      <c r="O227" s="59"/>
      <c r="P227" s="159">
        <f t="shared" si="1"/>
        <v>0</v>
      </c>
      <c r="Q227" s="159">
        <v>4.0000000000000003E-5</v>
      </c>
      <c r="R227" s="159">
        <f t="shared" si="2"/>
        <v>1.7480000000000002E-2</v>
      </c>
      <c r="S227" s="159">
        <v>0</v>
      </c>
      <c r="T227" s="160">
        <f t="shared" si="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61" t="s">
        <v>153</v>
      </c>
      <c r="AT227" s="161" t="s">
        <v>149</v>
      </c>
      <c r="AU227" s="161" t="s">
        <v>154</v>
      </c>
      <c r="AY227" s="15" t="s">
        <v>146</v>
      </c>
      <c r="BE227" s="162">
        <f t="shared" si="4"/>
        <v>0</v>
      </c>
      <c r="BF227" s="162">
        <f t="shared" si="5"/>
        <v>0</v>
      </c>
      <c r="BG227" s="162">
        <f t="shared" si="6"/>
        <v>0</v>
      </c>
      <c r="BH227" s="162">
        <f t="shared" si="7"/>
        <v>0</v>
      </c>
      <c r="BI227" s="162">
        <f t="shared" si="8"/>
        <v>0</v>
      </c>
      <c r="BJ227" s="15" t="s">
        <v>154</v>
      </c>
      <c r="BK227" s="162">
        <f t="shared" si="9"/>
        <v>0</v>
      </c>
      <c r="BL227" s="15" t="s">
        <v>153</v>
      </c>
      <c r="BM227" s="161" t="s">
        <v>375</v>
      </c>
    </row>
    <row r="228" spans="1:65" s="2" customFormat="1" ht="37.9" customHeight="1">
      <c r="A228" s="30"/>
      <c r="B228" s="148"/>
      <c r="C228" s="149" t="s">
        <v>376</v>
      </c>
      <c r="D228" s="149" t="s">
        <v>149</v>
      </c>
      <c r="E228" s="150" t="s">
        <v>377</v>
      </c>
      <c r="F228" s="151" t="s">
        <v>378</v>
      </c>
      <c r="G228" s="152" t="s">
        <v>152</v>
      </c>
      <c r="H228" s="153">
        <v>1</v>
      </c>
      <c r="I228" s="154"/>
      <c r="J228" s="155">
        <f t="shared" si="0"/>
        <v>0</v>
      </c>
      <c r="K228" s="156"/>
      <c r="L228" s="31"/>
      <c r="M228" s="157" t="s">
        <v>1</v>
      </c>
      <c r="N228" s="158" t="s">
        <v>40</v>
      </c>
      <c r="O228" s="59"/>
      <c r="P228" s="159">
        <f t="shared" si="1"/>
        <v>0</v>
      </c>
      <c r="Q228" s="159">
        <v>8.9999999999999998E-4</v>
      </c>
      <c r="R228" s="159">
        <f t="shared" si="2"/>
        <v>8.9999999999999998E-4</v>
      </c>
      <c r="S228" s="159">
        <v>0</v>
      </c>
      <c r="T228" s="160">
        <f t="shared" si="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61" t="s">
        <v>153</v>
      </c>
      <c r="AT228" s="161" t="s">
        <v>149</v>
      </c>
      <c r="AU228" s="161" t="s">
        <v>154</v>
      </c>
      <c r="AY228" s="15" t="s">
        <v>146</v>
      </c>
      <c r="BE228" s="162">
        <f t="shared" si="4"/>
        <v>0</v>
      </c>
      <c r="BF228" s="162">
        <f t="shared" si="5"/>
        <v>0</v>
      </c>
      <c r="BG228" s="162">
        <f t="shared" si="6"/>
        <v>0</v>
      </c>
      <c r="BH228" s="162">
        <f t="shared" si="7"/>
        <v>0</v>
      </c>
      <c r="BI228" s="162">
        <f t="shared" si="8"/>
        <v>0</v>
      </c>
      <c r="BJ228" s="15" t="s">
        <v>154</v>
      </c>
      <c r="BK228" s="162">
        <f t="shared" si="9"/>
        <v>0</v>
      </c>
      <c r="BL228" s="15" t="s">
        <v>153</v>
      </c>
      <c r="BM228" s="161" t="s">
        <v>379</v>
      </c>
    </row>
    <row r="229" spans="1:65" s="2" customFormat="1" ht="33" customHeight="1">
      <c r="A229" s="30"/>
      <c r="B229" s="148"/>
      <c r="C229" s="149" t="s">
        <v>380</v>
      </c>
      <c r="D229" s="149" t="s">
        <v>149</v>
      </c>
      <c r="E229" s="150" t="s">
        <v>381</v>
      </c>
      <c r="F229" s="151" t="s">
        <v>382</v>
      </c>
      <c r="G229" s="152" t="s">
        <v>238</v>
      </c>
      <c r="H229" s="153">
        <v>405</v>
      </c>
      <c r="I229" s="154"/>
      <c r="J229" s="155">
        <f t="shared" si="0"/>
        <v>0</v>
      </c>
      <c r="K229" s="156"/>
      <c r="L229" s="31"/>
      <c r="M229" s="157" t="s">
        <v>1</v>
      </c>
      <c r="N229" s="158" t="s">
        <v>40</v>
      </c>
      <c r="O229" s="59"/>
      <c r="P229" s="159">
        <f t="shared" si="1"/>
        <v>0</v>
      </c>
      <c r="Q229" s="159">
        <v>0.15223</v>
      </c>
      <c r="R229" s="159">
        <f t="shared" si="2"/>
        <v>61.653150000000004</v>
      </c>
      <c r="S229" s="159">
        <v>0</v>
      </c>
      <c r="T229" s="160">
        <f t="shared" si="3"/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61" t="s">
        <v>153</v>
      </c>
      <c r="AT229" s="161" t="s">
        <v>149</v>
      </c>
      <c r="AU229" s="161" t="s">
        <v>154</v>
      </c>
      <c r="AY229" s="15" t="s">
        <v>146</v>
      </c>
      <c r="BE229" s="162">
        <f t="shared" si="4"/>
        <v>0</v>
      </c>
      <c r="BF229" s="162">
        <f t="shared" si="5"/>
        <v>0</v>
      </c>
      <c r="BG229" s="162">
        <f t="shared" si="6"/>
        <v>0</v>
      </c>
      <c r="BH229" s="162">
        <f t="shared" si="7"/>
        <v>0</v>
      </c>
      <c r="BI229" s="162">
        <f t="shared" si="8"/>
        <v>0</v>
      </c>
      <c r="BJ229" s="15" t="s">
        <v>154</v>
      </c>
      <c r="BK229" s="162">
        <f t="shared" si="9"/>
        <v>0</v>
      </c>
      <c r="BL229" s="15" t="s">
        <v>153</v>
      </c>
      <c r="BM229" s="161" t="s">
        <v>383</v>
      </c>
    </row>
    <row r="230" spans="1:65" s="2" customFormat="1" ht="24.2" customHeight="1">
      <c r="A230" s="30"/>
      <c r="B230" s="148"/>
      <c r="C230" s="163" t="s">
        <v>384</v>
      </c>
      <c r="D230" s="163" t="s">
        <v>213</v>
      </c>
      <c r="E230" s="164" t="s">
        <v>385</v>
      </c>
      <c r="F230" s="165" t="s">
        <v>386</v>
      </c>
      <c r="G230" s="166" t="s">
        <v>354</v>
      </c>
      <c r="H230" s="167">
        <v>409.05</v>
      </c>
      <c r="I230" s="168"/>
      <c r="J230" s="169">
        <f t="shared" si="0"/>
        <v>0</v>
      </c>
      <c r="K230" s="170"/>
      <c r="L230" s="171"/>
      <c r="M230" s="172" t="s">
        <v>1</v>
      </c>
      <c r="N230" s="173" t="s">
        <v>40</v>
      </c>
      <c r="O230" s="59"/>
      <c r="P230" s="159">
        <f t="shared" si="1"/>
        <v>0</v>
      </c>
      <c r="Q230" s="159">
        <v>4.8000000000000001E-2</v>
      </c>
      <c r="R230" s="159">
        <f t="shared" si="2"/>
        <v>19.634399999999999</v>
      </c>
      <c r="S230" s="159">
        <v>0</v>
      </c>
      <c r="T230" s="160">
        <f t="shared" si="3"/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61" t="s">
        <v>182</v>
      </c>
      <c r="AT230" s="161" t="s">
        <v>213</v>
      </c>
      <c r="AU230" s="161" t="s">
        <v>154</v>
      </c>
      <c r="AY230" s="15" t="s">
        <v>146</v>
      </c>
      <c r="BE230" s="162">
        <f t="shared" si="4"/>
        <v>0</v>
      </c>
      <c r="BF230" s="162">
        <f t="shared" si="5"/>
        <v>0</v>
      </c>
      <c r="BG230" s="162">
        <f t="shared" si="6"/>
        <v>0</v>
      </c>
      <c r="BH230" s="162">
        <f t="shared" si="7"/>
        <v>0</v>
      </c>
      <c r="BI230" s="162">
        <f t="shared" si="8"/>
        <v>0</v>
      </c>
      <c r="BJ230" s="15" t="s">
        <v>154</v>
      </c>
      <c r="BK230" s="162">
        <f t="shared" si="9"/>
        <v>0</v>
      </c>
      <c r="BL230" s="15" t="s">
        <v>153</v>
      </c>
      <c r="BM230" s="161" t="s">
        <v>387</v>
      </c>
    </row>
    <row r="231" spans="1:65" s="13" customFormat="1" ht="11.25">
      <c r="B231" s="174"/>
      <c r="D231" s="175" t="s">
        <v>218</v>
      </c>
      <c r="F231" s="176" t="s">
        <v>388</v>
      </c>
      <c r="H231" s="177">
        <v>409.05</v>
      </c>
      <c r="I231" s="178"/>
      <c r="L231" s="174"/>
      <c r="M231" s="179"/>
      <c r="N231" s="180"/>
      <c r="O231" s="180"/>
      <c r="P231" s="180"/>
      <c r="Q231" s="180"/>
      <c r="R231" s="180"/>
      <c r="S231" s="180"/>
      <c r="T231" s="181"/>
      <c r="AT231" s="182" t="s">
        <v>218</v>
      </c>
      <c r="AU231" s="182" t="s">
        <v>154</v>
      </c>
      <c r="AV231" s="13" t="s">
        <v>154</v>
      </c>
      <c r="AW231" s="13" t="s">
        <v>4</v>
      </c>
      <c r="AX231" s="13" t="s">
        <v>81</v>
      </c>
      <c r="AY231" s="182" t="s">
        <v>146</v>
      </c>
    </row>
    <row r="232" spans="1:65" s="2" customFormat="1" ht="37.9" customHeight="1">
      <c r="A232" s="30"/>
      <c r="B232" s="148"/>
      <c r="C232" s="149" t="s">
        <v>389</v>
      </c>
      <c r="D232" s="149" t="s">
        <v>149</v>
      </c>
      <c r="E232" s="150" t="s">
        <v>390</v>
      </c>
      <c r="F232" s="151" t="s">
        <v>391</v>
      </c>
      <c r="G232" s="152" t="s">
        <v>238</v>
      </c>
      <c r="H232" s="153">
        <v>865</v>
      </c>
      <c r="I232" s="154"/>
      <c r="J232" s="155">
        <f>ROUND(I232*H232,2)</f>
        <v>0</v>
      </c>
      <c r="K232" s="156"/>
      <c r="L232" s="31"/>
      <c r="M232" s="157" t="s">
        <v>1</v>
      </c>
      <c r="N232" s="158" t="s">
        <v>40</v>
      </c>
      <c r="O232" s="59"/>
      <c r="P232" s="159">
        <f>O232*H232</f>
        <v>0</v>
      </c>
      <c r="Q232" s="159">
        <v>9.7930000000000003E-2</v>
      </c>
      <c r="R232" s="159">
        <f>Q232*H232</f>
        <v>84.709450000000004</v>
      </c>
      <c r="S232" s="159">
        <v>0</v>
      </c>
      <c r="T232" s="160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61" t="s">
        <v>153</v>
      </c>
      <c r="AT232" s="161" t="s">
        <v>149</v>
      </c>
      <c r="AU232" s="161" t="s">
        <v>154</v>
      </c>
      <c r="AY232" s="15" t="s">
        <v>146</v>
      </c>
      <c r="BE232" s="162">
        <f>IF(N232="základná",J232,0)</f>
        <v>0</v>
      </c>
      <c r="BF232" s="162">
        <f>IF(N232="znížená",J232,0)</f>
        <v>0</v>
      </c>
      <c r="BG232" s="162">
        <f>IF(N232="zákl. prenesená",J232,0)</f>
        <v>0</v>
      </c>
      <c r="BH232" s="162">
        <f>IF(N232="zníž. prenesená",J232,0)</f>
        <v>0</v>
      </c>
      <c r="BI232" s="162">
        <f>IF(N232="nulová",J232,0)</f>
        <v>0</v>
      </c>
      <c r="BJ232" s="15" t="s">
        <v>154</v>
      </c>
      <c r="BK232" s="162">
        <f>ROUND(I232*H232,2)</f>
        <v>0</v>
      </c>
      <c r="BL232" s="15" t="s">
        <v>153</v>
      </c>
      <c r="BM232" s="161" t="s">
        <v>392</v>
      </c>
    </row>
    <row r="233" spans="1:65" s="2" customFormat="1" ht="24.2" customHeight="1">
      <c r="A233" s="30"/>
      <c r="B233" s="148"/>
      <c r="C233" s="163" t="s">
        <v>393</v>
      </c>
      <c r="D233" s="163" t="s">
        <v>213</v>
      </c>
      <c r="E233" s="164" t="s">
        <v>394</v>
      </c>
      <c r="F233" s="165" t="s">
        <v>395</v>
      </c>
      <c r="G233" s="166" t="s">
        <v>354</v>
      </c>
      <c r="H233" s="167">
        <v>873.65</v>
      </c>
      <c r="I233" s="168"/>
      <c r="J233" s="169">
        <f>ROUND(I233*H233,2)</f>
        <v>0</v>
      </c>
      <c r="K233" s="170"/>
      <c r="L233" s="171"/>
      <c r="M233" s="172" t="s">
        <v>1</v>
      </c>
      <c r="N233" s="173" t="s">
        <v>40</v>
      </c>
      <c r="O233" s="59"/>
      <c r="P233" s="159">
        <f>O233*H233</f>
        <v>0</v>
      </c>
      <c r="Q233" s="159">
        <v>2.3E-2</v>
      </c>
      <c r="R233" s="159">
        <f>Q233*H233</f>
        <v>20.09395</v>
      </c>
      <c r="S233" s="159">
        <v>0</v>
      </c>
      <c r="T233" s="160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61" t="s">
        <v>182</v>
      </c>
      <c r="AT233" s="161" t="s">
        <v>213</v>
      </c>
      <c r="AU233" s="161" t="s">
        <v>154</v>
      </c>
      <c r="AY233" s="15" t="s">
        <v>146</v>
      </c>
      <c r="BE233" s="162">
        <f>IF(N233="základná",J233,0)</f>
        <v>0</v>
      </c>
      <c r="BF233" s="162">
        <f>IF(N233="znížená",J233,0)</f>
        <v>0</v>
      </c>
      <c r="BG233" s="162">
        <f>IF(N233="zákl. prenesená",J233,0)</f>
        <v>0</v>
      </c>
      <c r="BH233" s="162">
        <f>IF(N233="zníž. prenesená",J233,0)</f>
        <v>0</v>
      </c>
      <c r="BI233" s="162">
        <f>IF(N233="nulová",J233,0)</f>
        <v>0</v>
      </c>
      <c r="BJ233" s="15" t="s">
        <v>154</v>
      </c>
      <c r="BK233" s="162">
        <f>ROUND(I233*H233,2)</f>
        <v>0</v>
      </c>
      <c r="BL233" s="15" t="s">
        <v>153</v>
      </c>
      <c r="BM233" s="161" t="s">
        <v>396</v>
      </c>
    </row>
    <row r="234" spans="1:65" s="13" customFormat="1" ht="11.25">
      <c r="B234" s="174"/>
      <c r="D234" s="175" t="s">
        <v>218</v>
      </c>
      <c r="F234" s="176" t="s">
        <v>397</v>
      </c>
      <c r="H234" s="177">
        <v>873.65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82" t="s">
        <v>218</v>
      </c>
      <c r="AU234" s="182" t="s">
        <v>154</v>
      </c>
      <c r="AV234" s="13" t="s">
        <v>154</v>
      </c>
      <c r="AW234" s="13" t="s">
        <v>4</v>
      </c>
      <c r="AX234" s="13" t="s">
        <v>81</v>
      </c>
      <c r="AY234" s="182" t="s">
        <v>146</v>
      </c>
    </row>
    <row r="235" spans="1:65" s="2" customFormat="1" ht="33" customHeight="1">
      <c r="A235" s="30"/>
      <c r="B235" s="148"/>
      <c r="C235" s="149" t="s">
        <v>398</v>
      </c>
      <c r="D235" s="149" t="s">
        <v>149</v>
      </c>
      <c r="E235" s="150" t="s">
        <v>399</v>
      </c>
      <c r="F235" s="151" t="s">
        <v>400</v>
      </c>
      <c r="G235" s="152" t="s">
        <v>238</v>
      </c>
      <c r="H235" s="153">
        <v>405</v>
      </c>
      <c r="I235" s="154"/>
      <c r="J235" s="155">
        <f>ROUND(I235*H235,2)</f>
        <v>0</v>
      </c>
      <c r="K235" s="156"/>
      <c r="L235" s="31"/>
      <c r="M235" s="157" t="s">
        <v>1</v>
      </c>
      <c r="N235" s="158" t="s">
        <v>40</v>
      </c>
      <c r="O235" s="59"/>
      <c r="P235" s="159">
        <f>O235*H235</f>
        <v>0</v>
      </c>
      <c r="Q235" s="159">
        <v>1.7000000000000001E-4</v>
      </c>
      <c r="R235" s="159">
        <f>Q235*H235</f>
        <v>6.8850000000000008E-2</v>
      </c>
      <c r="S235" s="159">
        <v>0</v>
      </c>
      <c r="T235" s="160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61" t="s">
        <v>153</v>
      </c>
      <c r="AT235" s="161" t="s">
        <v>149</v>
      </c>
      <c r="AU235" s="161" t="s">
        <v>154</v>
      </c>
      <c r="AY235" s="15" t="s">
        <v>146</v>
      </c>
      <c r="BE235" s="162">
        <f>IF(N235="základná",J235,0)</f>
        <v>0</v>
      </c>
      <c r="BF235" s="162">
        <f>IF(N235="znížená",J235,0)</f>
        <v>0</v>
      </c>
      <c r="BG235" s="162">
        <f>IF(N235="zákl. prenesená",J235,0)</f>
        <v>0</v>
      </c>
      <c r="BH235" s="162">
        <f>IF(N235="zníž. prenesená",J235,0)</f>
        <v>0</v>
      </c>
      <c r="BI235" s="162">
        <f>IF(N235="nulová",J235,0)</f>
        <v>0</v>
      </c>
      <c r="BJ235" s="15" t="s">
        <v>154</v>
      </c>
      <c r="BK235" s="162">
        <f>ROUND(I235*H235,2)</f>
        <v>0</v>
      </c>
      <c r="BL235" s="15" t="s">
        <v>153</v>
      </c>
      <c r="BM235" s="161" t="s">
        <v>401</v>
      </c>
    </row>
    <row r="236" spans="1:65" s="2" customFormat="1" ht="33" customHeight="1">
      <c r="A236" s="30"/>
      <c r="B236" s="148"/>
      <c r="C236" s="149" t="s">
        <v>402</v>
      </c>
      <c r="D236" s="149" t="s">
        <v>149</v>
      </c>
      <c r="E236" s="150" t="s">
        <v>403</v>
      </c>
      <c r="F236" s="151" t="s">
        <v>404</v>
      </c>
      <c r="G236" s="152" t="s">
        <v>354</v>
      </c>
      <c r="H236" s="153">
        <v>3</v>
      </c>
      <c r="I236" s="154"/>
      <c r="J236" s="155">
        <f>ROUND(I236*H236,2)</f>
        <v>0</v>
      </c>
      <c r="K236" s="156"/>
      <c r="L236" s="31"/>
      <c r="M236" s="157" t="s">
        <v>1</v>
      </c>
      <c r="N236" s="158" t="s">
        <v>40</v>
      </c>
      <c r="O236" s="59"/>
      <c r="P236" s="159">
        <f>O236*H236</f>
        <v>0</v>
      </c>
      <c r="Q236" s="159">
        <v>1.6167899999999999</v>
      </c>
      <c r="R236" s="159">
        <f>Q236*H236</f>
        <v>4.8503699999999998</v>
      </c>
      <c r="S236" s="159">
        <v>0</v>
      </c>
      <c r="T236" s="160">
        <f>S236*H236</f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61" t="s">
        <v>153</v>
      </c>
      <c r="AT236" s="161" t="s">
        <v>149</v>
      </c>
      <c r="AU236" s="161" t="s">
        <v>154</v>
      </c>
      <c r="AY236" s="15" t="s">
        <v>146</v>
      </c>
      <c r="BE236" s="162">
        <f>IF(N236="základná",J236,0)</f>
        <v>0</v>
      </c>
      <c r="BF236" s="162">
        <f>IF(N236="znížená",J236,0)</f>
        <v>0</v>
      </c>
      <c r="BG236" s="162">
        <f>IF(N236="zákl. prenesená",J236,0)</f>
        <v>0</v>
      </c>
      <c r="BH236" s="162">
        <f>IF(N236="zníž. prenesená",J236,0)</f>
        <v>0</v>
      </c>
      <c r="BI236" s="162">
        <f>IF(N236="nulová",J236,0)</f>
        <v>0</v>
      </c>
      <c r="BJ236" s="15" t="s">
        <v>154</v>
      </c>
      <c r="BK236" s="162">
        <f>ROUND(I236*H236,2)</f>
        <v>0</v>
      </c>
      <c r="BL236" s="15" t="s">
        <v>153</v>
      </c>
      <c r="BM236" s="161" t="s">
        <v>405</v>
      </c>
    </row>
    <row r="237" spans="1:65" s="12" customFormat="1" ht="25.9" customHeight="1">
      <c r="B237" s="135"/>
      <c r="D237" s="136" t="s">
        <v>73</v>
      </c>
      <c r="E237" s="137" t="s">
        <v>92</v>
      </c>
      <c r="F237" s="137" t="s">
        <v>406</v>
      </c>
      <c r="I237" s="138"/>
      <c r="J237" s="139">
        <f>BK237</f>
        <v>0</v>
      </c>
      <c r="L237" s="135"/>
      <c r="M237" s="140"/>
      <c r="N237" s="141"/>
      <c r="O237" s="141"/>
      <c r="P237" s="142">
        <f>P238</f>
        <v>0</v>
      </c>
      <c r="Q237" s="141"/>
      <c r="R237" s="142">
        <f>R238</f>
        <v>1.2708000000000001E-2</v>
      </c>
      <c r="S237" s="141"/>
      <c r="T237" s="143">
        <f>T238</f>
        <v>0</v>
      </c>
      <c r="AR237" s="136" t="s">
        <v>81</v>
      </c>
      <c r="AT237" s="144" t="s">
        <v>73</v>
      </c>
      <c r="AU237" s="144" t="s">
        <v>74</v>
      </c>
      <c r="AY237" s="136" t="s">
        <v>146</v>
      </c>
      <c r="BK237" s="145">
        <f>BK238</f>
        <v>0</v>
      </c>
    </row>
    <row r="238" spans="1:65" s="12" customFormat="1" ht="22.9" customHeight="1">
      <c r="B238" s="135"/>
      <c r="D238" s="136" t="s">
        <v>73</v>
      </c>
      <c r="E238" s="146" t="s">
        <v>407</v>
      </c>
      <c r="F238" s="146" t="s">
        <v>408</v>
      </c>
      <c r="I238" s="138"/>
      <c r="J238" s="147">
        <f>BK238</f>
        <v>0</v>
      </c>
      <c r="L238" s="135"/>
      <c r="M238" s="140"/>
      <c r="N238" s="141"/>
      <c r="O238" s="141"/>
      <c r="P238" s="142">
        <f>SUM(P239:P240)</f>
        <v>0</v>
      </c>
      <c r="Q238" s="141"/>
      <c r="R238" s="142">
        <f>SUM(R239:R240)</f>
        <v>1.2708000000000001E-2</v>
      </c>
      <c r="S238" s="141"/>
      <c r="T238" s="143">
        <f>SUM(T239:T240)</f>
        <v>0</v>
      </c>
      <c r="AR238" s="136" t="s">
        <v>81</v>
      </c>
      <c r="AT238" s="144" t="s">
        <v>73</v>
      </c>
      <c r="AU238" s="144" t="s">
        <v>81</v>
      </c>
      <c r="AY238" s="136" t="s">
        <v>146</v>
      </c>
      <c r="BK238" s="145">
        <f>SUM(BK239:BK240)</f>
        <v>0</v>
      </c>
    </row>
    <row r="239" spans="1:65" s="2" customFormat="1" ht="24.2" customHeight="1">
      <c r="A239" s="30"/>
      <c r="B239" s="148"/>
      <c r="C239" s="149" t="s">
        <v>409</v>
      </c>
      <c r="D239" s="149" t="s">
        <v>149</v>
      </c>
      <c r="E239" s="150" t="s">
        <v>410</v>
      </c>
      <c r="F239" s="151" t="s">
        <v>411</v>
      </c>
      <c r="G239" s="152" t="s">
        <v>238</v>
      </c>
      <c r="H239" s="153">
        <v>6</v>
      </c>
      <c r="I239" s="154"/>
      <c r="J239" s="155">
        <f>ROUND(I239*H239,2)</f>
        <v>0</v>
      </c>
      <c r="K239" s="156"/>
      <c r="L239" s="31"/>
      <c r="M239" s="157" t="s">
        <v>1</v>
      </c>
      <c r="N239" s="158" t="s">
        <v>40</v>
      </c>
      <c r="O239" s="59"/>
      <c r="P239" s="159">
        <f>O239*H239</f>
        <v>0</v>
      </c>
      <c r="Q239" s="159">
        <v>1.0000000000000001E-5</v>
      </c>
      <c r="R239" s="159">
        <f>Q239*H239</f>
        <v>6.0000000000000008E-5</v>
      </c>
      <c r="S239" s="159">
        <v>0</v>
      </c>
      <c r="T239" s="160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61" t="s">
        <v>153</v>
      </c>
      <c r="AT239" s="161" t="s">
        <v>149</v>
      </c>
      <c r="AU239" s="161" t="s">
        <v>154</v>
      </c>
      <c r="AY239" s="15" t="s">
        <v>146</v>
      </c>
      <c r="BE239" s="162">
        <f>IF(N239="základná",J239,0)</f>
        <v>0</v>
      </c>
      <c r="BF239" s="162">
        <f>IF(N239="znížená",J239,0)</f>
        <v>0</v>
      </c>
      <c r="BG239" s="162">
        <f>IF(N239="zákl. prenesená",J239,0)</f>
        <v>0</v>
      </c>
      <c r="BH239" s="162">
        <f>IF(N239="zníž. prenesená",J239,0)</f>
        <v>0</v>
      </c>
      <c r="BI239" s="162">
        <f>IF(N239="nulová",J239,0)</f>
        <v>0</v>
      </c>
      <c r="BJ239" s="15" t="s">
        <v>154</v>
      </c>
      <c r="BK239" s="162">
        <f>ROUND(I239*H239,2)</f>
        <v>0</v>
      </c>
      <c r="BL239" s="15" t="s">
        <v>153</v>
      </c>
      <c r="BM239" s="161" t="s">
        <v>412</v>
      </c>
    </row>
    <row r="240" spans="1:65" s="2" customFormat="1" ht="33" customHeight="1">
      <c r="A240" s="30"/>
      <c r="B240" s="148"/>
      <c r="C240" s="163" t="s">
        <v>413</v>
      </c>
      <c r="D240" s="163" t="s">
        <v>213</v>
      </c>
      <c r="E240" s="164" t="s">
        <v>414</v>
      </c>
      <c r="F240" s="165" t="s">
        <v>415</v>
      </c>
      <c r="G240" s="166" t="s">
        <v>354</v>
      </c>
      <c r="H240" s="167">
        <v>1.2</v>
      </c>
      <c r="I240" s="168"/>
      <c r="J240" s="169">
        <f>ROUND(I240*H240,2)</f>
        <v>0</v>
      </c>
      <c r="K240" s="170"/>
      <c r="L240" s="171"/>
      <c r="M240" s="172" t="s">
        <v>1</v>
      </c>
      <c r="N240" s="173" t="s">
        <v>40</v>
      </c>
      <c r="O240" s="59"/>
      <c r="P240" s="159">
        <f>O240*H240</f>
        <v>0</v>
      </c>
      <c r="Q240" s="159">
        <v>1.0540000000000001E-2</v>
      </c>
      <c r="R240" s="159">
        <f>Q240*H240</f>
        <v>1.2648000000000001E-2</v>
      </c>
      <c r="S240" s="159">
        <v>0</v>
      </c>
      <c r="T240" s="160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61" t="s">
        <v>182</v>
      </c>
      <c r="AT240" s="161" t="s">
        <v>213</v>
      </c>
      <c r="AU240" s="161" t="s">
        <v>154</v>
      </c>
      <c r="AY240" s="15" t="s">
        <v>146</v>
      </c>
      <c r="BE240" s="162">
        <f>IF(N240="základná",J240,0)</f>
        <v>0</v>
      </c>
      <c r="BF240" s="162">
        <f>IF(N240="znížená",J240,0)</f>
        <v>0</v>
      </c>
      <c r="BG240" s="162">
        <f>IF(N240="zákl. prenesená",J240,0)</f>
        <v>0</v>
      </c>
      <c r="BH240" s="162">
        <f>IF(N240="zníž. prenesená",J240,0)</f>
        <v>0</v>
      </c>
      <c r="BI240" s="162">
        <f>IF(N240="nulová",J240,0)</f>
        <v>0</v>
      </c>
      <c r="BJ240" s="15" t="s">
        <v>154</v>
      </c>
      <c r="BK240" s="162">
        <f>ROUND(I240*H240,2)</f>
        <v>0</v>
      </c>
      <c r="BL240" s="15" t="s">
        <v>153</v>
      </c>
      <c r="BM240" s="161" t="s">
        <v>416</v>
      </c>
    </row>
    <row r="241" spans="1:65" s="12" customFormat="1" ht="25.9" customHeight="1">
      <c r="B241" s="135"/>
      <c r="D241" s="136" t="s">
        <v>73</v>
      </c>
      <c r="E241" s="137" t="s">
        <v>92</v>
      </c>
      <c r="F241" s="137" t="s">
        <v>406</v>
      </c>
      <c r="I241" s="138"/>
      <c r="J241" s="139">
        <f>BK241</f>
        <v>0</v>
      </c>
      <c r="L241" s="135"/>
      <c r="M241" s="140"/>
      <c r="N241" s="141"/>
      <c r="O241" s="141"/>
      <c r="P241" s="142">
        <f>P242</f>
        <v>0</v>
      </c>
      <c r="Q241" s="141"/>
      <c r="R241" s="142">
        <f>R242</f>
        <v>0.27624000000000004</v>
      </c>
      <c r="S241" s="141"/>
      <c r="T241" s="143">
        <f>T242</f>
        <v>0</v>
      </c>
      <c r="AR241" s="136" t="s">
        <v>81</v>
      </c>
      <c r="AT241" s="144" t="s">
        <v>73</v>
      </c>
      <c r="AU241" s="144" t="s">
        <v>74</v>
      </c>
      <c r="AY241" s="136" t="s">
        <v>146</v>
      </c>
      <c r="BK241" s="145">
        <f>BK242</f>
        <v>0</v>
      </c>
    </row>
    <row r="242" spans="1:65" s="12" customFormat="1" ht="22.9" customHeight="1">
      <c r="B242" s="135"/>
      <c r="D242" s="136" t="s">
        <v>73</v>
      </c>
      <c r="E242" s="146" t="s">
        <v>407</v>
      </c>
      <c r="F242" s="146" t="s">
        <v>408</v>
      </c>
      <c r="I242" s="138"/>
      <c r="J242" s="147">
        <f>BK242</f>
        <v>0</v>
      </c>
      <c r="L242" s="135"/>
      <c r="M242" s="140"/>
      <c r="N242" s="141"/>
      <c r="O242" s="141"/>
      <c r="P242" s="142">
        <f>SUM(P243:P244)</f>
        <v>0</v>
      </c>
      <c r="Q242" s="141"/>
      <c r="R242" s="142">
        <f>SUM(R243:R244)</f>
        <v>0.27624000000000004</v>
      </c>
      <c r="S242" s="141"/>
      <c r="T242" s="143">
        <f>SUM(T243:T244)</f>
        <v>0</v>
      </c>
      <c r="AR242" s="136" t="s">
        <v>81</v>
      </c>
      <c r="AT242" s="144" t="s">
        <v>73</v>
      </c>
      <c r="AU242" s="144" t="s">
        <v>81</v>
      </c>
      <c r="AY242" s="136" t="s">
        <v>146</v>
      </c>
      <c r="BK242" s="145">
        <f>SUM(BK243:BK244)</f>
        <v>0</v>
      </c>
    </row>
    <row r="243" spans="1:65" s="2" customFormat="1" ht="24.2" customHeight="1">
      <c r="A243" s="30"/>
      <c r="B243" s="148"/>
      <c r="C243" s="149" t="s">
        <v>417</v>
      </c>
      <c r="D243" s="149" t="s">
        <v>149</v>
      </c>
      <c r="E243" s="150" t="s">
        <v>418</v>
      </c>
      <c r="F243" s="151" t="s">
        <v>419</v>
      </c>
      <c r="G243" s="152" t="s">
        <v>354</v>
      </c>
      <c r="H243" s="153">
        <v>12</v>
      </c>
      <c r="I243" s="154"/>
      <c r="J243" s="155">
        <f>ROUND(I243*H243,2)</f>
        <v>0</v>
      </c>
      <c r="K243" s="156"/>
      <c r="L243" s="31"/>
      <c r="M243" s="157" t="s">
        <v>1</v>
      </c>
      <c r="N243" s="158" t="s">
        <v>40</v>
      </c>
      <c r="O243" s="59"/>
      <c r="P243" s="159">
        <f>O243*H243</f>
        <v>0</v>
      </c>
      <c r="Q243" s="159">
        <v>2.0000000000000002E-5</v>
      </c>
      <c r="R243" s="159">
        <f>Q243*H243</f>
        <v>2.4000000000000003E-4</v>
      </c>
      <c r="S243" s="159">
        <v>0</v>
      </c>
      <c r="T243" s="160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61" t="s">
        <v>153</v>
      </c>
      <c r="AT243" s="161" t="s">
        <v>149</v>
      </c>
      <c r="AU243" s="161" t="s">
        <v>154</v>
      </c>
      <c r="AY243" s="15" t="s">
        <v>146</v>
      </c>
      <c r="BE243" s="162">
        <f>IF(N243="základná",J243,0)</f>
        <v>0</v>
      </c>
      <c r="BF243" s="162">
        <f>IF(N243="znížená",J243,0)</f>
        <v>0</v>
      </c>
      <c r="BG243" s="162">
        <f>IF(N243="zákl. prenesená",J243,0)</f>
        <v>0</v>
      </c>
      <c r="BH243" s="162">
        <f>IF(N243="zníž. prenesená",J243,0)</f>
        <v>0</v>
      </c>
      <c r="BI243" s="162">
        <f>IF(N243="nulová",J243,0)</f>
        <v>0</v>
      </c>
      <c r="BJ243" s="15" t="s">
        <v>154</v>
      </c>
      <c r="BK243" s="162">
        <f>ROUND(I243*H243,2)</f>
        <v>0</v>
      </c>
      <c r="BL243" s="15" t="s">
        <v>153</v>
      </c>
      <c r="BM243" s="161" t="s">
        <v>420</v>
      </c>
    </row>
    <row r="244" spans="1:65" s="2" customFormat="1" ht="24.2" customHeight="1">
      <c r="A244" s="30"/>
      <c r="B244" s="148"/>
      <c r="C244" s="163" t="s">
        <v>421</v>
      </c>
      <c r="D244" s="163" t="s">
        <v>213</v>
      </c>
      <c r="E244" s="164" t="s">
        <v>422</v>
      </c>
      <c r="F244" s="165" t="s">
        <v>423</v>
      </c>
      <c r="G244" s="166" t="s">
        <v>354</v>
      </c>
      <c r="H244" s="167">
        <v>12</v>
      </c>
      <c r="I244" s="168"/>
      <c r="J244" s="169">
        <f>ROUND(I244*H244,2)</f>
        <v>0</v>
      </c>
      <c r="K244" s="170"/>
      <c r="L244" s="171"/>
      <c r="M244" s="172" t="s">
        <v>1</v>
      </c>
      <c r="N244" s="173" t="s">
        <v>40</v>
      </c>
      <c r="O244" s="59"/>
      <c r="P244" s="159">
        <f>O244*H244</f>
        <v>0</v>
      </c>
      <c r="Q244" s="159">
        <v>2.3E-2</v>
      </c>
      <c r="R244" s="159">
        <f>Q244*H244</f>
        <v>0.27600000000000002</v>
      </c>
      <c r="S244" s="159">
        <v>0</v>
      </c>
      <c r="T244" s="160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61" t="s">
        <v>182</v>
      </c>
      <c r="AT244" s="161" t="s">
        <v>213</v>
      </c>
      <c r="AU244" s="161" t="s">
        <v>154</v>
      </c>
      <c r="AY244" s="15" t="s">
        <v>146</v>
      </c>
      <c r="BE244" s="162">
        <f>IF(N244="základná",J244,0)</f>
        <v>0</v>
      </c>
      <c r="BF244" s="162">
        <f>IF(N244="znížená",J244,0)</f>
        <v>0</v>
      </c>
      <c r="BG244" s="162">
        <f>IF(N244="zákl. prenesená",J244,0)</f>
        <v>0</v>
      </c>
      <c r="BH244" s="162">
        <f>IF(N244="zníž. prenesená",J244,0)</f>
        <v>0</v>
      </c>
      <c r="BI244" s="162">
        <f>IF(N244="nulová",J244,0)</f>
        <v>0</v>
      </c>
      <c r="BJ244" s="15" t="s">
        <v>154</v>
      </c>
      <c r="BK244" s="162">
        <f>ROUND(I244*H244,2)</f>
        <v>0</v>
      </c>
      <c r="BL244" s="15" t="s">
        <v>153</v>
      </c>
      <c r="BM244" s="161" t="s">
        <v>424</v>
      </c>
    </row>
    <row r="245" spans="1:65" s="12" customFormat="1" ht="25.9" customHeight="1">
      <c r="B245" s="135"/>
      <c r="D245" s="136" t="s">
        <v>73</v>
      </c>
      <c r="E245" s="137" t="s">
        <v>303</v>
      </c>
      <c r="F245" s="137" t="s">
        <v>425</v>
      </c>
      <c r="I245" s="138"/>
      <c r="J245" s="139">
        <f>BK245</f>
        <v>0</v>
      </c>
      <c r="L245" s="135"/>
      <c r="M245" s="140"/>
      <c r="N245" s="141"/>
      <c r="O245" s="141"/>
      <c r="P245" s="142">
        <f>P246</f>
        <v>0</v>
      </c>
      <c r="Q245" s="141"/>
      <c r="R245" s="142">
        <f>R246</f>
        <v>6829.6319999999996</v>
      </c>
      <c r="S245" s="141"/>
      <c r="T245" s="143">
        <f>T246</f>
        <v>0</v>
      </c>
      <c r="AR245" s="136" t="s">
        <v>81</v>
      </c>
      <c r="AT245" s="144" t="s">
        <v>73</v>
      </c>
      <c r="AU245" s="144" t="s">
        <v>74</v>
      </c>
      <c r="AY245" s="136" t="s">
        <v>146</v>
      </c>
      <c r="BK245" s="145">
        <f>BK246</f>
        <v>0</v>
      </c>
    </row>
    <row r="246" spans="1:65" s="12" customFormat="1" ht="22.9" customHeight="1">
      <c r="B246" s="135"/>
      <c r="D246" s="136" t="s">
        <v>73</v>
      </c>
      <c r="E246" s="146" t="s">
        <v>426</v>
      </c>
      <c r="F246" s="146" t="s">
        <v>427</v>
      </c>
      <c r="I246" s="138"/>
      <c r="J246" s="147">
        <f>BK246</f>
        <v>0</v>
      </c>
      <c r="L246" s="135"/>
      <c r="M246" s="140"/>
      <c r="N246" s="141"/>
      <c r="O246" s="141"/>
      <c r="P246" s="142">
        <f>P247</f>
        <v>0</v>
      </c>
      <c r="Q246" s="141"/>
      <c r="R246" s="142">
        <f>R247</f>
        <v>6829.6319999999996</v>
      </c>
      <c r="S246" s="141"/>
      <c r="T246" s="143">
        <f>T247</f>
        <v>0</v>
      </c>
      <c r="AR246" s="136" t="s">
        <v>81</v>
      </c>
      <c r="AT246" s="144" t="s">
        <v>73</v>
      </c>
      <c r="AU246" s="144" t="s">
        <v>81</v>
      </c>
      <c r="AY246" s="136" t="s">
        <v>146</v>
      </c>
      <c r="BK246" s="145">
        <f>BK247</f>
        <v>0</v>
      </c>
    </row>
    <row r="247" spans="1:65" s="2" customFormat="1" ht="33" customHeight="1">
      <c r="A247" s="30"/>
      <c r="B247" s="148"/>
      <c r="C247" s="149" t="s">
        <v>428</v>
      </c>
      <c r="D247" s="149" t="s">
        <v>149</v>
      </c>
      <c r="E247" s="150" t="s">
        <v>429</v>
      </c>
      <c r="F247" s="151" t="s">
        <v>430</v>
      </c>
      <c r="G247" s="152" t="s">
        <v>165</v>
      </c>
      <c r="H247" s="153">
        <v>3408</v>
      </c>
      <c r="I247" s="154"/>
      <c r="J247" s="155">
        <f>ROUND(I247*H247,2)</f>
        <v>0</v>
      </c>
      <c r="K247" s="156"/>
      <c r="L247" s="31"/>
      <c r="M247" s="183" t="s">
        <v>1</v>
      </c>
      <c r="N247" s="184" t="s">
        <v>40</v>
      </c>
      <c r="O247" s="185"/>
      <c r="P247" s="186">
        <f>O247*H247</f>
        <v>0</v>
      </c>
      <c r="Q247" s="186">
        <v>2.004</v>
      </c>
      <c r="R247" s="186">
        <f>Q247*H247</f>
        <v>6829.6319999999996</v>
      </c>
      <c r="S247" s="186">
        <v>0</v>
      </c>
      <c r="T247" s="187">
        <f>S247*H247</f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61" t="s">
        <v>153</v>
      </c>
      <c r="AT247" s="161" t="s">
        <v>149</v>
      </c>
      <c r="AU247" s="161" t="s">
        <v>154</v>
      </c>
      <c r="AY247" s="15" t="s">
        <v>146</v>
      </c>
      <c r="BE247" s="162">
        <f>IF(N247="základná",J247,0)</f>
        <v>0</v>
      </c>
      <c r="BF247" s="162">
        <f>IF(N247="znížená",J247,0)</f>
        <v>0</v>
      </c>
      <c r="BG247" s="162">
        <f>IF(N247="zákl. prenesená",J247,0)</f>
        <v>0</v>
      </c>
      <c r="BH247" s="162">
        <f>IF(N247="zníž. prenesená",J247,0)</f>
        <v>0</v>
      </c>
      <c r="BI247" s="162">
        <f>IF(N247="nulová",J247,0)</f>
        <v>0</v>
      </c>
      <c r="BJ247" s="15" t="s">
        <v>154</v>
      </c>
      <c r="BK247" s="162">
        <f>ROUND(I247*H247,2)</f>
        <v>0</v>
      </c>
      <c r="BL247" s="15" t="s">
        <v>153</v>
      </c>
      <c r="BM247" s="161" t="s">
        <v>431</v>
      </c>
    </row>
    <row r="248" spans="1:65" s="2" customFormat="1" ht="6.95" customHeight="1">
      <c r="A248" s="30"/>
      <c r="B248" s="48"/>
      <c r="C248" s="49"/>
      <c r="D248" s="49"/>
      <c r="E248" s="49"/>
      <c r="F248" s="49"/>
      <c r="G248" s="49"/>
      <c r="H248" s="49"/>
      <c r="I248" s="49"/>
      <c r="J248" s="49"/>
      <c r="K248" s="49"/>
      <c r="L248" s="31"/>
      <c r="M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</row>
  </sheetData>
  <autoFilter ref="C148:K247" xr:uid="{00000000-0009-0000-0000-000001000000}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28"/>
  <sheetViews>
    <sheetView showGridLines="0" workbookViewId="0">
      <selection activeCell="F138" sqref="F13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6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5" t="s">
        <v>85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4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36" t="str">
        <f>'Rekapitulácia stavby'!K6</f>
        <v>Cyklo Alej</v>
      </c>
      <c r="F7" s="237"/>
      <c r="G7" s="237"/>
      <c r="H7" s="237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194" t="s">
        <v>432</v>
      </c>
      <c r="F9" s="238"/>
      <c r="G9" s="238"/>
      <c r="H9" s="238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6" t="str">
        <f>'Rekapitulácia stavby'!AN8</f>
        <v>24. 6. 2021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9" t="str">
        <f>'Rekapitulácia stavby'!E14</f>
        <v>Vyplň údaj</v>
      </c>
      <c r="F18" s="216"/>
      <c r="G18" s="216"/>
      <c r="H18" s="216"/>
      <c r="I18" s="25" t="s">
        <v>27</v>
      </c>
      <c r="J18" s="26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5"/>
      <c r="B27" s="96"/>
      <c r="C27" s="95"/>
      <c r="D27" s="95"/>
      <c r="E27" s="221" t="s">
        <v>1</v>
      </c>
      <c r="F27" s="221"/>
      <c r="G27" s="221"/>
      <c r="H27" s="221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ROUND(J149,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9" t="s">
        <v>38</v>
      </c>
      <c r="E33" s="36" t="s">
        <v>39</v>
      </c>
      <c r="F33" s="100">
        <f>ROUND((SUM(BE149:BE227)),  2)</f>
        <v>0</v>
      </c>
      <c r="G33" s="101"/>
      <c r="H33" s="101"/>
      <c r="I33" s="102">
        <v>0.2</v>
      </c>
      <c r="J33" s="100">
        <f>ROUND(((SUM(BE149:BE227))*I33),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36" t="s">
        <v>40</v>
      </c>
      <c r="F34" s="100">
        <f>ROUND((SUM(BF149:BF227)),  2)</f>
        <v>0</v>
      </c>
      <c r="G34" s="101"/>
      <c r="H34" s="101"/>
      <c r="I34" s="102">
        <v>0.2</v>
      </c>
      <c r="J34" s="100">
        <f>ROUND(((SUM(BF149:BF227))*I34),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103">
        <f>ROUND((SUM(BG149:BG227)),  2)</f>
        <v>0</v>
      </c>
      <c r="G35" s="30"/>
      <c r="H35" s="30"/>
      <c r="I35" s="104">
        <v>0.2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103">
        <f>ROUND((SUM(BH149:BH227)),  2)</f>
        <v>0</v>
      </c>
      <c r="G36" s="30"/>
      <c r="H36" s="30"/>
      <c r="I36" s="104">
        <v>0.2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ROUND((SUM(BI149:BI227)),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36" t="str">
        <f>E7</f>
        <v>Cyklo Alej</v>
      </c>
      <c r="F85" s="237"/>
      <c r="G85" s="237"/>
      <c r="H85" s="237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194" t="str">
        <f>E9</f>
        <v>24 - SO 02 Odvodnenie</v>
      </c>
      <c r="F87" s="238"/>
      <c r="G87" s="238"/>
      <c r="H87" s="238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6" t="str">
        <f>IF(J12="","",J12)</f>
        <v>24. 6. 2021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105</v>
      </c>
      <c r="D94" s="105"/>
      <c r="E94" s="105"/>
      <c r="F94" s="105"/>
      <c r="G94" s="105"/>
      <c r="H94" s="105"/>
      <c r="I94" s="105"/>
      <c r="J94" s="114" t="s">
        <v>106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107</v>
      </c>
      <c r="D96" s="30"/>
      <c r="E96" s="30"/>
      <c r="F96" s="30"/>
      <c r="G96" s="30"/>
      <c r="H96" s="30"/>
      <c r="I96" s="30"/>
      <c r="J96" s="72">
        <f>J149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6"/>
      <c r="D97" s="117" t="s">
        <v>109</v>
      </c>
      <c r="E97" s="118"/>
      <c r="F97" s="118"/>
      <c r="G97" s="118"/>
      <c r="H97" s="118"/>
      <c r="I97" s="118"/>
      <c r="J97" s="119">
        <f>J150</f>
        <v>0</v>
      </c>
      <c r="L97" s="116"/>
    </row>
    <row r="98" spans="2:12" s="10" customFormat="1" ht="19.899999999999999" hidden="1" customHeight="1">
      <c r="B98" s="120"/>
      <c r="D98" s="121" t="s">
        <v>111</v>
      </c>
      <c r="E98" s="122"/>
      <c r="F98" s="122"/>
      <c r="G98" s="122"/>
      <c r="H98" s="122"/>
      <c r="I98" s="122"/>
      <c r="J98" s="123">
        <f>J151</f>
        <v>0</v>
      </c>
      <c r="L98" s="120"/>
    </row>
    <row r="99" spans="2:12" s="10" customFormat="1" ht="19.899999999999999" hidden="1" customHeight="1">
      <c r="B99" s="120"/>
      <c r="D99" s="121" t="s">
        <v>112</v>
      </c>
      <c r="E99" s="122"/>
      <c r="F99" s="122"/>
      <c r="G99" s="122"/>
      <c r="H99" s="122"/>
      <c r="I99" s="122"/>
      <c r="J99" s="123">
        <f>J153</f>
        <v>0</v>
      </c>
      <c r="L99" s="120"/>
    </row>
    <row r="100" spans="2:12" s="10" customFormat="1" ht="19.899999999999999" hidden="1" customHeight="1">
      <c r="B100" s="120"/>
      <c r="D100" s="121" t="s">
        <v>113</v>
      </c>
      <c r="E100" s="122"/>
      <c r="F100" s="122"/>
      <c r="G100" s="122"/>
      <c r="H100" s="122"/>
      <c r="I100" s="122"/>
      <c r="J100" s="123">
        <f>J155</f>
        <v>0</v>
      </c>
      <c r="L100" s="120"/>
    </row>
    <row r="101" spans="2:12" s="9" customFormat="1" ht="24.95" hidden="1" customHeight="1">
      <c r="B101" s="116"/>
      <c r="D101" s="117" t="s">
        <v>115</v>
      </c>
      <c r="E101" s="118"/>
      <c r="F101" s="118"/>
      <c r="G101" s="118"/>
      <c r="H101" s="118"/>
      <c r="I101" s="118"/>
      <c r="J101" s="119">
        <f>J157</f>
        <v>0</v>
      </c>
      <c r="L101" s="116"/>
    </row>
    <row r="102" spans="2:12" s="10" customFormat="1" ht="19.899999999999999" hidden="1" customHeight="1">
      <c r="B102" s="120"/>
      <c r="D102" s="121" t="s">
        <v>117</v>
      </c>
      <c r="E102" s="122"/>
      <c r="F102" s="122"/>
      <c r="G102" s="122"/>
      <c r="H102" s="122"/>
      <c r="I102" s="122"/>
      <c r="J102" s="123">
        <f>J158</f>
        <v>0</v>
      </c>
      <c r="L102" s="120"/>
    </row>
    <row r="103" spans="2:12" s="9" customFormat="1" ht="24.95" hidden="1" customHeight="1">
      <c r="B103" s="116"/>
      <c r="D103" s="117" t="s">
        <v>118</v>
      </c>
      <c r="E103" s="118"/>
      <c r="F103" s="118"/>
      <c r="G103" s="118"/>
      <c r="H103" s="118"/>
      <c r="I103" s="118"/>
      <c r="J103" s="119">
        <f>J160</f>
        <v>0</v>
      </c>
      <c r="L103" s="116"/>
    </row>
    <row r="104" spans="2:12" s="10" customFormat="1" ht="19.899999999999999" hidden="1" customHeight="1">
      <c r="B104" s="120"/>
      <c r="D104" s="121" t="s">
        <v>119</v>
      </c>
      <c r="E104" s="122"/>
      <c r="F104" s="122"/>
      <c r="G104" s="122"/>
      <c r="H104" s="122"/>
      <c r="I104" s="122"/>
      <c r="J104" s="123">
        <f>J161</f>
        <v>0</v>
      </c>
      <c r="L104" s="120"/>
    </row>
    <row r="105" spans="2:12" s="10" customFormat="1" ht="19.899999999999999" hidden="1" customHeight="1">
      <c r="B105" s="120"/>
      <c r="D105" s="121" t="s">
        <v>122</v>
      </c>
      <c r="E105" s="122"/>
      <c r="F105" s="122"/>
      <c r="G105" s="122"/>
      <c r="H105" s="122"/>
      <c r="I105" s="122"/>
      <c r="J105" s="123">
        <f>J163</f>
        <v>0</v>
      </c>
      <c r="L105" s="120"/>
    </row>
    <row r="106" spans="2:12" s="9" customFormat="1" ht="24.95" hidden="1" customHeight="1">
      <c r="B106" s="116"/>
      <c r="D106" s="117" t="s">
        <v>433</v>
      </c>
      <c r="E106" s="118"/>
      <c r="F106" s="118"/>
      <c r="G106" s="118"/>
      <c r="H106" s="118"/>
      <c r="I106" s="118"/>
      <c r="J106" s="119">
        <f>J165</f>
        <v>0</v>
      </c>
      <c r="L106" s="116"/>
    </row>
    <row r="107" spans="2:12" s="10" customFormat="1" ht="19.899999999999999" hidden="1" customHeight="1">
      <c r="B107" s="120"/>
      <c r="D107" s="121" t="s">
        <v>434</v>
      </c>
      <c r="E107" s="122"/>
      <c r="F107" s="122"/>
      <c r="G107" s="122"/>
      <c r="H107" s="122"/>
      <c r="I107" s="122"/>
      <c r="J107" s="123">
        <f>J166</f>
        <v>0</v>
      </c>
      <c r="L107" s="120"/>
    </row>
    <row r="108" spans="2:12" s="10" customFormat="1" ht="19.899999999999999" hidden="1" customHeight="1">
      <c r="B108" s="120"/>
      <c r="D108" s="121" t="s">
        <v>435</v>
      </c>
      <c r="E108" s="122"/>
      <c r="F108" s="122"/>
      <c r="G108" s="122"/>
      <c r="H108" s="122"/>
      <c r="I108" s="122"/>
      <c r="J108" s="123">
        <f>J176</f>
        <v>0</v>
      </c>
      <c r="L108" s="120"/>
    </row>
    <row r="109" spans="2:12" s="9" customFormat="1" ht="24.95" hidden="1" customHeight="1">
      <c r="B109" s="116"/>
      <c r="D109" s="117" t="s">
        <v>433</v>
      </c>
      <c r="E109" s="118"/>
      <c r="F109" s="118"/>
      <c r="G109" s="118"/>
      <c r="H109" s="118"/>
      <c r="I109" s="118"/>
      <c r="J109" s="119">
        <f>J178</f>
        <v>0</v>
      </c>
      <c r="L109" s="116"/>
    </row>
    <row r="110" spans="2:12" s="10" customFormat="1" ht="19.899999999999999" hidden="1" customHeight="1">
      <c r="B110" s="120"/>
      <c r="D110" s="121" t="s">
        <v>436</v>
      </c>
      <c r="E110" s="122"/>
      <c r="F110" s="122"/>
      <c r="G110" s="122"/>
      <c r="H110" s="122"/>
      <c r="I110" s="122"/>
      <c r="J110" s="123">
        <f>J179</f>
        <v>0</v>
      </c>
      <c r="L110" s="120"/>
    </row>
    <row r="111" spans="2:12" s="9" customFormat="1" ht="24.95" hidden="1" customHeight="1">
      <c r="B111" s="116"/>
      <c r="D111" s="117" t="s">
        <v>437</v>
      </c>
      <c r="E111" s="118"/>
      <c r="F111" s="118"/>
      <c r="G111" s="118"/>
      <c r="H111" s="118"/>
      <c r="I111" s="118"/>
      <c r="J111" s="119">
        <f>J182</f>
        <v>0</v>
      </c>
      <c r="L111" s="116"/>
    </row>
    <row r="112" spans="2:12" s="10" customFormat="1" ht="19.899999999999999" hidden="1" customHeight="1">
      <c r="B112" s="120"/>
      <c r="D112" s="121" t="s">
        <v>438</v>
      </c>
      <c r="E112" s="122"/>
      <c r="F112" s="122"/>
      <c r="G112" s="122"/>
      <c r="H112" s="122"/>
      <c r="I112" s="122"/>
      <c r="J112" s="123">
        <f>J183</f>
        <v>0</v>
      </c>
      <c r="L112" s="120"/>
    </row>
    <row r="113" spans="2:12" s="9" customFormat="1" ht="24.95" hidden="1" customHeight="1">
      <c r="B113" s="116"/>
      <c r="D113" s="117" t="s">
        <v>439</v>
      </c>
      <c r="E113" s="118"/>
      <c r="F113" s="118"/>
      <c r="G113" s="118"/>
      <c r="H113" s="118"/>
      <c r="I113" s="118"/>
      <c r="J113" s="119">
        <f>J185</f>
        <v>0</v>
      </c>
      <c r="L113" s="116"/>
    </row>
    <row r="114" spans="2:12" s="10" customFormat="1" ht="19.899999999999999" hidden="1" customHeight="1">
      <c r="B114" s="120"/>
      <c r="D114" s="121" t="s">
        <v>440</v>
      </c>
      <c r="E114" s="122"/>
      <c r="F114" s="122"/>
      <c r="G114" s="122"/>
      <c r="H114" s="122"/>
      <c r="I114" s="122"/>
      <c r="J114" s="123">
        <f>J186</f>
        <v>0</v>
      </c>
      <c r="L114" s="120"/>
    </row>
    <row r="115" spans="2:12" s="9" customFormat="1" ht="24.95" hidden="1" customHeight="1">
      <c r="B115" s="116"/>
      <c r="D115" s="117" t="s">
        <v>124</v>
      </c>
      <c r="E115" s="118"/>
      <c r="F115" s="118"/>
      <c r="G115" s="118"/>
      <c r="H115" s="118"/>
      <c r="I115" s="118"/>
      <c r="J115" s="119">
        <f>J188</f>
        <v>0</v>
      </c>
      <c r="L115" s="116"/>
    </row>
    <row r="116" spans="2:12" s="10" customFormat="1" ht="19.899999999999999" hidden="1" customHeight="1">
      <c r="B116" s="120"/>
      <c r="D116" s="121" t="s">
        <v>128</v>
      </c>
      <c r="E116" s="122"/>
      <c r="F116" s="122"/>
      <c r="G116" s="122"/>
      <c r="H116" s="122"/>
      <c r="I116" s="122"/>
      <c r="J116" s="123">
        <f>J189</f>
        <v>0</v>
      </c>
      <c r="L116" s="120"/>
    </row>
    <row r="117" spans="2:12" s="9" customFormat="1" ht="24.95" hidden="1" customHeight="1">
      <c r="B117" s="116"/>
      <c r="D117" s="117" t="s">
        <v>129</v>
      </c>
      <c r="E117" s="118"/>
      <c r="F117" s="118"/>
      <c r="G117" s="118"/>
      <c r="H117" s="118"/>
      <c r="I117" s="118"/>
      <c r="J117" s="119">
        <f>J192</f>
        <v>0</v>
      </c>
      <c r="L117" s="116"/>
    </row>
    <row r="118" spans="2:12" s="10" customFormat="1" ht="19.899999999999999" hidden="1" customHeight="1">
      <c r="B118" s="120"/>
      <c r="D118" s="121" t="s">
        <v>130</v>
      </c>
      <c r="E118" s="122"/>
      <c r="F118" s="122"/>
      <c r="G118" s="122"/>
      <c r="H118" s="122"/>
      <c r="I118" s="122"/>
      <c r="J118" s="123">
        <f>J193</f>
        <v>0</v>
      </c>
      <c r="L118" s="120"/>
    </row>
    <row r="119" spans="2:12" s="9" customFormat="1" ht="24.95" hidden="1" customHeight="1">
      <c r="B119" s="116"/>
      <c r="D119" s="117" t="s">
        <v>441</v>
      </c>
      <c r="E119" s="118"/>
      <c r="F119" s="118"/>
      <c r="G119" s="118"/>
      <c r="H119" s="118"/>
      <c r="I119" s="118"/>
      <c r="J119" s="119">
        <f>J197</f>
        <v>0</v>
      </c>
      <c r="L119" s="116"/>
    </row>
    <row r="120" spans="2:12" s="10" customFormat="1" ht="19.899999999999999" hidden="1" customHeight="1">
      <c r="B120" s="120"/>
      <c r="D120" s="121" t="s">
        <v>442</v>
      </c>
      <c r="E120" s="122"/>
      <c r="F120" s="122"/>
      <c r="G120" s="122"/>
      <c r="H120" s="122"/>
      <c r="I120" s="122"/>
      <c r="J120" s="123">
        <f>J198</f>
        <v>0</v>
      </c>
      <c r="L120" s="120"/>
    </row>
    <row r="121" spans="2:12" s="10" customFormat="1" ht="19.899999999999999" hidden="1" customHeight="1">
      <c r="B121" s="120"/>
      <c r="D121" s="121" t="s">
        <v>443</v>
      </c>
      <c r="E121" s="122"/>
      <c r="F121" s="122"/>
      <c r="G121" s="122"/>
      <c r="H121" s="122"/>
      <c r="I121" s="122"/>
      <c r="J121" s="123">
        <f>J200</f>
        <v>0</v>
      </c>
      <c r="L121" s="120"/>
    </row>
    <row r="122" spans="2:12" s="9" customFormat="1" ht="24.95" hidden="1" customHeight="1">
      <c r="B122" s="116"/>
      <c r="D122" s="117" t="s">
        <v>131</v>
      </c>
      <c r="E122" s="118"/>
      <c r="F122" s="118"/>
      <c r="G122" s="118"/>
      <c r="H122" s="118"/>
      <c r="I122" s="118"/>
      <c r="J122" s="119">
        <f>J203</f>
        <v>0</v>
      </c>
      <c r="L122" s="116"/>
    </row>
    <row r="123" spans="2:12" s="10" customFormat="1" ht="19.899999999999999" hidden="1" customHeight="1">
      <c r="B123" s="120"/>
      <c r="D123" s="121" t="s">
        <v>132</v>
      </c>
      <c r="E123" s="122"/>
      <c r="F123" s="122"/>
      <c r="G123" s="122"/>
      <c r="H123" s="122"/>
      <c r="I123" s="122"/>
      <c r="J123" s="123">
        <f>J204</f>
        <v>0</v>
      </c>
      <c r="L123" s="120"/>
    </row>
    <row r="124" spans="2:12" s="9" customFormat="1" ht="24.95" hidden="1" customHeight="1">
      <c r="B124" s="116"/>
      <c r="D124" s="117" t="s">
        <v>444</v>
      </c>
      <c r="E124" s="118"/>
      <c r="F124" s="118"/>
      <c r="G124" s="118"/>
      <c r="H124" s="118"/>
      <c r="I124" s="118"/>
      <c r="J124" s="119">
        <f>J206</f>
        <v>0</v>
      </c>
      <c r="L124" s="116"/>
    </row>
    <row r="125" spans="2:12" s="10" customFormat="1" ht="19.899999999999999" hidden="1" customHeight="1">
      <c r="B125" s="120"/>
      <c r="D125" s="121" t="s">
        <v>445</v>
      </c>
      <c r="E125" s="122"/>
      <c r="F125" s="122"/>
      <c r="G125" s="122"/>
      <c r="H125" s="122"/>
      <c r="I125" s="122"/>
      <c r="J125" s="123">
        <f>J207</f>
        <v>0</v>
      </c>
      <c r="L125" s="120"/>
    </row>
    <row r="126" spans="2:12" s="9" customFormat="1" ht="24.95" hidden="1" customHeight="1">
      <c r="B126" s="116"/>
      <c r="D126" s="117" t="s">
        <v>446</v>
      </c>
      <c r="E126" s="118"/>
      <c r="F126" s="118"/>
      <c r="G126" s="118"/>
      <c r="H126" s="118"/>
      <c r="I126" s="118"/>
      <c r="J126" s="119">
        <f>J217</f>
        <v>0</v>
      </c>
      <c r="L126" s="116"/>
    </row>
    <row r="127" spans="2:12" s="10" customFormat="1" ht="19.899999999999999" hidden="1" customHeight="1">
      <c r="B127" s="120"/>
      <c r="D127" s="121" t="s">
        <v>447</v>
      </c>
      <c r="E127" s="122"/>
      <c r="F127" s="122"/>
      <c r="G127" s="122"/>
      <c r="H127" s="122"/>
      <c r="I127" s="122"/>
      <c r="J127" s="123">
        <f>J218</f>
        <v>0</v>
      </c>
      <c r="L127" s="120"/>
    </row>
    <row r="128" spans="2:12" s="9" customFormat="1" ht="24.95" hidden="1" customHeight="1">
      <c r="B128" s="116"/>
      <c r="D128" s="117" t="s">
        <v>448</v>
      </c>
      <c r="E128" s="118"/>
      <c r="F128" s="118"/>
      <c r="G128" s="118"/>
      <c r="H128" s="118"/>
      <c r="I128" s="118"/>
      <c r="J128" s="119">
        <f>J224</f>
        <v>0</v>
      </c>
      <c r="L128" s="116"/>
    </row>
    <row r="129" spans="1:31" s="10" customFormat="1" ht="19.899999999999999" hidden="1" customHeight="1">
      <c r="B129" s="120"/>
      <c r="D129" s="121" t="s">
        <v>449</v>
      </c>
      <c r="E129" s="122"/>
      <c r="F129" s="122"/>
      <c r="G129" s="122"/>
      <c r="H129" s="122"/>
      <c r="I129" s="122"/>
      <c r="J129" s="123">
        <f>J225</f>
        <v>0</v>
      </c>
      <c r="L129" s="120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3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43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t="11.25" hidden="1"/>
    <row r="133" spans="1:31" ht="11.25" hidden="1"/>
    <row r="134" spans="1:31" ht="11.25" hidden="1"/>
    <row r="135" spans="1:31" s="2" customFormat="1" ht="6.95" customHeight="1">
      <c r="A135" s="30"/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43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1015</v>
      </c>
      <c r="D136" s="30"/>
      <c r="E136" s="30"/>
      <c r="F136" s="30"/>
      <c r="G136" s="30"/>
      <c r="H136" s="30"/>
      <c r="I136" s="30"/>
      <c r="J136" s="30"/>
      <c r="K136" s="30"/>
      <c r="L136" s="43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3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3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36" t="str">
        <f>E7</f>
        <v>Cyklo Alej</v>
      </c>
      <c r="F139" s="237"/>
      <c r="G139" s="237"/>
      <c r="H139" s="237"/>
      <c r="I139" s="30"/>
      <c r="J139" s="30"/>
      <c r="K139" s="30"/>
      <c r="L139" s="43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102</v>
      </c>
      <c r="D140" s="30"/>
      <c r="E140" s="30"/>
      <c r="F140" s="30"/>
      <c r="G140" s="30"/>
      <c r="H140" s="30"/>
      <c r="I140" s="30"/>
      <c r="J140" s="30"/>
      <c r="K140" s="30"/>
      <c r="L140" s="43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194" t="str">
        <f>E9</f>
        <v>24 - SO 02 Odvodnenie</v>
      </c>
      <c r="F141" s="238"/>
      <c r="G141" s="238"/>
      <c r="H141" s="238"/>
      <c r="I141" s="30"/>
      <c r="J141" s="30"/>
      <c r="K141" s="30"/>
      <c r="L141" s="43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3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6" t="str">
        <f>IF(J12="","",J12)</f>
        <v>24. 6. 2021</v>
      </c>
      <c r="K143" s="30"/>
      <c r="L143" s="43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3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3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3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3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24"/>
      <c r="B148" s="125"/>
      <c r="C148" s="126" t="s">
        <v>133</v>
      </c>
      <c r="D148" s="127" t="s">
        <v>59</v>
      </c>
      <c r="E148" s="127" t="s">
        <v>55</v>
      </c>
      <c r="F148" s="127" t="s">
        <v>56</v>
      </c>
      <c r="G148" s="127" t="s">
        <v>134</v>
      </c>
      <c r="H148" s="127" t="s">
        <v>135</v>
      </c>
      <c r="I148" s="127" t="s">
        <v>136</v>
      </c>
      <c r="J148" s="128" t="s">
        <v>106</v>
      </c>
      <c r="K148" s="129" t="s">
        <v>137</v>
      </c>
      <c r="L148" s="130"/>
      <c r="M148" s="63" t="s">
        <v>1</v>
      </c>
      <c r="N148" s="64" t="s">
        <v>38</v>
      </c>
      <c r="O148" s="64" t="s">
        <v>138</v>
      </c>
      <c r="P148" s="64" t="s">
        <v>139</v>
      </c>
      <c r="Q148" s="64" t="s">
        <v>140</v>
      </c>
      <c r="R148" s="64" t="s">
        <v>141</v>
      </c>
      <c r="S148" s="64" t="s">
        <v>142</v>
      </c>
      <c r="T148" s="65" t="s">
        <v>143</v>
      </c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</row>
    <row r="149" spans="1:65" s="2" customFormat="1" ht="22.9" customHeight="1">
      <c r="A149" s="30"/>
      <c r="B149" s="31"/>
      <c r="C149" s="70" t="s">
        <v>107</v>
      </c>
      <c r="D149" s="30"/>
      <c r="E149" s="30"/>
      <c r="F149" s="30"/>
      <c r="G149" s="30"/>
      <c r="H149" s="30"/>
      <c r="I149" s="30"/>
      <c r="J149" s="131">
        <f>BK149</f>
        <v>0</v>
      </c>
      <c r="K149" s="30"/>
      <c r="L149" s="31"/>
      <c r="M149" s="66"/>
      <c r="N149" s="57"/>
      <c r="O149" s="67"/>
      <c r="P149" s="132">
        <f>P150+P157+P160+P165+P178+P182+P185+P188+P192+P197+P203+P206+P217+P224</f>
        <v>0</v>
      </c>
      <c r="Q149" s="67"/>
      <c r="R149" s="132">
        <f>R150+R157+R160+R165+R178+R182+R185+R188+R192+R197+R203+R206+R217+R224</f>
        <v>1545.7863429999995</v>
      </c>
      <c r="S149" s="67"/>
      <c r="T149" s="133">
        <f>T150+T157+T160+T165+T178+T182+T185+T188+T192+T197+T203+T206+T217+T224</f>
        <v>6.6000000000000005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108</v>
      </c>
      <c r="BK149" s="134">
        <f>BK150+BK157+BK160+BK165+BK178+BK182+BK185+BK188+BK192+BK197+BK203+BK206+BK217+BK224</f>
        <v>0</v>
      </c>
    </row>
    <row r="150" spans="1:65" s="12" customFormat="1" ht="25.9" customHeight="1">
      <c r="B150" s="135"/>
      <c r="D150" s="136" t="s">
        <v>73</v>
      </c>
      <c r="E150" s="137" t="s">
        <v>144</v>
      </c>
      <c r="F150" s="137" t="s">
        <v>145</v>
      </c>
      <c r="I150" s="138"/>
      <c r="J150" s="139">
        <f>BK150</f>
        <v>0</v>
      </c>
      <c r="L150" s="135"/>
      <c r="M150" s="140"/>
      <c r="N150" s="141"/>
      <c r="O150" s="141"/>
      <c r="P150" s="142">
        <f>P151+P153+P155</f>
        <v>0</v>
      </c>
      <c r="Q150" s="141"/>
      <c r="R150" s="142">
        <f>R151+R153+R155</f>
        <v>0</v>
      </c>
      <c r="S150" s="141"/>
      <c r="T150" s="143">
        <f>T151+T153+T155</f>
        <v>0</v>
      </c>
      <c r="AR150" s="136" t="s">
        <v>81</v>
      </c>
      <c r="AT150" s="144" t="s">
        <v>73</v>
      </c>
      <c r="AU150" s="144" t="s">
        <v>74</v>
      </c>
      <c r="AY150" s="136" t="s">
        <v>146</v>
      </c>
      <c r="BK150" s="145">
        <f>BK151+BK153+BK155</f>
        <v>0</v>
      </c>
    </row>
    <row r="151" spans="1:65" s="12" customFormat="1" ht="22.9" customHeight="1">
      <c r="B151" s="135"/>
      <c r="D151" s="136" t="s">
        <v>73</v>
      </c>
      <c r="E151" s="146" t="s">
        <v>160</v>
      </c>
      <c r="F151" s="146" t="s">
        <v>161</v>
      </c>
      <c r="I151" s="138"/>
      <c r="J151" s="147">
        <f>BK151</f>
        <v>0</v>
      </c>
      <c r="L151" s="135"/>
      <c r="M151" s="140"/>
      <c r="N151" s="141"/>
      <c r="O151" s="141"/>
      <c r="P151" s="142">
        <f>P152</f>
        <v>0</v>
      </c>
      <c r="Q151" s="141"/>
      <c r="R151" s="142">
        <f>R152</f>
        <v>0</v>
      </c>
      <c r="S151" s="141"/>
      <c r="T151" s="143">
        <f>T152</f>
        <v>0</v>
      </c>
      <c r="AR151" s="136" t="s">
        <v>81</v>
      </c>
      <c r="AT151" s="144" t="s">
        <v>73</v>
      </c>
      <c r="AU151" s="144" t="s">
        <v>81</v>
      </c>
      <c r="AY151" s="136" t="s">
        <v>146</v>
      </c>
      <c r="BK151" s="145">
        <f>BK152</f>
        <v>0</v>
      </c>
    </row>
    <row r="152" spans="1:65" s="2" customFormat="1" ht="37.9" customHeight="1">
      <c r="A152" s="30"/>
      <c r="B152" s="148"/>
      <c r="C152" s="149" t="s">
        <v>81</v>
      </c>
      <c r="D152" s="149" t="s">
        <v>149</v>
      </c>
      <c r="E152" s="150" t="s">
        <v>450</v>
      </c>
      <c r="F152" s="151" t="s">
        <v>451</v>
      </c>
      <c r="G152" s="152" t="s">
        <v>165</v>
      </c>
      <c r="H152" s="153">
        <v>635</v>
      </c>
      <c r="I152" s="154"/>
      <c r="J152" s="155">
        <f>ROUND(I152*H152,2)</f>
        <v>0</v>
      </c>
      <c r="K152" s="156"/>
      <c r="L152" s="31"/>
      <c r="M152" s="157" t="s">
        <v>1</v>
      </c>
      <c r="N152" s="158" t="s">
        <v>40</v>
      </c>
      <c r="O152" s="59"/>
      <c r="P152" s="159">
        <f>O152*H152</f>
        <v>0</v>
      </c>
      <c r="Q152" s="159">
        <v>0</v>
      </c>
      <c r="R152" s="159">
        <f>Q152*H152</f>
        <v>0</v>
      </c>
      <c r="S152" s="159">
        <v>0</v>
      </c>
      <c r="T152" s="160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1" t="s">
        <v>153</v>
      </c>
      <c r="AT152" s="161" t="s">
        <v>149</v>
      </c>
      <c r="AU152" s="161" t="s">
        <v>154</v>
      </c>
      <c r="AY152" s="15" t="s">
        <v>146</v>
      </c>
      <c r="BE152" s="162">
        <f>IF(N152="základná",J152,0)</f>
        <v>0</v>
      </c>
      <c r="BF152" s="162">
        <f>IF(N152="znížená",J152,0)</f>
        <v>0</v>
      </c>
      <c r="BG152" s="162">
        <f>IF(N152="zákl. prenesená",J152,0)</f>
        <v>0</v>
      </c>
      <c r="BH152" s="162">
        <f>IF(N152="zníž. prenesená",J152,0)</f>
        <v>0</v>
      </c>
      <c r="BI152" s="162">
        <f>IF(N152="nulová",J152,0)</f>
        <v>0</v>
      </c>
      <c r="BJ152" s="15" t="s">
        <v>154</v>
      </c>
      <c r="BK152" s="162">
        <f>ROUND(I152*H152,2)</f>
        <v>0</v>
      </c>
      <c r="BL152" s="15" t="s">
        <v>153</v>
      </c>
      <c r="BM152" s="161" t="s">
        <v>452</v>
      </c>
    </row>
    <row r="153" spans="1:65" s="12" customFormat="1" ht="22.9" customHeight="1">
      <c r="B153" s="135"/>
      <c r="D153" s="136" t="s">
        <v>73</v>
      </c>
      <c r="E153" s="146" t="s">
        <v>174</v>
      </c>
      <c r="F153" s="146" t="s">
        <v>175</v>
      </c>
      <c r="I153" s="138"/>
      <c r="J153" s="147">
        <f>BK153</f>
        <v>0</v>
      </c>
      <c r="L153" s="135"/>
      <c r="M153" s="140"/>
      <c r="N153" s="141"/>
      <c r="O153" s="141"/>
      <c r="P153" s="142">
        <f>P154</f>
        <v>0</v>
      </c>
      <c r="Q153" s="141"/>
      <c r="R153" s="142">
        <f>R154</f>
        <v>0</v>
      </c>
      <c r="S153" s="141"/>
      <c r="T153" s="143">
        <f>T154</f>
        <v>0</v>
      </c>
      <c r="AR153" s="136" t="s">
        <v>81</v>
      </c>
      <c r="AT153" s="144" t="s">
        <v>73</v>
      </c>
      <c r="AU153" s="144" t="s">
        <v>81</v>
      </c>
      <c r="AY153" s="136" t="s">
        <v>146</v>
      </c>
      <c r="BK153" s="145">
        <f>BK154</f>
        <v>0</v>
      </c>
    </row>
    <row r="154" spans="1:65" s="2" customFormat="1" ht="33" customHeight="1">
      <c r="A154" s="30"/>
      <c r="B154" s="148"/>
      <c r="C154" s="149" t="s">
        <v>154</v>
      </c>
      <c r="D154" s="149" t="s">
        <v>149</v>
      </c>
      <c r="E154" s="150" t="s">
        <v>453</v>
      </c>
      <c r="F154" s="151" t="s">
        <v>454</v>
      </c>
      <c r="G154" s="152" t="s">
        <v>165</v>
      </c>
      <c r="H154" s="153">
        <v>239</v>
      </c>
      <c r="I154" s="154"/>
      <c r="J154" s="155">
        <f>ROUND(I154*H154,2)</f>
        <v>0</v>
      </c>
      <c r="K154" s="156"/>
      <c r="L154" s="31"/>
      <c r="M154" s="157" t="s">
        <v>1</v>
      </c>
      <c r="N154" s="158" t="s">
        <v>40</v>
      </c>
      <c r="O154" s="59"/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1" t="s">
        <v>153</v>
      </c>
      <c r="AT154" s="161" t="s">
        <v>149</v>
      </c>
      <c r="AU154" s="161" t="s">
        <v>154</v>
      </c>
      <c r="AY154" s="15" t="s">
        <v>146</v>
      </c>
      <c r="BE154" s="162">
        <f>IF(N154="základná",J154,0)</f>
        <v>0</v>
      </c>
      <c r="BF154" s="162">
        <f>IF(N154="znížená",J154,0)</f>
        <v>0</v>
      </c>
      <c r="BG154" s="162">
        <f>IF(N154="zákl. prenesená",J154,0)</f>
        <v>0</v>
      </c>
      <c r="BH154" s="162">
        <f>IF(N154="zníž. prenesená",J154,0)</f>
        <v>0</v>
      </c>
      <c r="BI154" s="162">
        <f>IF(N154="nulová",J154,0)</f>
        <v>0</v>
      </c>
      <c r="BJ154" s="15" t="s">
        <v>154</v>
      </c>
      <c r="BK154" s="162">
        <f>ROUND(I154*H154,2)</f>
        <v>0</v>
      </c>
      <c r="BL154" s="15" t="s">
        <v>153</v>
      </c>
      <c r="BM154" s="161" t="s">
        <v>455</v>
      </c>
    </row>
    <row r="155" spans="1:65" s="12" customFormat="1" ht="22.9" customHeight="1">
      <c r="B155" s="135"/>
      <c r="D155" s="136" t="s">
        <v>73</v>
      </c>
      <c r="E155" s="146" t="s">
        <v>180</v>
      </c>
      <c r="F155" s="146" t="s">
        <v>181</v>
      </c>
      <c r="I155" s="138"/>
      <c r="J155" s="147">
        <f>BK155</f>
        <v>0</v>
      </c>
      <c r="L155" s="135"/>
      <c r="M155" s="140"/>
      <c r="N155" s="141"/>
      <c r="O155" s="141"/>
      <c r="P155" s="142">
        <f>P156</f>
        <v>0</v>
      </c>
      <c r="Q155" s="141"/>
      <c r="R155" s="142">
        <f>R156</f>
        <v>0</v>
      </c>
      <c r="S155" s="141"/>
      <c r="T155" s="143">
        <f>T156</f>
        <v>0</v>
      </c>
      <c r="AR155" s="136" t="s">
        <v>81</v>
      </c>
      <c r="AT155" s="144" t="s">
        <v>73</v>
      </c>
      <c r="AU155" s="144" t="s">
        <v>81</v>
      </c>
      <c r="AY155" s="136" t="s">
        <v>146</v>
      </c>
      <c r="BK155" s="145">
        <f>BK156</f>
        <v>0</v>
      </c>
    </row>
    <row r="156" spans="1:65" s="2" customFormat="1" ht="37.9" customHeight="1">
      <c r="A156" s="30"/>
      <c r="B156" s="148"/>
      <c r="C156" s="149" t="s">
        <v>162</v>
      </c>
      <c r="D156" s="149" t="s">
        <v>149</v>
      </c>
      <c r="E156" s="150" t="s">
        <v>183</v>
      </c>
      <c r="F156" s="151" t="s">
        <v>184</v>
      </c>
      <c r="G156" s="152" t="s">
        <v>165</v>
      </c>
      <c r="H156" s="153">
        <v>396</v>
      </c>
      <c r="I156" s="154"/>
      <c r="J156" s="155">
        <f>ROUND(I156*H156,2)</f>
        <v>0</v>
      </c>
      <c r="K156" s="156"/>
      <c r="L156" s="31"/>
      <c r="M156" s="157" t="s">
        <v>1</v>
      </c>
      <c r="N156" s="158" t="s">
        <v>40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1" t="s">
        <v>153</v>
      </c>
      <c r="AT156" s="161" t="s">
        <v>149</v>
      </c>
      <c r="AU156" s="161" t="s">
        <v>154</v>
      </c>
      <c r="AY156" s="15" t="s">
        <v>146</v>
      </c>
      <c r="BE156" s="162">
        <f>IF(N156="základná",J156,0)</f>
        <v>0</v>
      </c>
      <c r="BF156" s="162">
        <f>IF(N156="znížená",J156,0)</f>
        <v>0</v>
      </c>
      <c r="BG156" s="162">
        <f>IF(N156="zákl. prenesená",J156,0)</f>
        <v>0</v>
      </c>
      <c r="BH156" s="162">
        <f>IF(N156="zníž. prenesená",J156,0)</f>
        <v>0</v>
      </c>
      <c r="BI156" s="162">
        <f>IF(N156="nulová",J156,0)</f>
        <v>0</v>
      </c>
      <c r="BJ156" s="15" t="s">
        <v>154</v>
      </c>
      <c r="BK156" s="162">
        <f>ROUND(I156*H156,2)</f>
        <v>0</v>
      </c>
      <c r="BL156" s="15" t="s">
        <v>153</v>
      </c>
      <c r="BM156" s="161" t="s">
        <v>456</v>
      </c>
    </row>
    <row r="157" spans="1:65" s="12" customFormat="1" ht="25.9" customHeight="1">
      <c r="B157" s="135"/>
      <c r="D157" s="136" t="s">
        <v>73</v>
      </c>
      <c r="E157" s="137" t="s">
        <v>220</v>
      </c>
      <c r="F157" s="137" t="s">
        <v>221</v>
      </c>
      <c r="I157" s="138"/>
      <c r="J157" s="139">
        <f>BK157</f>
        <v>0</v>
      </c>
      <c r="L157" s="135"/>
      <c r="M157" s="140"/>
      <c r="N157" s="141"/>
      <c r="O157" s="141"/>
      <c r="P157" s="142">
        <f>P158</f>
        <v>0</v>
      </c>
      <c r="Q157" s="141"/>
      <c r="R157" s="142">
        <f>R158</f>
        <v>61.456000000000003</v>
      </c>
      <c r="S157" s="141"/>
      <c r="T157" s="143">
        <f>T158</f>
        <v>0</v>
      </c>
      <c r="AR157" s="136" t="s">
        <v>81</v>
      </c>
      <c r="AT157" s="144" t="s">
        <v>73</v>
      </c>
      <c r="AU157" s="144" t="s">
        <v>74</v>
      </c>
      <c r="AY157" s="136" t="s">
        <v>146</v>
      </c>
      <c r="BK157" s="145">
        <f>BK158</f>
        <v>0</v>
      </c>
    </row>
    <row r="158" spans="1:65" s="12" customFormat="1" ht="22.9" customHeight="1">
      <c r="B158" s="135"/>
      <c r="D158" s="136" t="s">
        <v>73</v>
      </c>
      <c r="E158" s="146" t="s">
        <v>233</v>
      </c>
      <c r="F158" s="146" t="s">
        <v>234</v>
      </c>
      <c r="I158" s="138"/>
      <c r="J158" s="147">
        <f>BK158</f>
        <v>0</v>
      </c>
      <c r="L158" s="135"/>
      <c r="M158" s="140"/>
      <c r="N158" s="141"/>
      <c r="O158" s="141"/>
      <c r="P158" s="142">
        <f>P159</f>
        <v>0</v>
      </c>
      <c r="Q158" s="141"/>
      <c r="R158" s="142">
        <f>R159</f>
        <v>61.456000000000003</v>
      </c>
      <c r="S158" s="141"/>
      <c r="T158" s="143">
        <f>T159</f>
        <v>0</v>
      </c>
      <c r="AR158" s="136" t="s">
        <v>81</v>
      </c>
      <c r="AT158" s="144" t="s">
        <v>73</v>
      </c>
      <c r="AU158" s="144" t="s">
        <v>81</v>
      </c>
      <c r="AY158" s="136" t="s">
        <v>146</v>
      </c>
      <c r="BK158" s="145">
        <f>BK159</f>
        <v>0</v>
      </c>
    </row>
    <row r="159" spans="1:65" s="2" customFormat="1" ht="37.9" customHeight="1">
      <c r="A159" s="30"/>
      <c r="B159" s="148"/>
      <c r="C159" s="149" t="s">
        <v>153</v>
      </c>
      <c r="D159" s="149" t="s">
        <v>149</v>
      </c>
      <c r="E159" s="150" t="s">
        <v>457</v>
      </c>
      <c r="F159" s="151" t="s">
        <v>458</v>
      </c>
      <c r="G159" s="152" t="s">
        <v>165</v>
      </c>
      <c r="H159" s="153">
        <v>32</v>
      </c>
      <c r="I159" s="154"/>
      <c r="J159" s="155">
        <f>ROUND(I159*H159,2)</f>
        <v>0</v>
      </c>
      <c r="K159" s="156"/>
      <c r="L159" s="31"/>
      <c r="M159" s="157" t="s">
        <v>1</v>
      </c>
      <c r="N159" s="158" t="s">
        <v>40</v>
      </c>
      <c r="O159" s="59"/>
      <c r="P159" s="159">
        <f>O159*H159</f>
        <v>0</v>
      </c>
      <c r="Q159" s="159">
        <v>1.9205000000000001</v>
      </c>
      <c r="R159" s="159">
        <f>Q159*H159</f>
        <v>61.456000000000003</v>
      </c>
      <c r="S159" s="159">
        <v>0</v>
      </c>
      <c r="T159" s="160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1" t="s">
        <v>153</v>
      </c>
      <c r="AT159" s="161" t="s">
        <v>149</v>
      </c>
      <c r="AU159" s="161" t="s">
        <v>154</v>
      </c>
      <c r="AY159" s="15" t="s">
        <v>146</v>
      </c>
      <c r="BE159" s="162">
        <f>IF(N159="základná",J159,0)</f>
        <v>0</v>
      </c>
      <c r="BF159" s="162">
        <f>IF(N159="znížená",J159,0)</f>
        <v>0</v>
      </c>
      <c r="BG159" s="162">
        <f>IF(N159="zákl. prenesená",J159,0)</f>
        <v>0</v>
      </c>
      <c r="BH159" s="162">
        <f>IF(N159="zníž. prenesená",J159,0)</f>
        <v>0</v>
      </c>
      <c r="BI159" s="162">
        <f>IF(N159="nulová",J159,0)</f>
        <v>0</v>
      </c>
      <c r="BJ159" s="15" t="s">
        <v>154</v>
      </c>
      <c r="BK159" s="162">
        <f>ROUND(I159*H159,2)</f>
        <v>0</v>
      </c>
      <c r="BL159" s="15" t="s">
        <v>153</v>
      </c>
      <c r="BM159" s="161" t="s">
        <v>459</v>
      </c>
    </row>
    <row r="160" spans="1:65" s="12" customFormat="1" ht="25.9" customHeight="1">
      <c r="B160" s="135"/>
      <c r="D160" s="136" t="s">
        <v>73</v>
      </c>
      <c r="E160" s="137" t="s">
        <v>240</v>
      </c>
      <c r="F160" s="137" t="s">
        <v>241</v>
      </c>
      <c r="I160" s="138"/>
      <c r="J160" s="139">
        <f>BK160</f>
        <v>0</v>
      </c>
      <c r="L160" s="135"/>
      <c r="M160" s="140"/>
      <c r="N160" s="141"/>
      <c r="O160" s="141"/>
      <c r="P160" s="142">
        <f>P161+P163</f>
        <v>0</v>
      </c>
      <c r="Q160" s="141"/>
      <c r="R160" s="142">
        <f>R161+R163</f>
        <v>0</v>
      </c>
      <c r="S160" s="141"/>
      <c r="T160" s="143">
        <f>T161+T163</f>
        <v>6.6000000000000005</v>
      </c>
      <c r="AR160" s="136" t="s">
        <v>81</v>
      </c>
      <c r="AT160" s="144" t="s">
        <v>73</v>
      </c>
      <c r="AU160" s="144" t="s">
        <v>74</v>
      </c>
      <c r="AY160" s="136" t="s">
        <v>146</v>
      </c>
      <c r="BK160" s="145">
        <f>BK161+BK163</f>
        <v>0</v>
      </c>
    </row>
    <row r="161" spans="1:65" s="12" customFormat="1" ht="22.9" customHeight="1">
      <c r="B161" s="135"/>
      <c r="D161" s="136" t="s">
        <v>73</v>
      </c>
      <c r="E161" s="146" t="s">
        <v>242</v>
      </c>
      <c r="F161" s="146" t="s">
        <v>243</v>
      </c>
      <c r="I161" s="138"/>
      <c r="J161" s="147">
        <f>BK161</f>
        <v>0</v>
      </c>
      <c r="L161" s="135"/>
      <c r="M161" s="140"/>
      <c r="N161" s="141"/>
      <c r="O161" s="141"/>
      <c r="P161" s="142">
        <f>P162</f>
        <v>0</v>
      </c>
      <c r="Q161" s="141"/>
      <c r="R161" s="142">
        <f>R162</f>
        <v>0</v>
      </c>
      <c r="S161" s="141"/>
      <c r="T161" s="143">
        <f>T162</f>
        <v>6.6000000000000005</v>
      </c>
      <c r="AR161" s="136" t="s">
        <v>81</v>
      </c>
      <c r="AT161" s="144" t="s">
        <v>73</v>
      </c>
      <c r="AU161" s="144" t="s">
        <v>81</v>
      </c>
      <c r="AY161" s="136" t="s">
        <v>146</v>
      </c>
      <c r="BK161" s="145">
        <f>BK162</f>
        <v>0</v>
      </c>
    </row>
    <row r="162" spans="1:65" s="2" customFormat="1" ht="37.9" customHeight="1">
      <c r="A162" s="30"/>
      <c r="B162" s="148"/>
      <c r="C162" s="149" t="s">
        <v>170</v>
      </c>
      <c r="D162" s="149" t="s">
        <v>149</v>
      </c>
      <c r="E162" s="150" t="s">
        <v>460</v>
      </c>
      <c r="F162" s="151" t="s">
        <v>461</v>
      </c>
      <c r="G162" s="152" t="s">
        <v>165</v>
      </c>
      <c r="H162" s="153">
        <v>3</v>
      </c>
      <c r="I162" s="154"/>
      <c r="J162" s="155">
        <f>ROUND(I162*H162,2)</f>
        <v>0</v>
      </c>
      <c r="K162" s="156"/>
      <c r="L162" s="31"/>
      <c r="M162" s="157" t="s">
        <v>1</v>
      </c>
      <c r="N162" s="158" t="s">
        <v>40</v>
      </c>
      <c r="O162" s="59"/>
      <c r="P162" s="159">
        <f>O162*H162</f>
        <v>0</v>
      </c>
      <c r="Q162" s="159">
        <v>0</v>
      </c>
      <c r="R162" s="159">
        <f>Q162*H162</f>
        <v>0</v>
      </c>
      <c r="S162" s="159">
        <v>2.2000000000000002</v>
      </c>
      <c r="T162" s="160">
        <f>S162*H162</f>
        <v>6.6000000000000005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1" t="s">
        <v>153</v>
      </c>
      <c r="AT162" s="161" t="s">
        <v>149</v>
      </c>
      <c r="AU162" s="161" t="s">
        <v>154</v>
      </c>
      <c r="AY162" s="15" t="s">
        <v>146</v>
      </c>
      <c r="BE162" s="162">
        <f>IF(N162="základná",J162,0)</f>
        <v>0</v>
      </c>
      <c r="BF162" s="162">
        <f>IF(N162="znížená",J162,0)</f>
        <v>0</v>
      </c>
      <c r="BG162" s="162">
        <f>IF(N162="zákl. prenesená",J162,0)</f>
        <v>0</v>
      </c>
      <c r="BH162" s="162">
        <f>IF(N162="zníž. prenesená",J162,0)</f>
        <v>0</v>
      </c>
      <c r="BI162" s="162">
        <f>IF(N162="nulová",J162,0)</f>
        <v>0</v>
      </c>
      <c r="BJ162" s="15" t="s">
        <v>154</v>
      </c>
      <c r="BK162" s="162">
        <f>ROUND(I162*H162,2)</f>
        <v>0</v>
      </c>
      <c r="BL162" s="15" t="s">
        <v>153</v>
      </c>
      <c r="BM162" s="161" t="s">
        <v>462</v>
      </c>
    </row>
    <row r="163" spans="1:65" s="12" customFormat="1" ht="22.9" customHeight="1">
      <c r="B163" s="135"/>
      <c r="D163" s="136" t="s">
        <v>73</v>
      </c>
      <c r="E163" s="146" t="s">
        <v>278</v>
      </c>
      <c r="F163" s="146" t="s">
        <v>279</v>
      </c>
      <c r="I163" s="138"/>
      <c r="J163" s="147">
        <f>BK163</f>
        <v>0</v>
      </c>
      <c r="L163" s="135"/>
      <c r="M163" s="140"/>
      <c r="N163" s="141"/>
      <c r="O163" s="141"/>
      <c r="P163" s="142">
        <f>P164</f>
        <v>0</v>
      </c>
      <c r="Q163" s="141"/>
      <c r="R163" s="142">
        <f>R164</f>
        <v>0</v>
      </c>
      <c r="S163" s="141"/>
      <c r="T163" s="143">
        <f>T164</f>
        <v>0</v>
      </c>
      <c r="AR163" s="136" t="s">
        <v>81</v>
      </c>
      <c r="AT163" s="144" t="s">
        <v>73</v>
      </c>
      <c r="AU163" s="144" t="s">
        <v>81</v>
      </c>
      <c r="AY163" s="136" t="s">
        <v>146</v>
      </c>
      <c r="BK163" s="145">
        <f>BK164</f>
        <v>0</v>
      </c>
    </row>
    <row r="164" spans="1:65" s="2" customFormat="1" ht="24.2" customHeight="1">
      <c r="A164" s="30"/>
      <c r="B164" s="148"/>
      <c r="C164" s="149" t="s">
        <v>176</v>
      </c>
      <c r="D164" s="149" t="s">
        <v>149</v>
      </c>
      <c r="E164" s="150" t="s">
        <v>463</v>
      </c>
      <c r="F164" s="151" t="s">
        <v>464</v>
      </c>
      <c r="G164" s="152" t="s">
        <v>255</v>
      </c>
      <c r="H164" s="153">
        <v>6.6</v>
      </c>
      <c r="I164" s="154"/>
      <c r="J164" s="155">
        <f>ROUND(I164*H164,2)</f>
        <v>0</v>
      </c>
      <c r="K164" s="156"/>
      <c r="L164" s="31"/>
      <c r="M164" s="157" t="s">
        <v>1</v>
      </c>
      <c r="N164" s="158" t="s">
        <v>40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1" t="s">
        <v>153</v>
      </c>
      <c r="AT164" s="161" t="s">
        <v>149</v>
      </c>
      <c r="AU164" s="161" t="s">
        <v>154</v>
      </c>
      <c r="AY164" s="15" t="s">
        <v>146</v>
      </c>
      <c r="BE164" s="162">
        <f>IF(N164="základná",J164,0)</f>
        <v>0</v>
      </c>
      <c r="BF164" s="162">
        <f>IF(N164="znížená",J164,0)</f>
        <v>0</v>
      </c>
      <c r="BG164" s="162">
        <f>IF(N164="zákl. prenesená",J164,0)</f>
        <v>0</v>
      </c>
      <c r="BH164" s="162">
        <f>IF(N164="zníž. prenesená",J164,0)</f>
        <v>0</v>
      </c>
      <c r="BI164" s="162">
        <f>IF(N164="nulová",J164,0)</f>
        <v>0</v>
      </c>
      <c r="BJ164" s="15" t="s">
        <v>154</v>
      </c>
      <c r="BK164" s="162">
        <f>ROUND(I164*H164,2)</f>
        <v>0</v>
      </c>
      <c r="BL164" s="15" t="s">
        <v>153</v>
      </c>
      <c r="BM164" s="161" t="s">
        <v>465</v>
      </c>
    </row>
    <row r="165" spans="1:65" s="12" customFormat="1" ht="25.9" customHeight="1">
      <c r="B165" s="135"/>
      <c r="D165" s="136" t="s">
        <v>73</v>
      </c>
      <c r="E165" s="137" t="s">
        <v>204</v>
      </c>
      <c r="F165" s="137" t="s">
        <v>466</v>
      </c>
      <c r="I165" s="138"/>
      <c r="J165" s="139">
        <f>BK165</f>
        <v>0</v>
      </c>
      <c r="L165" s="135"/>
      <c r="M165" s="140"/>
      <c r="N165" s="141"/>
      <c r="O165" s="141"/>
      <c r="P165" s="142">
        <f>P166+P176</f>
        <v>0</v>
      </c>
      <c r="Q165" s="141"/>
      <c r="R165" s="142">
        <f>R166+R176</f>
        <v>1122.1219129999997</v>
      </c>
      <c r="S165" s="141"/>
      <c r="T165" s="143">
        <f>T166+T176</f>
        <v>0</v>
      </c>
      <c r="AR165" s="136" t="s">
        <v>81</v>
      </c>
      <c r="AT165" s="144" t="s">
        <v>73</v>
      </c>
      <c r="AU165" s="144" t="s">
        <v>74</v>
      </c>
      <c r="AY165" s="136" t="s">
        <v>146</v>
      </c>
      <c r="BK165" s="145">
        <f>BK166+BK176</f>
        <v>0</v>
      </c>
    </row>
    <row r="166" spans="1:65" s="12" customFormat="1" ht="22.9" customHeight="1">
      <c r="B166" s="135"/>
      <c r="D166" s="136" t="s">
        <v>73</v>
      </c>
      <c r="E166" s="146" t="s">
        <v>467</v>
      </c>
      <c r="F166" s="146" t="s">
        <v>468</v>
      </c>
      <c r="I166" s="138"/>
      <c r="J166" s="147">
        <f>BK166</f>
        <v>0</v>
      </c>
      <c r="L166" s="135"/>
      <c r="M166" s="140"/>
      <c r="N166" s="141"/>
      <c r="O166" s="141"/>
      <c r="P166" s="142">
        <f>SUM(P167:P175)</f>
        <v>0</v>
      </c>
      <c r="Q166" s="141"/>
      <c r="R166" s="142">
        <f>SUM(R167:R175)</f>
        <v>1120.6304129999996</v>
      </c>
      <c r="S166" s="141"/>
      <c r="T166" s="143">
        <f>SUM(T167:T175)</f>
        <v>0</v>
      </c>
      <c r="AR166" s="136" t="s">
        <v>81</v>
      </c>
      <c r="AT166" s="144" t="s">
        <v>73</v>
      </c>
      <c r="AU166" s="144" t="s">
        <v>81</v>
      </c>
      <c r="AY166" s="136" t="s">
        <v>146</v>
      </c>
      <c r="BK166" s="145">
        <f>SUM(BK167:BK175)</f>
        <v>0</v>
      </c>
    </row>
    <row r="167" spans="1:65" s="2" customFormat="1" ht="24.2" customHeight="1">
      <c r="A167" s="30"/>
      <c r="B167" s="148"/>
      <c r="C167" s="149" t="s">
        <v>469</v>
      </c>
      <c r="D167" s="149" t="s">
        <v>149</v>
      </c>
      <c r="E167" s="150" t="s">
        <v>470</v>
      </c>
      <c r="F167" s="151" t="s">
        <v>471</v>
      </c>
      <c r="G167" s="152" t="s">
        <v>165</v>
      </c>
      <c r="H167" s="153">
        <v>5.2</v>
      </c>
      <c r="I167" s="154"/>
      <c r="J167" s="155">
        <f t="shared" ref="J167:J175" si="0">ROUND(I167*H167,2)</f>
        <v>0</v>
      </c>
      <c r="K167" s="156"/>
      <c r="L167" s="31"/>
      <c r="M167" s="157" t="s">
        <v>1</v>
      </c>
      <c r="N167" s="158" t="s">
        <v>40</v>
      </c>
      <c r="O167" s="59"/>
      <c r="P167" s="159">
        <f t="shared" ref="P167:P175" si="1">O167*H167</f>
        <v>0</v>
      </c>
      <c r="Q167" s="159">
        <v>2.2968899999999999</v>
      </c>
      <c r="R167" s="159">
        <f t="shared" ref="R167:R175" si="2">Q167*H167</f>
        <v>11.943828</v>
      </c>
      <c r="S167" s="159">
        <v>0</v>
      </c>
      <c r="T167" s="160">
        <f t="shared" ref="T167:T175" si="3"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1" t="s">
        <v>153</v>
      </c>
      <c r="AT167" s="161" t="s">
        <v>149</v>
      </c>
      <c r="AU167" s="161" t="s">
        <v>154</v>
      </c>
      <c r="AY167" s="15" t="s">
        <v>146</v>
      </c>
      <c r="BE167" s="162">
        <f t="shared" ref="BE167:BE175" si="4">IF(N167="základná",J167,0)</f>
        <v>0</v>
      </c>
      <c r="BF167" s="162">
        <f t="shared" ref="BF167:BF175" si="5">IF(N167="znížená",J167,0)</f>
        <v>0</v>
      </c>
      <c r="BG167" s="162">
        <f t="shared" ref="BG167:BG175" si="6">IF(N167="zákl. prenesená",J167,0)</f>
        <v>0</v>
      </c>
      <c r="BH167" s="162">
        <f t="shared" ref="BH167:BH175" si="7">IF(N167="zníž. prenesená",J167,0)</f>
        <v>0</v>
      </c>
      <c r="BI167" s="162">
        <f t="shared" ref="BI167:BI175" si="8">IF(N167="nulová",J167,0)</f>
        <v>0</v>
      </c>
      <c r="BJ167" s="15" t="s">
        <v>154</v>
      </c>
      <c r="BK167" s="162">
        <f t="shared" ref="BK167:BK175" si="9">ROUND(I167*H167,2)</f>
        <v>0</v>
      </c>
      <c r="BL167" s="15" t="s">
        <v>153</v>
      </c>
      <c r="BM167" s="161" t="s">
        <v>472</v>
      </c>
    </row>
    <row r="168" spans="1:65" s="2" customFormat="1" ht="24.2" customHeight="1">
      <c r="A168" s="30"/>
      <c r="B168" s="148"/>
      <c r="C168" s="149" t="s">
        <v>182</v>
      </c>
      <c r="D168" s="149" t="s">
        <v>149</v>
      </c>
      <c r="E168" s="150" t="s">
        <v>473</v>
      </c>
      <c r="F168" s="151" t="s">
        <v>474</v>
      </c>
      <c r="G168" s="152" t="s">
        <v>165</v>
      </c>
      <c r="H168" s="153">
        <v>465</v>
      </c>
      <c r="I168" s="154"/>
      <c r="J168" s="155">
        <f t="shared" si="0"/>
        <v>0</v>
      </c>
      <c r="K168" s="156"/>
      <c r="L168" s="31"/>
      <c r="M168" s="157" t="s">
        <v>1</v>
      </c>
      <c r="N168" s="158" t="s">
        <v>40</v>
      </c>
      <c r="O168" s="59"/>
      <c r="P168" s="159">
        <f t="shared" si="1"/>
        <v>0</v>
      </c>
      <c r="Q168" s="159">
        <v>2.3140399999999999</v>
      </c>
      <c r="R168" s="159">
        <f t="shared" si="2"/>
        <v>1076.0285999999999</v>
      </c>
      <c r="S168" s="159">
        <v>0</v>
      </c>
      <c r="T168" s="160">
        <f t="shared" si="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1" t="s">
        <v>153</v>
      </c>
      <c r="AT168" s="161" t="s">
        <v>149</v>
      </c>
      <c r="AU168" s="161" t="s">
        <v>154</v>
      </c>
      <c r="AY168" s="15" t="s">
        <v>146</v>
      </c>
      <c r="BE168" s="162">
        <f t="shared" si="4"/>
        <v>0</v>
      </c>
      <c r="BF168" s="162">
        <f t="shared" si="5"/>
        <v>0</v>
      </c>
      <c r="BG168" s="162">
        <f t="shared" si="6"/>
        <v>0</v>
      </c>
      <c r="BH168" s="162">
        <f t="shared" si="7"/>
        <v>0</v>
      </c>
      <c r="BI168" s="162">
        <f t="shared" si="8"/>
        <v>0</v>
      </c>
      <c r="BJ168" s="15" t="s">
        <v>154</v>
      </c>
      <c r="BK168" s="162">
        <f t="shared" si="9"/>
        <v>0</v>
      </c>
      <c r="BL168" s="15" t="s">
        <v>153</v>
      </c>
      <c r="BM168" s="161" t="s">
        <v>475</v>
      </c>
    </row>
    <row r="169" spans="1:65" s="2" customFormat="1" ht="24.2" customHeight="1">
      <c r="A169" s="30"/>
      <c r="B169" s="148"/>
      <c r="C169" s="149" t="s">
        <v>190</v>
      </c>
      <c r="D169" s="149" t="s">
        <v>149</v>
      </c>
      <c r="E169" s="150" t="s">
        <v>476</v>
      </c>
      <c r="F169" s="151" t="s">
        <v>477</v>
      </c>
      <c r="G169" s="152" t="s">
        <v>152</v>
      </c>
      <c r="H169" s="153">
        <v>27.5</v>
      </c>
      <c r="I169" s="154"/>
      <c r="J169" s="155">
        <f t="shared" si="0"/>
        <v>0</v>
      </c>
      <c r="K169" s="156"/>
      <c r="L169" s="31"/>
      <c r="M169" s="157" t="s">
        <v>1</v>
      </c>
      <c r="N169" s="158" t="s">
        <v>40</v>
      </c>
      <c r="O169" s="59"/>
      <c r="P169" s="159">
        <f t="shared" si="1"/>
        <v>0</v>
      </c>
      <c r="Q169" s="159">
        <v>3.3500000000000001E-3</v>
      </c>
      <c r="R169" s="159">
        <f t="shared" si="2"/>
        <v>9.2124999999999999E-2</v>
      </c>
      <c r="S169" s="159">
        <v>0</v>
      </c>
      <c r="T169" s="160">
        <f t="shared" si="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1" t="s">
        <v>153</v>
      </c>
      <c r="AT169" s="161" t="s">
        <v>149</v>
      </c>
      <c r="AU169" s="161" t="s">
        <v>154</v>
      </c>
      <c r="AY169" s="15" t="s">
        <v>146</v>
      </c>
      <c r="BE169" s="162">
        <f t="shared" si="4"/>
        <v>0</v>
      </c>
      <c r="BF169" s="162">
        <f t="shared" si="5"/>
        <v>0</v>
      </c>
      <c r="BG169" s="162">
        <f t="shared" si="6"/>
        <v>0</v>
      </c>
      <c r="BH169" s="162">
        <f t="shared" si="7"/>
        <v>0</v>
      </c>
      <c r="BI169" s="162">
        <f t="shared" si="8"/>
        <v>0</v>
      </c>
      <c r="BJ169" s="15" t="s">
        <v>154</v>
      </c>
      <c r="BK169" s="162">
        <f t="shared" si="9"/>
        <v>0</v>
      </c>
      <c r="BL169" s="15" t="s">
        <v>153</v>
      </c>
      <c r="BM169" s="161" t="s">
        <v>478</v>
      </c>
    </row>
    <row r="170" spans="1:65" s="2" customFormat="1" ht="24.2" customHeight="1">
      <c r="A170" s="30"/>
      <c r="B170" s="148"/>
      <c r="C170" s="149" t="s">
        <v>200</v>
      </c>
      <c r="D170" s="149" t="s">
        <v>149</v>
      </c>
      <c r="E170" s="150" t="s">
        <v>476</v>
      </c>
      <c r="F170" s="151" t="s">
        <v>477</v>
      </c>
      <c r="G170" s="152" t="s">
        <v>152</v>
      </c>
      <c r="H170" s="153">
        <v>64.5</v>
      </c>
      <c r="I170" s="154"/>
      <c r="J170" s="155">
        <f t="shared" si="0"/>
        <v>0</v>
      </c>
      <c r="K170" s="156"/>
      <c r="L170" s="31"/>
      <c r="M170" s="157" t="s">
        <v>1</v>
      </c>
      <c r="N170" s="158" t="s">
        <v>40</v>
      </c>
      <c r="O170" s="59"/>
      <c r="P170" s="159">
        <f t="shared" si="1"/>
        <v>0</v>
      </c>
      <c r="Q170" s="159">
        <v>3.3500000000000001E-3</v>
      </c>
      <c r="R170" s="159">
        <f t="shared" si="2"/>
        <v>0.21607500000000002</v>
      </c>
      <c r="S170" s="159">
        <v>0</v>
      </c>
      <c r="T170" s="160">
        <f t="shared" si="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1" t="s">
        <v>153</v>
      </c>
      <c r="AT170" s="161" t="s">
        <v>149</v>
      </c>
      <c r="AU170" s="161" t="s">
        <v>154</v>
      </c>
      <c r="AY170" s="15" t="s">
        <v>146</v>
      </c>
      <c r="BE170" s="162">
        <f t="shared" si="4"/>
        <v>0</v>
      </c>
      <c r="BF170" s="162">
        <f t="shared" si="5"/>
        <v>0</v>
      </c>
      <c r="BG170" s="162">
        <f t="shared" si="6"/>
        <v>0</v>
      </c>
      <c r="BH170" s="162">
        <f t="shared" si="7"/>
        <v>0</v>
      </c>
      <c r="BI170" s="162">
        <f t="shared" si="8"/>
        <v>0</v>
      </c>
      <c r="BJ170" s="15" t="s">
        <v>154</v>
      </c>
      <c r="BK170" s="162">
        <f t="shared" si="9"/>
        <v>0</v>
      </c>
      <c r="BL170" s="15" t="s">
        <v>153</v>
      </c>
      <c r="BM170" s="161" t="s">
        <v>479</v>
      </c>
    </row>
    <row r="171" spans="1:65" s="2" customFormat="1" ht="24.2" customHeight="1">
      <c r="A171" s="30"/>
      <c r="B171" s="148"/>
      <c r="C171" s="149" t="s">
        <v>204</v>
      </c>
      <c r="D171" s="149" t="s">
        <v>149</v>
      </c>
      <c r="E171" s="150" t="s">
        <v>480</v>
      </c>
      <c r="F171" s="151" t="s">
        <v>481</v>
      </c>
      <c r="G171" s="152" t="s">
        <v>152</v>
      </c>
      <c r="H171" s="153">
        <v>27.5</v>
      </c>
      <c r="I171" s="154"/>
      <c r="J171" s="155">
        <f t="shared" si="0"/>
        <v>0</v>
      </c>
      <c r="K171" s="156"/>
      <c r="L171" s="31"/>
      <c r="M171" s="157" t="s">
        <v>1</v>
      </c>
      <c r="N171" s="158" t="s">
        <v>40</v>
      </c>
      <c r="O171" s="59"/>
      <c r="P171" s="159">
        <f t="shared" si="1"/>
        <v>0</v>
      </c>
      <c r="Q171" s="159">
        <v>0</v>
      </c>
      <c r="R171" s="159">
        <f t="shared" si="2"/>
        <v>0</v>
      </c>
      <c r="S171" s="159">
        <v>0</v>
      </c>
      <c r="T171" s="160">
        <f t="shared" si="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1" t="s">
        <v>153</v>
      </c>
      <c r="AT171" s="161" t="s">
        <v>149</v>
      </c>
      <c r="AU171" s="161" t="s">
        <v>154</v>
      </c>
      <c r="AY171" s="15" t="s">
        <v>146</v>
      </c>
      <c r="BE171" s="162">
        <f t="shared" si="4"/>
        <v>0</v>
      </c>
      <c r="BF171" s="162">
        <f t="shared" si="5"/>
        <v>0</v>
      </c>
      <c r="BG171" s="162">
        <f t="shared" si="6"/>
        <v>0</v>
      </c>
      <c r="BH171" s="162">
        <f t="shared" si="7"/>
        <v>0</v>
      </c>
      <c r="BI171" s="162">
        <f t="shared" si="8"/>
        <v>0</v>
      </c>
      <c r="BJ171" s="15" t="s">
        <v>154</v>
      </c>
      <c r="BK171" s="162">
        <f t="shared" si="9"/>
        <v>0</v>
      </c>
      <c r="BL171" s="15" t="s">
        <v>153</v>
      </c>
      <c r="BM171" s="161" t="s">
        <v>482</v>
      </c>
    </row>
    <row r="172" spans="1:65" s="2" customFormat="1" ht="24.2" customHeight="1">
      <c r="A172" s="30"/>
      <c r="B172" s="148"/>
      <c r="C172" s="149" t="s">
        <v>208</v>
      </c>
      <c r="D172" s="149" t="s">
        <v>149</v>
      </c>
      <c r="E172" s="150" t="s">
        <v>480</v>
      </c>
      <c r="F172" s="151" t="s">
        <v>481</v>
      </c>
      <c r="G172" s="152" t="s">
        <v>152</v>
      </c>
      <c r="H172" s="153">
        <v>64.5</v>
      </c>
      <c r="I172" s="154"/>
      <c r="J172" s="155">
        <f t="shared" si="0"/>
        <v>0</v>
      </c>
      <c r="K172" s="156"/>
      <c r="L172" s="31"/>
      <c r="M172" s="157" t="s">
        <v>1</v>
      </c>
      <c r="N172" s="158" t="s">
        <v>40</v>
      </c>
      <c r="O172" s="59"/>
      <c r="P172" s="159">
        <f t="shared" si="1"/>
        <v>0</v>
      </c>
      <c r="Q172" s="159">
        <v>0</v>
      </c>
      <c r="R172" s="159">
        <f t="shared" si="2"/>
        <v>0</v>
      </c>
      <c r="S172" s="159">
        <v>0</v>
      </c>
      <c r="T172" s="160">
        <f t="shared" si="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1" t="s">
        <v>153</v>
      </c>
      <c r="AT172" s="161" t="s">
        <v>149</v>
      </c>
      <c r="AU172" s="161" t="s">
        <v>154</v>
      </c>
      <c r="AY172" s="15" t="s">
        <v>146</v>
      </c>
      <c r="BE172" s="162">
        <f t="shared" si="4"/>
        <v>0</v>
      </c>
      <c r="BF172" s="162">
        <f t="shared" si="5"/>
        <v>0</v>
      </c>
      <c r="BG172" s="162">
        <f t="shared" si="6"/>
        <v>0</v>
      </c>
      <c r="BH172" s="162">
        <f t="shared" si="7"/>
        <v>0</v>
      </c>
      <c r="BI172" s="162">
        <f t="shared" si="8"/>
        <v>0</v>
      </c>
      <c r="BJ172" s="15" t="s">
        <v>154</v>
      </c>
      <c r="BK172" s="162">
        <f t="shared" si="9"/>
        <v>0</v>
      </c>
      <c r="BL172" s="15" t="s">
        <v>153</v>
      </c>
      <c r="BM172" s="161" t="s">
        <v>483</v>
      </c>
    </row>
    <row r="173" spans="1:65" s="2" customFormat="1" ht="24.2" customHeight="1">
      <c r="A173" s="30"/>
      <c r="B173" s="148"/>
      <c r="C173" s="149" t="s">
        <v>212</v>
      </c>
      <c r="D173" s="149" t="s">
        <v>149</v>
      </c>
      <c r="E173" s="150" t="s">
        <v>484</v>
      </c>
      <c r="F173" s="151" t="s">
        <v>485</v>
      </c>
      <c r="G173" s="152" t="s">
        <v>152</v>
      </c>
      <c r="H173" s="153">
        <v>1830</v>
      </c>
      <c r="I173" s="154"/>
      <c r="J173" s="155">
        <f t="shared" si="0"/>
        <v>0</v>
      </c>
      <c r="K173" s="156"/>
      <c r="L173" s="31"/>
      <c r="M173" s="157" t="s">
        <v>1</v>
      </c>
      <c r="N173" s="158" t="s">
        <v>40</v>
      </c>
      <c r="O173" s="59"/>
      <c r="P173" s="159">
        <f t="shared" si="1"/>
        <v>0</v>
      </c>
      <c r="Q173" s="159">
        <v>7.3000000000000001E-3</v>
      </c>
      <c r="R173" s="159">
        <f t="shared" si="2"/>
        <v>13.359</v>
      </c>
      <c r="S173" s="159">
        <v>0</v>
      </c>
      <c r="T173" s="160">
        <f t="shared" si="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1" t="s">
        <v>153</v>
      </c>
      <c r="AT173" s="161" t="s">
        <v>149</v>
      </c>
      <c r="AU173" s="161" t="s">
        <v>154</v>
      </c>
      <c r="AY173" s="15" t="s">
        <v>146</v>
      </c>
      <c r="BE173" s="162">
        <f t="shared" si="4"/>
        <v>0</v>
      </c>
      <c r="BF173" s="162">
        <f t="shared" si="5"/>
        <v>0</v>
      </c>
      <c r="BG173" s="162">
        <f t="shared" si="6"/>
        <v>0</v>
      </c>
      <c r="BH173" s="162">
        <f t="shared" si="7"/>
        <v>0</v>
      </c>
      <c r="BI173" s="162">
        <f t="shared" si="8"/>
        <v>0</v>
      </c>
      <c r="BJ173" s="15" t="s">
        <v>154</v>
      </c>
      <c r="BK173" s="162">
        <f t="shared" si="9"/>
        <v>0</v>
      </c>
      <c r="BL173" s="15" t="s">
        <v>153</v>
      </c>
      <c r="BM173" s="161" t="s">
        <v>486</v>
      </c>
    </row>
    <row r="174" spans="1:65" s="2" customFormat="1" ht="24.2" customHeight="1">
      <c r="A174" s="30"/>
      <c r="B174" s="148"/>
      <c r="C174" s="149" t="s">
        <v>224</v>
      </c>
      <c r="D174" s="149" t="s">
        <v>149</v>
      </c>
      <c r="E174" s="150" t="s">
        <v>487</v>
      </c>
      <c r="F174" s="151" t="s">
        <v>488</v>
      </c>
      <c r="G174" s="152" t="s">
        <v>152</v>
      </c>
      <c r="H174" s="153">
        <v>1830</v>
      </c>
      <c r="I174" s="154"/>
      <c r="J174" s="155">
        <f t="shared" si="0"/>
        <v>0</v>
      </c>
      <c r="K174" s="156"/>
      <c r="L174" s="31"/>
      <c r="M174" s="157" t="s">
        <v>1</v>
      </c>
      <c r="N174" s="158" t="s">
        <v>40</v>
      </c>
      <c r="O174" s="59"/>
      <c r="P174" s="159">
        <f t="shared" si="1"/>
        <v>0</v>
      </c>
      <c r="Q174" s="159">
        <v>0</v>
      </c>
      <c r="R174" s="159">
        <f t="shared" si="2"/>
        <v>0</v>
      </c>
      <c r="S174" s="159">
        <v>0</v>
      </c>
      <c r="T174" s="160">
        <f t="shared" si="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1" t="s">
        <v>153</v>
      </c>
      <c r="AT174" s="161" t="s">
        <v>149</v>
      </c>
      <c r="AU174" s="161" t="s">
        <v>154</v>
      </c>
      <c r="AY174" s="15" t="s">
        <v>146</v>
      </c>
      <c r="BE174" s="162">
        <f t="shared" si="4"/>
        <v>0</v>
      </c>
      <c r="BF174" s="162">
        <f t="shared" si="5"/>
        <v>0</v>
      </c>
      <c r="BG174" s="162">
        <f t="shared" si="6"/>
        <v>0</v>
      </c>
      <c r="BH174" s="162">
        <f t="shared" si="7"/>
        <v>0</v>
      </c>
      <c r="BI174" s="162">
        <f t="shared" si="8"/>
        <v>0</v>
      </c>
      <c r="BJ174" s="15" t="s">
        <v>154</v>
      </c>
      <c r="BK174" s="162">
        <f t="shared" si="9"/>
        <v>0</v>
      </c>
      <c r="BL174" s="15" t="s">
        <v>153</v>
      </c>
      <c r="BM174" s="161" t="s">
        <v>489</v>
      </c>
    </row>
    <row r="175" spans="1:65" s="2" customFormat="1" ht="24.2" customHeight="1">
      <c r="A175" s="30"/>
      <c r="B175" s="148"/>
      <c r="C175" s="149" t="s">
        <v>228</v>
      </c>
      <c r="D175" s="149" t="s">
        <v>149</v>
      </c>
      <c r="E175" s="150" t="s">
        <v>490</v>
      </c>
      <c r="F175" s="151" t="s">
        <v>491</v>
      </c>
      <c r="G175" s="152" t="s">
        <v>255</v>
      </c>
      <c r="H175" s="153">
        <v>18.7</v>
      </c>
      <c r="I175" s="154"/>
      <c r="J175" s="155">
        <f t="shared" si="0"/>
        <v>0</v>
      </c>
      <c r="K175" s="156"/>
      <c r="L175" s="31"/>
      <c r="M175" s="157" t="s">
        <v>1</v>
      </c>
      <c r="N175" s="158" t="s">
        <v>40</v>
      </c>
      <c r="O175" s="59"/>
      <c r="P175" s="159">
        <f t="shared" si="1"/>
        <v>0</v>
      </c>
      <c r="Q175" s="159">
        <v>1.01555</v>
      </c>
      <c r="R175" s="159">
        <f t="shared" si="2"/>
        <v>18.990784999999999</v>
      </c>
      <c r="S175" s="159">
        <v>0</v>
      </c>
      <c r="T175" s="160">
        <f t="shared" si="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1" t="s">
        <v>153</v>
      </c>
      <c r="AT175" s="161" t="s">
        <v>149</v>
      </c>
      <c r="AU175" s="161" t="s">
        <v>154</v>
      </c>
      <c r="AY175" s="15" t="s">
        <v>146</v>
      </c>
      <c r="BE175" s="162">
        <f t="shared" si="4"/>
        <v>0</v>
      </c>
      <c r="BF175" s="162">
        <f t="shared" si="5"/>
        <v>0</v>
      </c>
      <c r="BG175" s="162">
        <f t="shared" si="6"/>
        <v>0</v>
      </c>
      <c r="BH175" s="162">
        <f t="shared" si="7"/>
        <v>0</v>
      </c>
      <c r="BI175" s="162">
        <f t="shared" si="8"/>
        <v>0</v>
      </c>
      <c r="BJ175" s="15" t="s">
        <v>154</v>
      </c>
      <c r="BK175" s="162">
        <f t="shared" si="9"/>
        <v>0</v>
      </c>
      <c r="BL175" s="15" t="s">
        <v>153</v>
      </c>
      <c r="BM175" s="161" t="s">
        <v>492</v>
      </c>
    </row>
    <row r="176" spans="1:65" s="12" customFormat="1" ht="22.9" customHeight="1">
      <c r="B176" s="135"/>
      <c r="D176" s="136" t="s">
        <v>73</v>
      </c>
      <c r="E176" s="146" t="s">
        <v>493</v>
      </c>
      <c r="F176" s="146" t="s">
        <v>494</v>
      </c>
      <c r="I176" s="138"/>
      <c r="J176" s="147">
        <f>BK176</f>
        <v>0</v>
      </c>
      <c r="L176" s="135"/>
      <c r="M176" s="140"/>
      <c r="N176" s="141"/>
      <c r="O176" s="141"/>
      <c r="P176" s="142">
        <f>P177</f>
        <v>0</v>
      </c>
      <c r="Q176" s="141"/>
      <c r="R176" s="142">
        <f>R177</f>
        <v>1.4915</v>
      </c>
      <c r="S176" s="141"/>
      <c r="T176" s="143">
        <f>T177</f>
        <v>0</v>
      </c>
      <c r="AR176" s="136" t="s">
        <v>81</v>
      </c>
      <c r="AT176" s="144" t="s">
        <v>73</v>
      </c>
      <c r="AU176" s="144" t="s">
        <v>81</v>
      </c>
      <c r="AY176" s="136" t="s">
        <v>146</v>
      </c>
      <c r="BK176" s="145">
        <f>BK177</f>
        <v>0</v>
      </c>
    </row>
    <row r="177" spans="1:65" s="2" customFormat="1" ht="37.9" customHeight="1">
      <c r="A177" s="30"/>
      <c r="B177" s="148"/>
      <c r="C177" s="149" t="s">
        <v>235</v>
      </c>
      <c r="D177" s="149" t="s">
        <v>149</v>
      </c>
      <c r="E177" s="150" t="s">
        <v>495</v>
      </c>
      <c r="F177" s="151" t="s">
        <v>496</v>
      </c>
      <c r="G177" s="152" t="s">
        <v>152</v>
      </c>
      <c r="H177" s="153">
        <v>785</v>
      </c>
      <c r="I177" s="154"/>
      <c r="J177" s="155">
        <f>ROUND(I177*H177,2)</f>
        <v>0</v>
      </c>
      <c r="K177" s="156"/>
      <c r="L177" s="31"/>
      <c r="M177" s="157" t="s">
        <v>1</v>
      </c>
      <c r="N177" s="158" t="s">
        <v>40</v>
      </c>
      <c r="O177" s="59"/>
      <c r="P177" s="159">
        <f>O177*H177</f>
        <v>0</v>
      </c>
      <c r="Q177" s="159">
        <v>1.9E-3</v>
      </c>
      <c r="R177" s="159">
        <f>Q177*H177</f>
        <v>1.4915</v>
      </c>
      <c r="S177" s="159">
        <v>0</v>
      </c>
      <c r="T177" s="160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61" t="s">
        <v>153</v>
      </c>
      <c r="AT177" s="161" t="s">
        <v>149</v>
      </c>
      <c r="AU177" s="161" t="s">
        <v>154</v>
      </c>
      <c r="AY177" s="15" t="s">
        <v>146</v>
      </c>
      <c r="BE177" s="162">
        <f>IF(N177="základná",J177,0)</f>
        <v>0</v>
      </c>
      <c r="BF177" s="162">
        <f>IF(N177="znížená",J177,0)</f>
        <v>0</v>
      </c>
      <c r="BG177" s="162">
        <f>IF(N177="zákl. prenesená",J177,0)</f>
        <v>0</v>
      </c>
      <c r="BH177" s="162">
        <f>IF(N177="zníž. prenesená",J177,0)</f>
        <v>0</v>
      </c>
      <c r="BI177" s="162">
        <f>IF(N177="nulová",J177,0)</f>
        <v>0</v>
      </c>
      <c r="BJ177" s="15" t="s">
        <v>154</v>
      </c>
      <c r="BK177" s="162">
        <f>ROUND(I177*H177,2)</f>
        <v>0</v>
      </c>
      <c r="BL177" s="15" t="s">
        <v>153</v>
      </c>
      <c r="BM177" s="161" t="s">
        <v>497</v>
      </c>
    </row>
    <row r="178" spans="1:65" s="12" customFormat="1" ht="25.9" customHeight="1">
      <c r="B178" s="135"/>
      <c r="D178" s="136" t="s">
        <v>73</v>
      </c>
      <c r="E178" s="137" t="s">
        <v>204</v>
      </c>
      <c r="F178" s="137" t="s">
        <v>466</v>
      </c>
      <c r="I178" s="138"/>
      <c r="J178" s="139">
        <f>BK178</f>
        <v>0</v>
      </c>
      <c r="L178" s="135"/>
      <c r="M178" s="140"/>
      <c r="N178" s="141"/>
      <c r="O178" s="141"/>
      <c r="P178" s="142">
        <f>P179</f>
        <v>0</v>
      </c>
      <c r="Q178" s="141"/>
      <c r="R178" s="142">
        <f>R179</f>
        <v>62.221292000000005</v>
      </c>
      <c r="S178" s="141"/>
      <c r="T178" s="143">
        <f>T179</f>
        <v>0</v>
      </c>
      <c r="AR178" s="136" t="s">
        <v>81</v>
      </c>
      <c r="AT178" s="144" t="s">
        <v>73</v>
      </c>
      <c r="AU178" s="144" t="s">
        <v>74</v>
      </c>
      <c r="AY178" s="136" t="s">
        <v>146</v>
      </c>
      <c r="BK178" s="145">
        <f>BK179</f>
        <v>0</v>
      </c>
    </row>
    <row r="179" spans="1:65" s="12" customFormat="1" ht="22.9" customHeight="1">
      <c r="B179" s="135"/>
      <c r="D179" s="136" t="s">
        <v>73</v>
      </c>
      <c r="E179" s="146" t="s">
        <v>498</v>
      </c>
      <c r="F179" s="146" t="s">
        <v>499</v>
      </c>
      <c r="I179" s="138"/>
      <c r="J179" s="147">
        <f>BK179</f>
        <v>0</v>
      </c>
      <c r="L179" s="135"/>
      <c r="M179" s="140"/>
      <c r="N179" s="141"/>
      <c r="O179" s="141"/>
      <c r="P179" s="142">
        <f>SUM(P180:P181)</f>
        <v>0</v>
      </c>
      <c r="Q179" s="141"/>
      <c r="R179" s="142">
        <f>SUM(R180:R181)</f>
        <v>62.221292000000005</v>
      </c>
      <c r="S179" s="141"/>
      <c r="T179" s="143">
        <f>SUM(T180:T181)</f>
        <v>0</v>
      </c>
      <c r="AR179" s="136" t="s">
        <v>81</v>
      </c>
      <c r="AT179" s="144" t="s">
        <v>73</v>
      </c>
      <c r="AU179" s="144" t="s">
        <v>81</v>
      </c>
      <c r="AY179" s="136" t="s">
        <v>146</v>
      </c>
      <c r="BK179" s="145">
        <f>SUM(BK180:BK181)</f>
        <v>0</v>
      </c>
    </row>
    <row r="180" spans="1:65" s="2" customFormat="1" ht="24.2" customHeight="1">
      <c r="A180" s="30"/>
      <c r="B180" s="148"/>
      <c r="C180" s="149" t="s">
        <v>244</v>
      </c>
      <c r="D180" s="149" t="s">
        <v>149</v>
      </c>
      <c r="E180" s="150" t="s">
        <v>500</v>
      </c>
      <c r="F180" s="151" t="s">
        <v>501</v>
      </c>
      <c r="G180" s="152" t="s">
        <v>152</v>
      </c>
      <c r="H180" s="153">
        <v>12</v>
      </c>
      <c r="I180" s="154"/>
      <c r="J180" s="155">
        <f>ROUND(I180*H180,2)</f>
        <v>0</v>
      </c>
      <c r="K180" s="156"/>
      <c r="L180" s="31"/>
      <c r="M180" s="157" t="s">
        <v>1</v>
      </c>
      <c r="N180" s="158" t="s">
        <v>40</v>
      </c>
      <c r="O180" s="59"/>
      <c r="P180" s="159">
        <f>O180*H180</f>
        <v>0</v>
      </c>
      <c r="Q180" s="159">
        <v>0.22484000000000001</v>
      </c>
      <c r="R180" s="159">
        <f>Q180*H180</f>
        <v>2.69808</v>
      </c>
      <c r="S180" s="159">
        <v>0</v>
      </c>
      <c r="T180" s="160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1" t="s">
        <v>153</v>
      </c>
      <c r="AT180" s="161" t="s">
        <v>149</v>
      </c>
      <c r="AU180" s="161" t="s">
        <v>154</v>
      </c>
      <c r="AY180" s="15" t="s">
        <v>146</v>
      </c>
      <c r="BE180" s="162">
        <f>IF(N180="základná",J180,0)</f>
        <v>0</v>
      </c>
      <c r="BF180" s="162">
        <f>IF(N180="znížená",J180,0)</f>
        <v>0</v>
      </c>
      <c r="BG180" s="162">
        <f>IF(N180="zákl. prenesená",J180,0)</f>
        <v>0</v>
      </c>
      <c r="BH180" s="162">
        <f>IF(N180="zníž. prenesená",J180,0)</f>
        <v>0</v>
      </c>
      <c r="BI180" s="162">
        <f>IF(N180="nulová",J180,0)</f>
        <v>0</v>
      </c>
      <c r="BJ180" s="15" t="s">
        <v>154</v>
      </c>
      <c r="BK180" s="162">
        <f>ROUND(I180*H180,2)</f>
        <v>0</v>
      </c>
      <c r="BL180" s="15" t="s">
        <v>153</v>
      </c>
      <c r="BM180" s="161" t="s">
        <v>502</v>
      </c>
    </row>
    <row r="181" spans="1:65" s="2" customFormat="1" ht="37.9" customHeight="1">
      <c r="A181" s="30"/>
      <c r="B181" s="148"/>
      <c r="C181" s="149" t="s">
        <v>248</v>
      </c>
      <c r="D181" s="149" t="s">
        <v>149</v>
      </c>
      <c r="E181" s="150" t="s">
        <v>503</v>
      </c>
      <c r="F181" s="151" t="s">
        <v>504</v>
      </c>
      <c r="G181" s="152" t="s">
        <v>165</v>
      </c>
      <c r="H181" s="153">
        <v>26.3</v>
      </c>
      <c r="I181" s="154"/>
      <c r="J181" s="155">
        <f>ROUND(I181*H181,2)</f>
        <v>0</v>
      </c>
      <c r="K181" s="156"/>
      <c r="L181" s="31"/>
      <c r="M181" s="157" t="s">
        <v>1</v>
      </c>
      <c r="N181" s="158" t="s">
        <v>40</v>
      </c>
      <c r="O181" s="59"/>
      <c r="P181" s="159">
        <f>O181*H181</f>
        <v>0</v>
      </c>
      <c r="Q181" s="159">
        <v>2.2632400000000001</v>
      </c>
      <c r="R181" s="159">
        <f>Q181*H181</f>
        <v>59.523212000000008</v>
      </c>
      <c r="S181" s="159">
        <v>0</v>
      </c>
      <c r="T181" s="160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1" t="s">
        <v>153</v>
      </c>
      <c r="AT181" s="161" t="s">
        <v>149</v>
      </c>
      <c r="AU181" s="161" t="s">
        <v>154</v>
      </c>
      <c r="AY181" s="15" t="s">
        <v>146</v>
      </c>
      <c r="BE181" s="162">
        <f>IF(N181="základná",J181,0)</f>
        <v>0</v>
      </c>
      <c r="BF181" s="162">
        <f>IF(N181="znížená",J181,0)</f>
        <v>0</v>
      </c>
      <c r="BG181" s="162">
        <f>IF(N181="zákl. prenesená",J181,0)</f>
        <v>0</v>
      </c>
      <c r="BH181" s="162">
        <f>IF(N181="zníž. prenesená",J181,0)</f>
        <v>0</v>
      </c>
      <c r="BI181" s="162">
        <f>IF(N181="nulová",J181,0)</f>
        <v>0</v>
      </c>
      <c r="BJ181" s="15" t="s">
        <v>154</v>
      </c>
      <c r="BK181" s="162">
        <f>ROUND(I181*H181,2)</f>
        <v>0</v>
      </c>
      <c r="BL181" s="15" t="s">
        <v>153</v>
      </c>
      <c r="BM181" s="161" t="s">
        <v>505</v>
      </c>
    </row>
    <row r="182" spans="1:65" s="12" customFormat="1" ht="25.9" customHeight="1">
      <c r="B182" s="135"/>
      <c r="D182" s="136" t="s">
        <v>73</v>
      </c>
      <c r="E182" s="137" t="s">
        <v>224</v>
      </c>
      <c r="F182" s="137" t="s">
        <v>506</v>
      </c>
      <c r="I182" s="138"/>
      <c r="J182" s="139">
        <f>BK182</f>
        <v>0</v>
      </c>
      <c r="L182" s="135"/>
      <c r="M182" s="140"/>
      <c r="N182" s="141"/>
      <c r="O182" s="141"/>
      <c r="P182" s="142">
        <f>P183</f>
        <v>0</v>
      </c>
      <c r="Q182" s="141"/>
      <c r="R182" s="142">
        <f>R183</f>
        <v>3.0249999999999999E-2</v>
      </c>
      <c r="S182" s="141"/>
      <c r="T182" s="143">
        <f>T183</f>
        <v>0</v>
      </c>
      <c r="AR182" s="136" t="s">
        <v>81</v>
      </c>
      <c r="AT182" s="144" t="s">
        <v>73</v>
      </c>
      <c r="AU182" s="144" t="s">
        <v>74</v>
      </c>
      <c r="AY182" s="136" t="s">
        <v>146</v>
      </c>
      <c r="BK182" s="145">
        <f>BK183</f>
        <v>0</v>
      </c>
    </row>
    <row r="183" spans="1:65" s="12" customFormat="1" ht="22.9" customHeight="1">
      <c r="B183" s="135"/>
      <c r="D183" s="136" t="s">
        <v>73</v>
      </c>
      <c r="E183" s="146" t="s">
        <v>507</v>
      </c>
      <c r="F183" s="146" t="s">
        <v>508</v>
      </c>
      <c r="I183" s="138"/>
      <c r="J183" s="147">
        <f>BK183</f>
        <v>0</v>
      </c>
      <c r="L183" s="135"/>
      <c r="M183" s="140"/>
      <c r="N183" s="141"/>
      <c r="O183" s="141"/>
      <c r="P183" s="142">
        <f>P184</f>
        <v>0</v>
      </c>
      <c r="Q183" s="141"/>
      <c r="R183" s="142">
        <f>R184</f>
        <v>3.0249999999999999E-2</v>
      </c>
      <c r="S183" s="141"/>
      <c r="T183" s="143">
        <f>T184</f>
        <v>0</v>
      </c>
      <c r="AR183" s="136" t="s">
        <v>81</v>
      </c>
      <c r="AT183" s="144" t="s">
        <v>73</v>
      </c>
      <c r="AU183" s="144" t="s">
        <v>81</v>
      </c>
      <c r="AY183" s="136" t="s">
        <v>146</v>
      </c>
      <c r="BK183" s="145">
        <f>BK184</f>
        <v>0</v>
      </c>
    </row>
    <row r="184" spans="1:65" s="2" customFormat="1" ht="37.9" customHeight="1">
      <c r="A184" s="30"/>
      <c r="B184" s="148"/>
      <c r="C184" s="149" t="s">
        <v>252</v>
      </c>
      <c r="D184" s="149" t="s">
        <v>149</v>
      </c>
      <c r="E184" s="150" t="s">
        <v>509</v>
      </c>
      <c r="F184" s="151" t="s">
        <v>510</v>
      </c>
      <c r="G184" s="152" t="s">
        <v>238</v>
      </c>
      <c r="H184" s="153">
        <v>121</v>
      </c>
      <c r="I184" s="154"/>
      <c r="J184" s="155">
        <f>ROUND(I184*H184,2)</f>
        <v>0</v>
      </c>
      <c r="K184" s="156"/>
      <c r="L184" s="31"/>
      <c r="M184" s="157" t="s">
        <v>1</v>
      </c>
      <c r="N184" s="158" t="s">
        <v>40</v>
      </c>
      <c r="O184" s="59"/>
      <c r="P184" s="159">
        <f>O184*H184</f>
        <v>0</v>
      </c>
      <c r="Q184" s="159">
        <v>2.5000000000000001E-4</v>
      </c>
      <c r="R184" s="159">
        <f>Q184*H184</f>
        <v>3.0249999999999999E-2</v>
      </c>
      <c r="S184" s="159">
        <v>0</v>
      </c>
      <c r="T184" s="160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1" t="s">
        <v>153</v>
      </c>
      <c r="AT184" s="161" t="s">
        <v>149</v>
      </c>
      <c r="AU184" s="161" t="s">
        <v>154</v>
      </c>
      <c r="AY184" s="15" t="s">
        <v>146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5" t="s">
        <v>154</v>
      </c>
      <c r="BK184" s="162">
        <f>ROUND(I184*H184,2)</f>
        <v>0</v>
      </c>
      <c r="BL184" s="15" t="s">
        <v>153</v>
      </c>
      <c r="BM184" s="161" t="s">
        <v>511</v>
      </c>
    </row>
    <row r="185" spans="1:65" s="12" customFormat="1" ht="25.9" customHeight="1">
      <c r="B185" s="135"/>
      <c r="D185" s="136" t="s">
        <v>73</v>
      </c>
      <c r="E185" s="137" t="s">
        <v>259</v>
      </c>
      <c r="F185" s="137" t="s">
        <v>512</v>
      </c>
      <c r="I185" s="138"/>
      <c r="J185" s="139">
        <f>BK185</f>
        <v>0</v>
      </c>
      <c r="L185" s="135"/>
      <c r="M185" s="140"/>
      <c r="N185" s="141"/>
      <c r="O185" s="141"/>
      <c r="P185" s="142">
        <f>P186</f>
        <v>0</v>
      </c>
      <c r="Q185" s="141"/>
      <c r="R185" s="142">
        <f>R186</f>
        <v>2.6460000000000001E-2</v>
      </c>
      <c r="S185" s="141"/>
      <c r="T185" s="143">
        <f>T186</f>
        <v>0</v>
      </c>
      <c r="AR185" s="136" t="s">
        <v>81</v>
      </c>
      <c r="AT185" s="144" t="s">
        <v>73</v>
      </c>
      <c r="AU185" s="144" t="s">
        <v>74</v>
      </c>
      <c r="AY185" s="136" t="s">
        <v>146</v>
      </c>
      <c r="BK185" s="145">
        <f>BK186</f>
        <v>0</v>
      </c>
    </row>
    <row r="186" spans="1:65" s="12" customFormat="1" ht="22.9" customHeight="1">
      <c r="B186" s="135"/>
      <c r="D186" s="136" t="s">
        <v>73</v>
      </c>
      <c r="E186" s="146" t="s">
        <v>513</v>
      </c>
      <c r="F186" s="146" t="s">
        <v>350</v>
      </c>
      <c r="I186" s="138"/>
      <c r="J186" s="147">
        <f>BK186</f>
        <v>0</v>
      </c>
      <c r="L186" s="135"/>
      <c r="M186" s="140"/>
      <c r="N186" s="141"/>
      <c r="O186" s="141"/>
      <c r="P186" s="142">
        <f>P187</f>
        <v>0</v>
      </c>
      <c r="Q186" s="141"/>
      <c r="R186" s="142">
        <f>R187</f>
        <v>2.6460000000000001E-2</v>
      </c>
      <c r="S186" s="141"/>
      <c r="T186" s="143">
        <f>T187</f>
        <v>0</v>
      </c>
      <c r="AR186" s="136" t="s">
        <v>81</v>
      </c>
      <c r="AT186" s="144" t="s">
        <v>73</v>
      </c>
      <c r="AU186" s="144" t="s">
        <v>81</v>
      </c>
      <c r="AY186" s="136" t="s">
        <v>146</v>
      </c>
      <c r="BK186" s="145">
        <f>BK187</f>
        <v>0</v>
      </c>
    </row>
    <row r="187" spans="1:65" s="2" customFormat="1" ht="24.2" customHeight="1">
      <c r="A187" s="30"/>
      <c r="B187" s="148"/>
      <c r="C187" s="149" t="s">
        <v>8</v>
      </c>
      <c r="D187" s="149" t="s">
        <v>149</v>
      </c>
      <c r="E187" s="150" t="s">
        <v>514</v>
      </c>
      <c r="F187" s="151" t="s">
        <v>515</v>
      </c>
      <c r="G187" s="152" t="s">
        <v>152</v>
      </c>
      <c r="H187" s="153">
        <v>42</v>
      </c>
      <c r="I187" s="154"/>
      <c r="J187" s="155">
        <f>ROUND(I187*H187,2)</f>
        <v>0</v>
      </c>
      <c r="K187" s="156"/>
      <c r="L187" s="31"/>
      <c r="M187" s="157" t="s">
        <v>1</v>
      </c>
      <c r="N187" s="158" t="s">
        <v>40</v>
      </c>
      <c r="O187" s="59"/>
      <c r="P187" s="159">
        <f>O187*H187</f>
        <v>0</v>
      </c>
      <c r="Q187" s="159">
        <v>6.3000000000000003E-4</v>
      </c>
      <c r="R187" s="159">
        <f>Q187*H187</f>
        <v>2.6460000000000001E-2</v>
      </c>
      <c r="S187" s="159">
        <v>0</v>
      </c>
      <c r="T187" s="160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1" t="s">
        <v>153</v>
      </c>
      <c r="AT187" s="161" t="s">
        <v>149</v>
      </c>
      <c r="AU187" s="161" t="s">
        <v>154</v>
      </c>
      <c r="AY187" s="15" t="s">
        <v>146</v>
      </c>
      <c r="BE187" s="162">
        <f>IF(N187="základná",J187,0)</f>
        <v>0</v>
      </c>
      <c r="BF187" s="162">
        <f>IF(N187="znížená",J187,0)</f>
        <v>0</v>
      </c>
      <c r="BG187" s="162">
        <f>IF(N187="zákl. prenesená",J187,0)</f>
        <v>0</v>
      </c>
      <c r="BH187" s="162">
        <f>IF(N187="zníž. prenesená",J187,0)</f>
        <v>0</v>
      </c>
      <c r="BI187" s="162">
        <f>IF(N187="nulová",J187,0)</f>
        <v>0</v>
      </c>
      <c r="BJ187" s="15" t="s">
        <v>154</v>
      </c>
      <c r="BK187" s="162">
        <f>ROUND(I187*H187,2)</f>
        <v>0</v>
      </c>
      <c r="BL187" s="15" t="s">
        <v>153</v>
      </c>
      <c r="BM187" s="161" t="s">
        <v>516</v>
      </c>
    </row>
    <row r="188" spans="1:65" s="12" customFormat="1" ht="25.9" customHeight="1">
      <c r="B188" s="135"/>
      <c r="D188" s="136" t="s">
        <v>73</v>
      </c>
      <c r="E188" s="137" t="s">
        <v>265</v>
      </c>
      <c r="F188" s="137" t="s">
        <v>292</v>
      </c>
      <c r="I188" s="138"/>
      <c r="J188" s="139">
        <f>BK188</f>
        <v>0</v>
      </c>
      <c r="L188" s="135"/>
      <c r="M188" s="140"/>
      <c r="N188" s="141"/>
      <c r="O188" s="141"/>
      <c r="P188" s="142">
        <f>P189</f>
        <v>0</v>
      </c>
      <c r="Q188" s="141"/>
      <c r="R188" s="142">
        <f>R189</f>
        <v>4.1393000000000004</v>
      </c>
      <c r="S188" s="141"/>
      <c r="T188" s="143">
        <f>T189</f>
        <v>0</v>
      </c>
      <c r="AR188" s="136" t="s">
        <v>81</v>
      </c>
      <c r="AT188" s="144" t="s">
        <v>73</v>
      </c>
      <c r="AU188" s="144" t="s">
        <v>74</v>
      </c>
      <c r="AY188" s="136" t="s">
        <v>146</v>
      </c>
      <c r="BK188" s="145">
        <f>BK189</f>
        <v>0</v>
      </c>
    </row>
    <row r="189" spans="1:65" s="12" customFormat="1" ht="22.9" customHeight="1">
      <c r="B189" s="135"/>
      <c r="D189" s="136" t="s">
        <v>73</v>
      </c>
      <c r="E189" s="146" t="s">
        <v>349</v>
      </c>
      <c r="F189" s="146" t="s">
        <v>350</v>
      </c>
      <c r="I189" s="138"/>
      <c r="J189" s="147">
        <f>BK189</f>
        <v>0</v>
      </c>
      <c r="L189" s="135"/>
      <c r="M189" s="140"/>
      <c r="N189" s="141"/>
      <c r="O189" s="141"/>
      <c r="P189" s="142">
        <f>SUM(P190:P191)</f>
        <v>0</v>
      </c>
      <c r="Q189" s="141"/>
      <c r="R189" s="142">
        <f>SUM(R190:R191)</f>
        <v>4.1393000000000004</v>
      </c>
      <c r="S189" s="141"/>
      <c r="T189" s="143">
        <f>SUM(T190:T191)</f>
        <v>0</v>
      </c>
      <c r="AR189" s="136" t="s">
        <v>81</v>
      </c>
      <c r="AT189" s="144" t="s">
        <v>73</v>
      </c>
      <c r="AU189" s="144" t="s">
        <v>81</v>
      </c>
      <c r="AY189" s="136" t="s">
        <v>146</v>
      </c>
      <c r="BK189" s="145">
        <f>SUM(BK190:BK191)</f>
        <v>0</v>
      </c>
    </row>
    <row r="190" spans="1:65" s="2" customFormat="1" ht="33" customHeight="1">
      <c r="A190" s="30"/>
      <c r="B190" s="148"/>
      <c r="C190" s="149" t="s">
        <v>259</v>
      </c>
      <c r="D190" s="149" t="s">
        <v>149</v>
      </c>
      <c r="E190" s="150" t="s">
        <v>517</v>
      </c>
      <c r="F190" s="151" t="s">
        <v>518</v>
      </c>
      <c r="G190" s="152" t="s">
        <v>238</v>
      </c>
      <c r="H190" s="153">
        <v>530</v>
      </c>
      <c r="I190" s="154"/>
      <c r="J190" s="155">
        <f>ROUND(I190*H190,2)</f>
        <v>0</v>
      </c>
      <c r="K190" s="156"/>
      <c r="L190" s="31"/>
      <c r="M190" s="157" t="s">
        <v>1</v>
      </c>
      <c r="N190" s="158" t="s">
        <v>40</v>
      </c>
      <c r="O190" s="59"/>
      <c r="P190" s="159">
        <f>O190*H190</f>
        <v>0</v>
      </c>
      <c r="Q190" s="159">
        <v>2.81E-3</v>
      </c>
      <c r="R190" s="159">
        <f>Q190*H190</f>
        <v>1.4893000000000001</v>
      </c>
      <c r="S190" s="159">
        <v>0</v>
      </c>
      <c r="T190" s="160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61" t="s">
        <v>153</v>
      </c>
      <c r="AT190" s="161" t="s">
        <v>149</v>
      </c>
      <c r="AU190" s="161" t="s">
        <v>154</v>
      </c>
      <c r="AY190" s="15" t="s">
        <v>146</v>
      </c>
      <c r="BE190" s="162">
        <f>IF(N190="základná",J190,0)</f>
        <v>0</v>
      </c>
      <c r="BF190" s="162">
        <f>IF(N190="znížená",J190,0)</f>
        <v>0</v>
      </c>
      <c r="BG190" s="162">
        <f>IF(N190="zákl. prenesená",J190,0)</f>
        <v>0</v>
      </c>
      <c r="BH190" s="162">
        <f>IF(N190="zníž. prenesená",J190,0)</f>
        <v>0</v>
      </c>
      <c r="BI190" s="162">
        <f>IF(N190="nulová",J190,0)</f>
        <v>0</v>
      </c>
      <c r="BJ190" s="15" t="s">
        <v>154</v>
      </c>
      <c r="BK190" s="162">
        <f>ROUND(I190*H190,2)</f>
        <v>0</v>
      </c>
      <c r="BL190" s="15" t="s">
        <v>153</v>
      </c>
      <c r="BM190" s="161" t="s">
        <v>519</v>
      </c>
    </row>
    <row r="191" spans="1:65" s="2" customFormat="1" ht="37.9" customHeight="1">
      <c r="A191" s="30"/>
      <c r="B191" s="148"/>
      <c r="C191" s="163" t="s">
        <v>265</v>
      </c>
      <c r="D191" s="163" t="s">
        <v>213</v>
      </c>
      <c r="E191" s="164" t="s">
        <v>520</v>
      </c>
      <c r="F191" s="165" t="s">
        <v>521</v>
      </c>
      <c r="G191" s="166" t="s">
        <v>238</v>
      </c>
      <c r="H191" s="167">
        <v>530</v>
      </c>
      <c r="I191" s="168"/>
      <c r="J191" s="169">
        <f>ROUND(I191*H191,2)</f>
        <v>0</v>
      </c>
      <c r="K191" s="170"/>
      <c r="L191" s="171"/>
      <c r="M191" s="172" t="s">
        <v>1</v>
      </c>
      <c r="N191" s="173" t="s">
        <v>40</v>
      </c>
      <c r="O191" s="59"/>
      <c r="P191" s="159">
        <f>O191*H191</f>
        <v>0</v>
      </c>
      <c r="Q191" s="159">
        <v>5.0000000000000001E-3</v>
      </c>
      <c r="R191" s="159">
        <f>Q191*H191</f>
        <v>2.65</v>
      </c>
      <c r="S191" s="159">
        <v>0</v>
      </c>
      <c r="T191" s="160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1" t="s">
        <v>182</v>
      </c>
      <c r="AT191" s="161" t="s">
        <v>213</v>
      </c>
      <c r="AU191" s="161" t="s">
        <v>154</v>
      </c>
      <c r="AY191" s="15" t="s">
        <v>146</v>
      </c>
      <c r="BE191" s="162">
        <f>IF(N191="základná",J191,0)</f>
        <v>0</v>
      </c>
      <c r="BF191" s="162">
        <f>IF(N191="znížená",J191,0)</f>
        <v>0</v>
      </c>
      <c r="BG191" s="162">
        <f>IF(N191="zákl. prenesená",J191,0)</f>
        <v>0</v>
      </c>
      <c r="BH191" s="162">
        <f>IF(N191="zníž. prenesená",J191,0)</f>
        <v>0</v>
      </c>
      <c r="BI191" s="162">
        <f>IF(N191="nulová",J191,0)</f>
        <v>0</v>
      </c>
      <c r="BJ191" s="15" t="s">
        <v>154</v>
      </c>
      <c r="BK191" s="162">
        <f>ROUND(I191*H191,2)</f>
        <v>0</v>
      </c>
      <c r="BL191" s="15" t="s">
        <v>153</v>
      </c>
      <c r="BM191" s="161" t="s">
        <v>522</v>
      </c>
    </row>
    <row r="192" spans="1:65" s="12" customFormat="1" ht="25.9" customHeight="1">
      <c r="B192" s="135"/>
      <c r="D192" s="136" t="s">
        <v>73</v>
      </c>
      <c r="E192" s="137" t="s">
        <v>92</v>
      </c>
      <c r="F192" s="137" t="s">
        <v>406</v>
      </c>
      <c r="I192" s="138"/>
      <c r="J192" s="139">
        <f>BK192</f>
        <v>0</v>
      </c>
      <c r="L192" s="135"/>
      <c r="M192" s="140"/>
      <c r="N192" s="141"/>
      <c r="O192" s="141"/>
      <c r="P192" s="142">
        <f>P193</f>
        <v>0</v>
      </c>
      <c r="Q192" s="141"/>
      <c r="R192" s="142">
        <f>R193</f>
        <v>1.0975090000000001</v>
      </c>
      <c r="S192" s="141"/>
      <c r="T192" s="143">
        <f>T193</f>
        <v>0</v>
      </c>
      <c r="AR192" s="136" t="s">
        <v>81</v>
      </c>
      <c r="AT192" s="144" t="s">
        <v>73</v>
      </c>
      <c r="AU192" s="144" t="s">
        <v>74</v>
      </c>
      <c r="AY192" s="136" t="s">
        <v>146</v>
      </c>
      <c r="BK192" s="145">
        <f>BK193</f>
        <v>0</v>
      </c>
    </row>
    <row r="193" spans="1:65" s="12" customFormat="1" ht="22.9" customHeight="1">
      <c r="B193" s="135"/>
      <c r="D193" s="136" t="s">
        <v>73</v>
      </c>
      <c r="E193" s="146" t="s">
        <v>407</v>
      </c>
      <c r="F193" s="146" t="s">
        <v>408</v>
      </c>
      <c r="I193" s="138"/>
      <c r="J193" s="147">
        <f>BK193</f>
        <v>0</v>
      </c>
      <c r="L193" s="135"/>
      <c r="M193" s="140"/>
      <c r="N193" s="141"/>
      <c r="O193" s="141"/>
      <c r="P193" s="142">
        <f>SUM(P194:P196)</f>
        <v>0</v>
      </c>
      <c r="Q193" s="141"/>
      <c r="R193" s="142">
        <f>SUM(R194:R196)</f>
        <v>1.0975090000000001</v>
      </c>
      <c r="S193" s="141"/>
      <c r="T193" s="143">
        <f>SUM(T194:T196)</f>
        <v>0</v>
      </c>
      <c r="AR193" s="136" t="s">
        <v>81</v>
      </c>
      <c r="AT193" s="144" t="s">
        <v>73</v>
      </c>
      <c r="AU193" s="144" t="s">
        <v>81</v>
      </c>
      <c r="AY193" s="136" t="s">
        <v>146</v>
      </c>
      <c r="BK193" s="145">
        <f>SUM(BK194:BK196)</f>
        <v>0</v>
      </c>
    </row>
    <row r="194" spans="1:65" s="2" customFormat="1" ht="24.2" customHeight="1">
      <c r="A194" s="30"/>
      <c r="B194" s="148"/>
      <c r="C194" s="149" t="s">
        <v>14</v>
      </c>
      <c r="D194" s="149" t="s">
        <v>149</v>
      </c>
      <c r="E194" s="150" t="s">
        <v>523</v>
      </c>
      <c r="F194" s="151" t="s">
        <v>524</v>
      </c>
      <c r="G194" s="152" t="s">
        <v>238</v>
      </c>
      <c r="H194" s="153">
        <v>83</v>
      </c>
      <c r="I194" s="154"/>
      <c r="J194" s="155">
        <f>ROUND(I194*H194,2)</f>
        <v>0</v>
      </c>
      <c r="K194" s="156"/>
      <c r="L194" s="31"/>
      <c r="M194" s="157" t="s">
        <v>1</v>
      </c>
      <c r="N194" s="158" t="s">
        <v>40</v>
      </c>
      <c r="O194" s="59"/>
      <c r="P194" s="159">
        <f>O194*H194</f>
        <v>0</v>
      </c>
      <c r="Q194" s="159">
        <v>3.0000000000000001E-5</v>
      </c>
      <c r="R194" s="159">
        <f>Q194*H194</f>
        <v>2.49E-3</v>
      </c>
      <c r="S194" s="159">
        <v>0</v>
      </c>
      <c r="T194" s="160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61" t="s">
        <v>153</v>
      </c>
      <c r="AT194" s="161" t="s">
        <v>149</v>
      </c>
      <c r="AU194" s="161" t="s">
        <v>154</v>
      </c>
      <c r="AY194" s="15" t="s">
        <v>146</v>
      </c>
      <c r="BE194" s="162">
        <f>IF(N194="základná",J194,0)</f>
        <v>0</v>
      </c>
      <c r="BF194" s="162">
        <f>IF(N194="znížená",J194,0)</f>
        <v>0</v>
      </c>
      <c r="BG194" s="162">
        <f>IF(N194="zákl. prenesená",J194,0)</f>
        <v>0</v>
      </c>
      <c r="BH194" s="162">
        <f>IF(N194="zníž. prenesená",J194,0)</f>
        <v>0</v>
      </c>
      <c r="BI194" s="162">
        <f>IF(N194="nulová",J194,0)</f>
        <v>0</v>
      </c>
      <c r="BJ194" s="15" t="s">
        <v>154</v>
      </c>
      <c r="BK194" s="162">
        <f>ROUND(I194*H194,2)</f>
        <v>0</v>
      </c>
      <c r="BL194" s="15" t="s">
        <v>153</v>
      </c>
      <c r="BM194" s="161" t="s">
        <v>525</v>
      </c>
    </row>
    <row r="195" spans="1:65" s="2" customFormat="1" ht="24.2" customHeight="1">
      <c r="A195" s="30"/>
      <c r="B195" s="148"/>
      <c r="C195" s="163" t="s">
        <v>83</v>
      </c>
      <c r="D195" s="163" t="s">
        <v>213</v>
      </c>
      <c r="E195" s="164" t="s">
        <v>526</v>
      </c>
      <c r="F195" s="165" t="s">
        <v>527</v>
      </c>
      <c r="G195" s="166" t="s">
        <v>354</v>
      </c>
      <c r="H195" s="167">
        <v>13.861000000000001</v>
      </c>
      <c r="I195" s="168"/>
      <c r="J195" s="169">
        <f>ROUND(I195*H195,2)</f>
        <v>0</v>
      </c>
      <c r="K195" s="170"/>
      <c r="L195" s="171"/>
      <c r="M195" s="172" t="s">
        <v>1</v>
      </c>
      <c r="N195" s="173" t="s">
        <v>40</v>
      </c>
      <c r="O195" s="59"/>
      <c r="P195" s="159">
        <f>O195*H195</f>
        <v>0</v>
      </c>
      <c r="Q195" s="159">
        <v>7.9000000000000001E-2</v>
      </c>
      <c r="R195" s="159">
        <f>Q195*H195</f>
        <v>1.095019</v>
      </c>
      <c r="S195" s="159">
        <v>0</v>
      </c>
      <c r="T195" s="160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61" t="s">
        <v>182</v>
      </c>
      <c r="AT195" s="161" t="s">
        <v>213</v>
      </c>
      <c r="AU195" s="161" t="s">
        <v>154</v>
      </c>
      <c r="AY195" s="15" t="s">
        <v>146</v>
      </c>
      <c r="BE195" s="162">
        <f>IF(N195="základná",J195,0)</f>
        <v>0</v>
      </c>
      <c r="BF195" s="162">
        <f>IF(N195="znížená",J195,0)</f>
        <v>0</v>
      </c>
      <c r="BG195" s="162">
        <f>IF(N195="zákl. prenesená",J195,0)</f>
        <v>0</v>
      </c>
      <c r="BH195" s="162">
        <f>IF(N195="zníž. prenesená",J195,0)</f>
        <v>0</v>
      </c>
      <c r="BI195" s="162">
        <f>IF(N195="nulová",J195,0)</f>
        <v>0</v>
      </c>
      <c r="BJ195" s="15" t="s">
        <v>154</v>
      </c>
      <c r="BK195" s="162">
        <f>ROUND(I195*H195,2)</f>
        <v>0</v>
      </c>
      <c r="BL195" s="15" t="s">
        <v>153</v>
      </c>
      <c r="BM195" s="161" t="s">
        <v>528</v>
      </c>
    </row>
    <row r="196" spans="1:65" s="13" customFormat="1" ht="11.25">
      <c r="B196" s="174"/>
      <c r="D196" s="175" t="s">
        <v>218</v>
      </c>
      <c r="F196" s="176" t="s">
        <v>529</v>
      </c>
      <c r="H196" s="177">
        <v>13.861000000000001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82" t="s">
        <v>218</v>
      </c>
      <c r="AU196" s="182" t="s">
        <v>154</v>
      </c>
      <c r="AV196" s="13" t="s">
        <v>154</v>
      </c>
      <c r="AW196" s="13" t="s">
        <v>4</v>
      </c>
      <c r="AX196" s="13" t="s">
        <v>81</v>
      </c>
      <c r="AY196" s="182" t="s">
        <v>146</v>
      </c>
    </row>
    <row r="197" spans="1:65" s="12" customFormat="1" ht="25.9" customHeight="1">
      <c r="B197" s="135"/>
      <c r="D197" s="136" t="s">
        <v>73</v>
      </c>
      <c r="E197" s="137" t="s">
        <v>299</v>
      </c>
      <c r="F197" s="137" t="s">
        <v>530</v>
      </c>
      <c r="I197" s="138"/>
      <c r="J197" s="139">
        <f>BK197</f>
        <v>0</v>
      </c>
      <c r="L197" s="135"/>
      <c r="M197" s="140"/>
      <c r="N197" s="141"/>
      <c r="O197" s="141"/>
      <c r="P197" s="142">
        <f>P198+P200</f>
        <v>0</v>
      </c>
      <c r="Q197" s="141"/>
      <c r="R197" s="142">
        <f>R198+R200</f>
        <v>281.61800000000005</v>
      </c>
      <c r="S197" s="141"/>
      <c r="T197" s="143">
        <f>T198+T200</f>
        <v>0</v>
      </c>
      <c r="AR197" s="136" t="s">
        <v>81</v>
      </c>
      <c r="AT197" s="144" t="s">
        <v>73</v>
      </c>
      <c r="AU197" s="144" t="s">
        <v>74</v>
      </c>
      <c r="AY197" s="136" t="s">
        <v>146</v>
      </c>
      <c r="BK197" s="145">
        <f>BK198+BK200</f>
        <v>0</v>
      </c>
    </row>
    <row r="198" spans="1:65" s="12" customFormat="1" ht="22.9" customHeight="1">
      <c r="B198" s="135"/>
      <c r="D198" s="136" t="s">
        <v>73</v>
      </c>
      <c r="E198" s="146" t="s">
        <v>531</v>
      </c>
      <c r="F198" s="146" t="s">
        <v>499</v>
      </c>
      <c r="I198" s="138"/>
      <c r="J198" s="147">
        <f>BK198</f>
        <v>0</v>
      </c>
      <c r="L198" s="135"/>
      <c r="M198" s="140"/>
      <c r="N198" s="141"/>
      <c r="O198" s="141"/>
      <c r="P198" s="142">
        <f>P199</f>
        <v>0</v>
      </c>
      <c r="Q198" s="141"/>
      <c r="R198" s="142">
        <f>R199</f>
        <v>244.21800000000002</v>
      </c>
      <c r="S198" s="141"/>
      <c r="T198" s="143">
        <f>T199</f>
        <v>0</v>
      </c>
      <c r="AR198" s="136" t="s">
        <v>81</v>
      </c>
      <c r="AT198" s="144" t="s">
        <v>73</v>
      </c>
      <c r="AU198" s="144" t="s">
        <v>81</v>
      </c>
      <c r="AY198" s="136" t="s">
        <v>146</v>
      </c>
      <c r="BK198" s="145">
        <f>BK199</f>
        <v>0</v>
      </c>
    </row>
    <row r="199" spans="1:65" s="2" customFormat="1" ht="44.25" customHeight="1">
      <c r="A199" s="30"/>
      <c r="B199" s="148"/>
      <c r="C199" s="149" t="s">
        <v>86</v>
      </c>
      <c r="D199" s="149" t="s">
        <v>149</v>
      </c>
      <c r="E199" s="150" t="s">
        <v>532</v>
      </c>
      <c r="F199" s="151" t="s">
        <v>533</v>
      </c>
      <c r="G199" s="152" t="s">
        <v>165</v>
      </c>
      <c r="H199" s="153">
        <v>124</v>
      </c>
      <c r="I199" s="154"/>
      <c r="J199" s="155">
        <f>ROUND(I199*H199,2)</f>
        <v>0</v>
      </c>
      <c r="K199" s="156"/>
      <c r="L199" s="31"/>
      <c r="M199" s="157" t="s">
        <v>1</v>
      </c>
      <c r="N199" s="158" t="s">
        <v>40</v>
      </c>
      <c r="O199" s="59"/>
      <c r="P199" s="159">
        <f>O199*H199</f>
        <v>0</v>
      </c>
      <c r="Q199" s="159">
        <v>1.9695</v>
      </c>
      <c r="R199" s="159">
        <f>Q199*H199</f>
        <v>244.21800000000002</v>
      </c>
      <c r="S199" s="159">
        <v>0</v>
      </c>
      <c r="T199" s="160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61" t="s">
        <v>153</v>
      </c>
      <c r="AT199" s="161" t="s">
        <v>149</v>
      </c>
      <c r="AU199" s="161" t="s">
        <v>154</v>
      </c>
      <c r="AY199" s="15" t="s">
        <v>146</v>
      </c>
      <c r="BE199" s="162">
        <f>IF(N199="základná",J199,0)</f>
        <v>0</v>
      </c>
      <c r="BF199" s="162">
        <f>IF(N199="znížená",J199,0)</f>
        <v>0</v>
      </c>
      <c r="BG199" s="162">
        <f>IF(N199="zákl. prenesená",J199,0)</f>
        <v>0</v>
      </c>
      <c r="BH199" s="162">
        <f>IF(N199="zníž. prenesená",J199,0)</f>
        <v>0</v>
      </c>
      <c r="BI199" s="162">
        <f>IF(N199="nulová",J199,0)</f>
        <v>0</v>
      </c>
      <c r="BJ199" s="15" t="s">
        <v>154</v>
      </c>
      <c r="BK199" s="162">
        <f>ROUND(I199*H199,2)</f>
        <v>0</v>
      </c>
      <c r="BL199" s="15" t="s">
        <v>153</v>
      </c>
      <c r="BM199" s="161" t="s">
        <v>534</v>
      </c>
    </row>
    <row r="200" spans="1:65" s="12" customFormat="1" ht="22.9" customHeight="1">
      <c r="B200" s="135"/>
      <c r="D200" s="136" t="s">
        <v>73</v>
      </c>
      <c r="E200" s="146" t="s">
        <v>535</v>
      </c>
      <c r="F200" s="146" t="s">
        <v>427</v>
      </c>
      <c r="I200" s="138"/>
      <c r="J200" s="147">
        <f>BK200</f>
        <v>0</v>
      </c>
      <c r="L200" s="135"/>
      <c r="M200" s="140"/>
      <c r="N200" s="141"/>
      <c r="O200" s="141"/>
      <c r="P200" s="142">
        <f>SUM(P201:P202)</f>
        <v>0</v>
      </c>
      <c r="Q200" s="141"/>
      <c r="R200" s="142">
        <f>SUM(R201:R202)</f>
        <v>37.400000000000006</v>
      </c>
      <c r="S200" s="141"/>
      <c r="T200" s="143">
        <f>SUM(T201:T202)</f>
        <v>0</v>
      </c>
      <c r="AR200" s="136" t="s">
        <v>81</v>
      </c>
      <c r="AT200" s="144" t="s">
        <v>73</v>
      </c>
      <c r="AU200" s="144" t="s">
        <v>81</v>
      </c>
      <c r="AY200" s="136" t="s">
        <v>146</v>
      </c>
      <c r="BK200" s="145">
        <f>SUM(BK201:BK202)</f>
        <v>0</v>
      </c>
    </row>
    <row r="201" spans="1:65" s="2" customFormat="1" ht="37.9" customHeight="1">
      <c r="A201" s="30"/>
      <c r="B201" s="148"/>
      <c r="C201" s="149" t="s">
        <v>89</v>
      </c>
      <c r="D201" s="149" t="s">
        <v>149</v>
      </c>
      <c r="E201" s="150" t="s">
        <v>536</v>
      </c>
      <c r="F201" s="151" t="s">
        <v>537</v>
      </c>
      <c r="G201" s="152" t="s">
        <v>165</v>
      </c>
      <c r="H201" s="153">
        <v>20</v>
      </c>
      <c r="I201" s="154"/>
      <c r="J201" s="155">
        <f>ROUND(I201*H201,2)</f>
        <v>0</v>
      </c>
      <c r="K201" s="156"/>
      <c r="L201" s="31"/>
      <c r="M201" s="157" t="s">
        <v>1</v>
      </c>
      <c r="N201" s="158" t="s">
        <v>40</v>
      </c>
      <c r="O201" s="59"/>
      <c r="P201" s="159">
        <f>O201*H201</f>
        <v>0</v>
      </c>
      <c r="Q201" s="159">
        <v>1.87</v>
      </c>
      <c r="R201" s="159">
        <f>Q201*H201</f>
        <v>37.400000000000006</v>
      </c>
      <c r="S201" s="159">
        <v>0</v>
      </c>
      <c r="T201" s="160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61" t="s">
        <v>153</v>
      </c>
      <c r="AT201" s="161" t="s">
        <v>149</v>
      </c>
      <c r="AU201" s="161" t="s">
        <v>154</v>
      </c>
      <c r="AY201" s="15" t="s">
        <v>146</v>
      </c>
      <c r="BE201" s="162">
        <f>IF(N201="základná",J201,0)</f>
        <v>0</v>
      </c>
      <c r="BF201" s="162">
        <f>IF(N201="znížená",J201,0)</f>
        <v>0</v>
      </c>
      <c r="BG201" s="162">
        <f>IF(N201="zákl. prenesená",J201,0)</f>
        <v>0</v>
      </c>
      <c r="BH201" s="162">
        <f>IF(N201="zníž. prenesená",J201,0)</f>
        <v>0</v>
      </c>
      <c r="BI201" s="162">
        <f>IF(N201="nulová",J201,0)</f>
        <v>0</v>
      </c>
      <c r="BJ201" s="15" t="s">
        <v>154</v>
      </c>
      <c r="BK201" s="162">
        <f>ROUND(I201*H201,2)</f>
        <v>0</v>
      </c>
      <c r="BL201" s="15" t="s">
        <v>153</v>
      </c>
      <c r="BM201" s="161" t="s">
        <v>538</v>
      </c>
    </row>
    <row r="202" spans="1:65" s="2" customFormat="1" ht="37.9" customHeight="1">
      <c r="A202" s="30"/>
      <c r="B202" s="148"/>
      <c r="C202" s="149" t="s">
        <v>92</v>
      </c>
      <c r="D202" s="149" t="s">
        <v>149</v>
      </c>
      <c r="E202" s="150" t="s">
        <v>539</v>
      </c>
      <c r="F202" s="151" t="s">
        <v>540</v>
      </c>
      <c r="G202" s="152" t="s">
        <v>152</v>
      </c>
      <c r="H202" s="153">
        <v>20</v>
      </c>
      <c r="I202" s="154"/>
      <c r="J202" s="155">
        <f>ROUND(I202*H202,2)</f>
        <v>0</v>
      </c>
      <c r="K202" s="156"/>
      <c r="L202" s="31"/>
      <c r="M202" s="157" t="s">
        <v>1</v>
      </c>
      <c r="N202" s="158" t="s">
        <v>40</v>
      </c>
      <c r="O202" s="59"/>
      <c r="P202" s="159">
        <f>O202*H202</f>
        <v>0</v>
      </c>
      <c r="Q202" s="159">
        <v>0</v>
      </c>
      <c r="R202" s="159">
        <f>Q202*H202</f>
        <v>0</v>
      </c>
      <c r="S202" s="159">
        <v>0</v>
      </c>
      <c r="T202" s="160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61" t="s">
        <v>153</v>
      </c>
      <c r="AT202" s="161" t="s">
        <v>149</v>
      </c>
      <c r="AU202" s="161" t="s">
        <v>154</v>
      </c>
      <c r="AY202" s="15" t="s">
        <v>146</v>
      </c>
      <c r="BE202" s="162">
        <f>IF(N202="základná",J202,0)</f>
        <v>0</v>
      </c>
      <c r="BF202" s="162">
        <f>IF(N202="znížená",J202,0)</f>
        <v>0</v>
      </c>
      <c r="BG202" s="162">
        <f>IF(N202="zákl. prenesená",J202,0)</f>
        <v>0</v>
      </c>
      <c r="BH202" s="162">
        <f>IF(N202="zníž. prenesená",J202,0)</f>
        <v>0</v>
      </c>
      <c r="BI202" s="162">
        <f>IF(N202="nulová",J202,0)</f>
        <v>0</v>
      </c>
      <c r="BJ202" s="15" t="s">
        <v>154</v>
      </c>
      <c r="BK202" s="162">
        <f>ROUND(I202*H202,2)</f>
        <v>0</v>
      </c>
      <c r="BL202" s="15" t="s">
        <v>153</v>
      </c>
      <c r="BM202" s="161" t="s">
        <v>541</v>
      </c>
    </row>
    <row r="203" spans="1:65" s="12" customFormat="1" ht="25.9" customHeight="1">
      <c r="B203" s="135"/>
      <c r="D203" s="136" t="s">
        <v>73</v>
      </c>
      <c r="E203" s="137" t="s">
        <v>303</v>
      </c>
      <c r="F203" s="137" t="s">
        <v>425</v>
      </c>
      <c r="I203" s="138"/>
      <c r="J203" s="139">
        <f>BK203</f>
        <v>0</v>
      </c>
      <c r="L203" s="135"/>
      <c r="M203" s="140"/>
      <c r="N203" s="141"/>
      <c r="O203" s="141"/>
      <c r="P203" s="142">
        <f>P204</f>
        <v>0</v>
      </c>
      <c r="Q203" s="141"/>
      <c r="R203" s="142">
        <f>R204</f>
        <v>8.4926399999999997</v>
      </c>
      <c r="S203" s="141"/>
      <c r="T203" s="143">
        <f>T204</f>
        <v>0</v>
      </c>
      <c r="AR203" s="136" t="s">
        <v>81</v>
      </c>
      <c r="AT203" s="144" t="s">
        <v>73</v>
      </c>
      <c r="AU203" s="144" t="s">
        <v>74</v>
      </c>
      <c r="AY203" s="136" t="s">
        <v>146</v>
      </c>
      <c r="BK203" s="145">
        <f>BK204</f>
        <v>0</v>
      </c>
    </row>
    <row r="204" spans="1:65" s="12" customFormat="1" ht="22.9" customHeight="1">
      <c r="B204" s="135"/>
      <c r="D204" s="136" t="s">
        <v>73</v>
      </c>
      <c r="E204" s="146" t="s">
        <v>426</v>
      </c>
      <c r="F204" s="146" t="s">
        <v>427</v>
      </c>
      <c r="I204" s="138"/>
      <c r="J204" s="147">
        <f>BK204</f>
        <v>0</v>
      </c>
      <c r="L204" s="135"/>
      <c r="M204" s="140"/>
      <c r="N204" s="141"/>
      <c r="O204" s="141"/>
      <c r="P204" s="142">
        <f>P205</f>
        <v>0</v>
      </c>
      <c r="Q204" s="141"/>
      <c r="R204" s="142">
        <f>R205</f>
        <v>8.4926399999999997</v>
      </c>
      <c r="S204" s="141"/>
      <c r="T204" s="143">
        <f>T205</f>
        <v>0</v>
      </c>
      <c r="AR204" s="136" t="s">
        <v>81</v>
      </c>
      <c r="AT204" s="144" t="s">
        <v>73</v>
      </c>
      <c r="AU204" s="144" t="s">
        <v>81</v>
      </c>
      <c r="AY204" s="136" t="s">
        <v>146</v>
      </c>
      <c r="BK204" s="145">
        <f>BK205</f>
        <v>0</v>
      </c>
    </row>
    <row r="205" spans="1:65" s="2" customFormat="1" ht="37.9" customHeight="1">
      <c r="A205" s="30"/>
      <c r="B205" s="148"/>
      <c r="C205" s="149" t="s">
        <v>95</v>
      </c>
      <c r="D205" s="149" t="s">
        <v>149</v>
      </c>
      <c r="E205" s="150" t="s">
        <v>542</v>
      </c>
      <c r="F205" s="151" t="s">
        <v>543</v>
      </c>
      <c r="G205" s="152" t="s">
        <v>152</v>
      </c>
      <c r="H205" s="153">
        <v>12</v>
      </c>
      <c r="I205" s="154"/>
      <c r="J205" s="155">
        <f>ROUND(I205*H205,2)</f>
        <v>0</v>
      </c>
      <c r="K205" s="156"/>
      <c r="L205" s="31"/>
      <c r="M205" s="157" t="s">
        <v>1</v>
      </c>
      <c r="N205" s="158" t="s">
        <v>40</v>
      </c>
      <c r="O205" s="59"/>
      <c r="P205" s="159">
        <f>O205*H205</f>
        <v>0</v>
      </c>
      <c r="Q205" s="159">
        <v>0.70772000000000002</v>
      </c>
      <c r="R205" s="159">
        <f>Q205*H205</f>
        <v>8.4926399999999997</v>
      </c>
      <c r="S205" s="159">
        <v>0</v>
      </c>
      <c r="T205" s="160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61" t="s">
        <v>153</v>
      </c>
      <c r="AT205" s="161" t="s">
        <v>149</v>
      </c>
      <c r="AU205" s="161" t="s">
        <v>154</v>
      </c>
      <c r="AY205" s="15" t="s">
        <v>146</v>
      </c>
      <c r="BE205" s="162">
        <f>IF(N205="základná",J205,0)</f>
        <v>0</v>
      </c>
      <c r="BF205" s="162">
        <f>IF(N205="znížená",J205,0)</f>
        <v>0</v>
      </c>
      <c r="BG205" s="162">
        <f>IF(N205="zákl. prenesená",J205,0)</f>
        <v>0</v>
      </c>
      <c r="BH205" s="162">
        <f>IF(N205="zníž. prenesená",J205,0)</f>
        <v>0</v>
      </c>
      <c r="BI205" s="162">
        <f>IF(N205="nulová",J205,0)</f>
        <v>0</v>
      </c>
      <c r="BJ205" s="15" t="s">
        <v>154</v>
      </c>
      <c r="BK205" s="162">
        <f>ROUND(I205*H205,2)</f>
        <v>0</v>
      </c>
      <c r="BL205" s="15" t="s">
        <v>153</v>
      </c>
      <c r="BM205" s="161" t="s">
        <v>544</v>
      </c>
    </row>
    <row r="206" spans="1:65" s="12" customFormat="1" ht="25.9" customHeight="1">
      <c r="B206" s="135"/>
      <c r="D206" s="136" t="s">
        <v>73</v>
      </c>
      <c r="E206" s="137" t="s">
        <v>194</v>
      </c>
      <c r="F206" s="137" t="s">
        <v>545</v>
      </c>
      <c r="I206" s="138"/>
      <c r="J206" s="139">
        <f>BK206</f>
        <v>0</v>
      </c>
      <c r="L206" s="135"/>
      <c r="M206" s="140"/>
      <c r="N206" s="141"/>
      <c r="O206" s="141"/>
      <c r="P206" s="142">
        <f>P207</f>
        <v>0</v>
      </c>
      <c r="Q206" s="141"/>
      <c r="R206" s="142">
        <f>R207</f>
        <v>0.39300000000000002</v>
      </c>
      <c r="S206" s="141"/>
      <c r="T206" s="143">
        <f>T207</f>
        <v>0</v>
      </c>
      <c r="AR206" s="136" t="s">
        <v>81</v>
      </c>
      <c r="AT206" s="144" t="s">
        <v>73</v>
      </c>
      <c r="AU206" s="144" t="s">
        <v>74</v>
      </c>
      <c r="AY206" s="136" t="s">
        <v>146</v>
      </c>
      <c r="BK206" s="145">
        <f>BK207</f>
        <v>0</v>
      </c>
    </row>
    <row r="207" spans="1:65" s="12" customFormat="1" ht="22.9" customHeight="1">
      <c r="B207" s="135"/>
      <c r="D207" s="136" t="s">
        <v>73</v>
      </c>
      <c r="E207" s="146" t="s">
        <v>546</v>
      </c>
      <c r="F207" s="146" t="s">
        <v>547</v>
      </c>
      <c r="I207" s="138"/>
      <c r="J207" s="147">
        <f>BK207</f>
        <v>0</v>
      </c>
      <c r="L207" s="135"/>
      <c r="M207" s="140"/>
      <c r="N207" s="141"/>
      <c r="O207" s="141"/>
      <c r="P207" s="142">
        <f>SUM(P208:P216)</f>
        <v>0</v>
      </c>
      <c r="Q207" s="141"/>
      <c r="R207" s="142">
        <f>SUM(R208:R216)</f>
        <v>0.39300000000000002</v>
      </c>
      <c r="S207" s="141"/>
      <c r="T207" s="143">
        <f>SUM(T208:T216)</f>
        <v>0</v>
      </c>
      <c r="AR207" s="136" t="s">
        <v>81</v>
      </c>
      <c r="AT207" s="144" t="s">
        <v>73</v>
      </c>
      <c r="AU207" s="144" t="s">
        <v>81</v>
      </c>
      <c r="AY207" s="136" t="s">
        <v>146</v>
      </c>
      <c r="BK207" s="145">
        <f>SUM(BK208:BK216)</f>
        <v>0</v>
      </c>
    </row>
    <row r="208" spans="1:65" s="2" customFormat="1" ht="24.2" customHeight="1">
      <c r="A208" s="30"/>
      <c r="B208" s="148"/>
      <c r="C208" s="149" t="s">
        <v>98</v>
      </c>
      <c r="D208" s="149" t="s">
        <v>149</v>
      </c>
      <c r="E208" s="150" t="s">
        <v>548</v>
      </c>
      <c r="F208" s="151" t="s">
        <v>549</v>
      </c>
      <c r="G208" s="152" t="s">
        <v>152</v>
      </c>
      <c r="H208" s="153">
        <v>1045</v>
      </c>
      <c r="I208" s="154"/>
      <c r="J208" s="155">
        <f>ROUND(I208*H208,2)</f>
        <v>0</v>
      </c>
      <c r="K208" s="156"/>
      <c r="L208" s="31"/>
      <c r="M208" s="157" t="s">
        <v>1</v>
      </c>
      <c r="N208" s="158" t="s">
        <v>40</v>
      </c>
      <c r="O208" s="59"/>
      <c r="P208" s="159">
        <f>O208*H208</f>
        <v>0</v>
      </c>
      <c r="Q208" s="159">
        <v>0</v>
      </c>
      <c r="R208" s="159">
        <f>Q208*H208</f>
        <v>0</v>
      </c>
      <c r="S208" s="159">
        <v>0</v>
      </c>
      <c r="T208" s="160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61" t="s">
        <v>153</v>
      </c>
      <c r="AT208" s="161" t="s">
        <v>149</v>
      </c>
      <c r="AU208" s="161" t="s">
        <v>154</v>
      </c>
      <c r="AY208" s="15" t="s">
        <v>146</v>
      </c>
      <c r="BE208" s="162">
        <f>IF(N208="základná",J208,0)</f>
        <v>0</v>
      </c>
      <c r="BF208" s="162">
        <f>IF(N208="znížená",J208,0)</f>
        <v>0</v>
      </c>
      <c r="BG208" s="162">
        <f>IF(N208="zákl. prenesená",J208,0)</f>
        <v>0</v>
      </c>
      <c r="BH208" s="162">
        <f>IF(N208="zníž. prenesená",J208,0)</f>
        <v>0</v>
      </c>
      <c r="BI208" s="162">
        <f>IF(N208="nulová",J208,0)</f>
        <v>0</v>
      </c>
      <c r="BJ208" s="15" t="s">
        <v>154</v>
      </c>
      <c r="BK208" s="162">
        <f>ROUND(I208*H208,2)</f>
        <v>0</v>
      </c>
      <c r="BL208" s="15" t="s">
        <v>153</v>
      </c>
      <c r="BM208" s="161" t="s">
        <v>550</v>
      </c>
    </row>
    <row r="209" spans="1:65" s="2" customFormat="1" ht="16.5" customHeight="1">
      <c r="A209" s="30"/>
      <c r="B209" s="148"/>
      <c r="C209" s="163" t="s">
        <v>295</v>
      </c>
      <c r="D209" s="163" t="s">
        <v>213</v>
      </c>
      <c r="E209" s="164" t="s">
        <v>551</v>
      </c>
      <c r="F209" s="165" t="s">
        <v>552</v>
      </c>
      <c r="G209" s="166" t="s">
        <v>255</v>
      </c>
      <c r="H209" s="167">
        <v>0.36599999999999999</v>
      </c>
      <c r="I209" s="168"/>
      <c r="J209" s="169">
        <f>ROUND(I209*H209,2)</f>
        <v>0</v>
      </c>
      <c r="K209" s="170"/>
      <c r="L209" s="171"/>
      <c r="M209" s="172" t="s">
        <v>1</v>
      </c>
      <c r="N209" s="173" t="s">
        <v>40</v>
      </c>
      <c r="O209" s="59"/>
      <c r="P209" s="159">
        <f>O209*H209</f>
        <v>0</v>
      </c>
      <c r="Q209" s="159">
        <v>1</v>
      </c>
      <c r="R209" s="159">
        <f>Q209*H209</f>
        <v>0.36599999999999999</v>
      </c>
      <c r="S209" s="159">
        <v>0</v>
      </c>
      <c r="T209" s="160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61" t="s">
        <v>182</v>
      </c>
      <c r="AT209" s="161" t="s">
        <v>213</v>
      </c>
      <c r="AU209" s="161" t="s">
        <v>154</v>
      </c>
      <c r="AY209" s="15" t="s">
        <v>146</v>
      </c>
      <c r="BE209" s="162">
        <f>IF(N209="základná",J209,0)</f>
        <v>0</v>
      </c>
      <c r="BF209" s="162">
        <f>IF(N209="znížená",J209,0)</f>
        <v>0</v>
      </c>
      <c r="BG209" s="162">
        <f>IF(N209="zákl. prenesená",J209,0)</f>
        <v>0</v>
      </c>
      <c r="BH209" s="162">
        <f>IF(N209="zníž. prenesená",J209,0)</f>
        <v>0</v>
      </c>
      <c r="BI209" s="162">
        <f>IF(N209="nulová",J209,0)</f>
        <v>0</v>
      </c>
      <c r="BJ209" s="15" t="s">
        <v>154</v>
      </c>
      <c r="BK209" s="162">
        <f>ROUND(I209*H209,2)</f>
        <v>0</v>
      </c>
      <c r="BL209" s="15" t="s">
        <v>153</v>
      </c>
      <c r="BM209" s="161" t="s">
        <v>553</v>
      </c>
    </row>
    <row r="210" spans="1:65" s="13" customFormat="1" ht="11.25">
      <c r="B210" s="174"/>
      <c r="D210" s="175" t="s">
        <v>218</v>
      </c>
      <c r="F210" s="176" t="s">
        <v>554</v>
      </c>
      <c r="H210" s="177">
        <v>0.36599999999999999</v>
      </c>
      <c r="I210" s="178"/>
      <c r="L210" s="174"/>
      <c r="M210" s="179"/>
      <c r="N210" s="180"/>
      <c r="O210" s="180"/>
      <c r="P210" s="180"/>
      <c r="Q210" s="180"/>
      <c r="R210" s="180"/>
      <c r="S210" s="180"/>
      <c r="T210" s="181"/>
      <c r="AT210" s="182" t="s">
        <v>218</v>
      </c>
      <c r="AU210" s="182" t="s">
        <v>154</v>
      </c>
      <c r="AV210" s="13" t="s">
        <v>154</v>
      </c>
      <c r="AW210" s="13" t="s">
        <v>4</v>
      </c>
      <c r="AX210" s="13" t="s">
        <v>81</v>
      </c>
      <c r="AY210" s="182" t="s">
        <v>146</v>
      </c>
    </row>
    <row r="211" spans="1:65" s="2" customFormat="1" ht="24.2" customHeight="1">
      <c r="A211" s="30"/>
      <c r="B211" s="148"/>
      <c r="C211" s="149" t="s">
        <v>299</v>
      </c>
      <c r="D211" s="149" t="s">
        <v>149</v>
      </c>
      <c r="E211" s="150" t="s">
        <v>548</v>
      </c>
      <c r="F211" s="151" t="s">
        <v>549</v>
      </c>
      <c r="G211" s="152" t="s">
        <v>152</v>
      </c>
      <c r="H211" s="153">
        <v>17</v>
      </c>
      <c r="I211" s="154"/>
      <c r="J211" s="155">
        <f>ROUND(I211*H211,2)</f>
        <v>0</v>
      </c>
      <c r="K211" s="156"/>
      <c r="L211" s="31"/>
      <c r="M211" s="157" t="s">
        <v>1</v>
      </c>
      <c r="N211" s="158" t="s">
        <v>40</v>
      </c>
      <c r="O211" s="59"/>
      <c r="P211" s="159">
        <f>O211*H211</f>
        <v>0</v>
      </c>
      <c r="Q211" s="159">
        <v>0</v>
      </c>
      <c r="R211" s="159">
        <f>Q211*H211</f>
        <v>0</v>
      </c>
      <c r="S211" s="159">
        <v>0</v>
      </c>
      <c r="T211" s="160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61" t="s">
        <v>153</v>
      </c>
      <c r="AT211" s="161" t="s">
        <v>149</v>
      </c>
      <c r="AU211" s="161" t="s">
        <v>154</v>
      </c>
      <c r="AY211" s="15" t="s">
        <v>146</v>
      </c>
      <c r="BE211" s="162">
        <f>IF(N211="základná",J211,0)</f>
        <v>0</v>
      </c>
      <c r="BF211" s="162">
        <f>IF(N211="znížená",J211,0)</f>
        <v>0</v>
      </c>
      <c r="BG211" s="162">
        <f>IF(N211="zákl. prenesená",J211,0)</f>
        <v>0</v>
      </c>
      <c r="BH211" s="162">
        <f>IF(N211="zníž. prenesená",J211,0)</f>
        <v>0</v>
      </c>
      <c r="BI211" s="162">
        <f>IF(N211="nulová",J211,0)</f>
        <v>0</v>
      </c>
      <c r="BJ211" s="15" t="s">
        <v>154</v>
      </c>
      <c r="BK211" s="162">
        <f>ROUND(I211*H211,2)</f>
        <v>0</v>
      </c>
      <c r="BL211" s="15" t="s">
        <v>153</v>
      </c>
      <c r="BM211" s="161" t="s">
        <v>555</v>
      </c>
    </row>
    <row r="212" spans="1:65" s="2" customFormat="1" ht="16.5" customHeight="1">
      <c r="A212" s="30"/>
      <c r="B212" s="148"/>
      <c r="C212" s="163" t="s">
        <v>303</v>
      </c>
      <c r="D212" s="163" t="s">
        <v>213</v>
      </c>
      <c r="E212" s="164" t="s">
        <v>551</v>
      </c>
      <c r="F212" s="165" t="s">
        <v>552</v>
      </c>
      <c r="G212" s="166" t="s">
        <v>255</v>
      </c>
      <c r="H212" s="167">
        <v>6.0000000000000001E-3</v>
      </c>
      <c r="I212" s="168"/>
      <c r="J212" s="169">
        <f>ROUND(I212*H212,2)</f>
        <v>0</v>
      </c>
      <c r="K212" s="170"/>
      <c r="L212" s="171"/>
      <c r="M212" s="172" t="s">
        <v>1</v>
      </c>
      <c r="N212" s="173" t="s">
        <v>40</v>
      </c>
      <c r="O212" s="59"/>
      <c r="P212" s="159">
        <f>O212*H212</f>
        <v>0</v>
      </c>
      <c r="Q212" s="159">
        <v>1</v>
      </c>
      <c r="R212" s="159">
        <f>Q212*H212</f>
        <v>6.0000000000000001E-3</v>
      </c>
      <c r="S212" s="159">
        <v>0</v>
      </c>
      <c r="T212" s="160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61" t="s">
        <v>182</v>
      </c>
      <c r="AT212" s="161" t="s">
        <v>213</v>
      </c>
      <c r="AU212" s="161" t="s">
        <v>154</v>
      </c>
      <c r="AY212" s="15" t="s">
        <v>146</v>
      </c>
      <c r="BE212" s="162">
        <f>IF(N212="základná",J212,0)</f>
        <v>0</v>
      </c>
      <c r="BF212" s="162">
        <f>IF(N212="znížená",J212,0)</f>
        <v>0</v>
      </c>
      <c r="BG212" s="162">
        <f>IF(N212="zákl. prenesená",J212,0)</f>
        <v>0</v>
      </c>
      <c r="BH212" s="162">
        <f>IF(N212="zníž. prenesená",J212,0)</f>
        <v>0</v>
      </c>
      <c r="BI212" s="162">
        <f>IF(N212="nulová",J212,0)</f>
        <v>0</v>
      </c>
      <c r="BJ212" s="15" t="s">
        <v>154</v>
      </c>
      <c r="BK212" s="162">
        <f>ROUND(I212*H212,2)</f>
        <v>0</v>
      </c>
      <c r="BL212" s="15" t="s">
        <v>153</v>
      </c>
      <c r="BM212" s="161" t="s">
        <v>556</v>
      </c>
    </row>
    <row r="213" spans="1:65" s="13" customFormat="1" ht="11.25">
      <c r="B213" s="174"/>
      <c r="D213" s="175" t="s">
        <v>218</v>
      </c>
      <c r="F213" s="176" t="s">
        <v>557</v>
      </c>
      <c r="H213" s="177">
        <v>6.0000000000000001E-3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82" t="s">
        <v>218</v>
      </c>
      <c r="AU213" s="182" t="s">
        <v>154</v>
      </c>
      <c r="AV213" s="13" t="s">
        <v>154</v>
      </c>
      <c r="AW213" s="13" t="s">
        <v>4</v>
      </c>
      <c r="AX213" s="13" t="s">
        <v>81</v>
      </c>
      <c r="AY213" s="182" t="s">
        <v>146</v>
      </c>
    </row>
    <row r="214" spans="1:65" s="2" customFormat="1" ht="24.2" customHeight="1">
      <c r="A214" s="30"/>
      <c r="B214" s="148"/>
      <c r="C214" s="149" t="s">
        <v>307</v>
      </c>
      <c r="D214" s="149" t="s">
        <v>149</v>
      </c>
      <c r="E214" s="150" t="s">
        <v>548</v>
      </c>
      <c r="F214" s="151" t="s">
        <v>549</v>
      </c>
      <c r="G214" s="152" t="s">
        <v>152</v>
      </c>
      <c r="H214" s="153">
        <v>61</v>
      </c>
      <c r="I214" s="154"/>
      <c r="J214" s="155">
        <f>ROUND(I214*H214,2)</f>
        <v>0</v>
      </c>
      <c r="K214" s="156"/>
      <c r="L214" s="31"/>
      <c r="M214" s="157" t="s">
        <v>1</v>
      </c>
      <c r="N214" s="158" t="s">
        <v>40</v>
      </c>
      <c r="O214" s="59"/>
      <c r="P214" s="159">
        <f>O214*H214</f>
        <v>0</v>
      </c>
      <c r="Q214" s="159">
        <v>0</v>
      </c>
      <c r="R214" s="159">
        <f>Q214*H214</f>
        <v>0</v>
      </c>
      <c r="S214" s="159">
        <v>0</v>
      </c>
      <c r="T214" s="160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61" t="s">
        <v>153</v>
      </c>
      <c r="AT214" s="161" t="s">
        <v>149</v>
      </c>
      <c r="AU214" s="161" t="s">
        <v>154</v>
      </c>
      <c r="AY214" s="15" t="s">
        <v>146</v>
      </c>
      <c r="BE214" s="162">
        <f>IF(N214="základná",J214,0)</f>
        <v>0</v>
      </c>
      <c r="BF214" s="162">
        <f>IF(N214="znížená",J214,0)</f>
        <v>0</v>
      </c>
      <c r="BG214" s="162">
        <f>IF(N214="zákl. prenesená",J214,0)</f>
        <v>0</v>
      </c>
      <c r="BH214" s="162">
        <f>IF(N214="zníž. prenesená",J214,0)</f>
        <v>0</v>
      </c>
      <c r="BI214" s="162">
        <f>IF(N214="nulová",J214,0)</f>
        <v>0</v>
      </c>
      <c r="BJ214" s="15" t="s">
        <v>154</v>
      </c>
      <c r="BK214" s="162">
        <f>ROUND(I214*H214,2)</f>
        <v>0</v>
      </c>
      <c r="BL214" s="15" t="s">
        <v>153</v>
      </c>
      <c r="BM214" s="161" t="s">
        <v>558</v>
      </c>
    </row>
    <row r="215" spans="1:65" s="2" customFormat="1" ht="16.5" customHeight="1">
      <c r="A215" s="30"/>
      <c r="B215" s="148"/>
      <c r="C215" s="163" t="s">
        <v>313</v>
      </c>
      <c r="D215" s="163" t="s">
        <v>213</v>
      </c>
      <c r="E215" s="164" t="s">
        <v>551</v>
      </c>
      <c r="F215" s="165" t="s">
        <v>552</v>
      </c>
      <c r="G215" s="166" t="s">
        <v>255</v>
      </c>
      <c r="H215" s="167">
        <v>2.1000000000000001E-2</v>
      </c>
      <c r="I215" s="168"/>
      <c r="J215" s="169">
        <f>ROUND(I215*H215,2)</f>
        <v>0</v>
      </c>
      <c r="K215" s="170"/>
      <c r="L215" s="171"/>
      <c r="M215" s="172" t="s">
        <v>1</v>
      </c>
      <c r="N215" s="173" t="s">
        <v>40</v>
      </c>
      <c r="O215" s="59"/>
      <c r="P215" s="159">
        <f>O215*H215</f>
        <v>0</v>
      </c>
      <c r="Q215" s="159">
        <v>1</v>
      </c>
      <c r="R215" s="159">
        <f>Q215*H215</f>
        <v>2.1000000000000001E-2</v>
      </c>
      <c r="S215" s="159">
        <v>0</v>
      </c>
      <c r="T215" s="160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61" t="s">
        <v>182</v>
      </c>
      <c r="AT215" s="161" t="s">
        <v>213</v>
      </c>
      <c r="AU215" s="161" t="s">
        <v>154</v>
      </c>
      <c r="AY215" s="15" t="s">
        <v>146</v>
      </c>
      <c r="BE215" s="162">
        <f>IF(N215="základná",J215,0)</f>
        <v>0</v>
      </c>
      <c r="BF215" s="162">
        <f>IF(N215="znížená",J215,0)</f>
        <v>0</v>
      </c>
      <c r="BG215" s="162">
        <f>IF(N215="zákl. prenesená",J215,0)</f>
        <v>0</v>
      </c>
      <c r="BH215" s="162">
        <f>IF(N215="zníž. prenesená",J215,0)</f>
        <v>0</v>
      </c>
      <c r="BI215" s="162">
        <f>IF(N215="nulová",J215,0)</f>
        <v>0</v>
      </c>
      <c r="BJ215" s="15" t="s">
        <v>154</v>
      </c>
      <c r="BK215" s="162">
        <f>ROUND(I215*H215,2)</f>
        <v>0</v>
      </c>
      <c r="BL215" s="15" t="s">
        <v>153</v>
      </c>
      <c r="BM215" s="161" t="s">
        <v>559</v>
      </c>
    </row>
    <row r="216" spans="1:65" s="13" customFormat="1" ht="11.25">
      <c r="B216" s="174"/>
      <c r="D216" s="175" t="s">
        <v>218</v>
      </c>
      <c r="F216" s="176" t="s">
        <v>560</v>
      </c>
      <c r="H216" s="177">
        <v>2.1000000000000001E-2</v>
      </c>
      <c r="I216" s="178"/>
      <c r="L216" s="174"/>
      <c r="M216" s="179"/>
      <c r="N216" s="180"/>
      <c r="O216" s="180"/>
      <c r="P216" s="180"/>
      <c r="Q216" s="180"/>
      <c r="R216" s="180"/>
      <c r="S216" s="180"/>
      <c r="T216" s="181"/>
      <c r="AT216" s="182" t="s">
        <v>218</v>
      </c>
      <c r="AU216" s="182" t="s">
        <v>154</v>
      </c>
      <c r="AV216" s="13" t="s">
        <v>154</v>
      </c>
      <c r="AW216" s="13" t="s">
        <v>4</v>
      </c>
      <c r="AX216" s="13" t="s">
        <v>81</v>
      </c>
      <c r="AY216" s="182" t="s">
        <v>146</v>
      </c>
    </row>
    <row r="217" spans="1:65" s="12" customFormat="1" ht="25.9" customHeight="1">
      <c r="B217" s="135"/>
      <c r="D217" s="136" t="s">
        <v>73</v>
      </c>
      <c r="E217" s="137" t="s">
        <v>561</v>
      </c>
      <c r="F217" s="137" t="s">
        <v>562</v>
      </c>
      <c r="I217" s="138"/>
      <c r="J217" s="139">
        <f>BK217</f>
        <v>0</v>
      </c>
      <c r="L217" s="135"/>
      <c r="M217" s="140"/>
      <c r="N217" s="141"/>
      <c r="O217" s="141"/>
      <c r="P217" s="142">
        <f>P218</f>
        <v>0</v>
      </c>
      <c r="Q217" s="141"/>
      <c r="R217" s="142">
        <f>R218</f>
        <v>4.1876789999999993</v>
      </c>
      <c r="S217" s="141"/>
      <c r="T217" s="143">
        <f>T218</f>
        <v>0</v>
      </c>
      <c r="AR217" s="136" t="s">
        <v>81</v>
      </c>
      <c r="AT217" s="144" t="s">
        <v>73</v>
      </c>
      <c r="AU217" s="144" t="s">
        <v>74</v>
      </c>
      <c r="AY217" s="136" t="s">
        <v>146</v>
      </c>
      <c r="BK217" s="145">
        <f>BK218</f>
        <v>0</v>
      </c>
    </row>
    <row r="218" spans="1:65" s="12" customFormat="1" ht="22.9" customHeight="1">
      <c r="B218" s="135"/>
      <c r="D218" s="136" t="s">
        <v>73</v>
      </c>
      <c r="E218" s="146" t="s">
        <v>563</v>
      </c>
      <c r="F218" s="146" t="s">
        <v>564</v>
      </c>
      <c r="I218" s="138"/>
      <c r="J218" s="147">
        <f>BK218</f>
        <v>0</v>
      </c>
      <c r="L218" s="135"/>
      <c r="M218" s="140"/>
      <c r="N218" s="141"/>
      <c r="O218" s="141"/>
      <c r="P218" s="142">
        <f>SUM(P219:P223)</f>
        <v>0</v>
      </c>
      <c r="Q218" s="141"/>
      <c r="R218" s="142">
        <f>SUM(R219:R223)</f>
        <v>4.1876789999999993</v>
      </c>
      <c r="S218" s="141"/>
      <c r="T218" s="143">
        <f>SUM(T219:T223)</f>
        <v>0</v>
      </c>
      <c r="AR218" s="136" t="s">
        <v>81</v>
      </c>
      <c r="AT218" s="144" t="s">
        <v>73</v>
      </c>
      <c r="AU218" s="144" t="s">
        <v>81</v>
      </c>
      <c r="AY218" s="136" t="s">
        <v>146</v>
      </c>
      <c r="BK218" s="145">
        <f>SUM(BK219:BK223)</f>
        <v>0</v>
      </c>
    </row>
    <row r="219" spans="1:65" s="2" customFormat="1" ht="24.2" customHeight="1">
      <c r="A219" s="30"/>
      <c r="B219" s="148"/>
      <c r="C219" s="149" t="s">
        <v>317</v>
      </c>
      <c r="D219" s="149" t="s">
        <v>149</v>
      </c>
      <c r="E219" s="150" t="s">
        <v>565</v>
      </c>
      <c r="F219" s="151" t="s">
        <v>566</v>
      </c>
      <c r="G219" s="152" t="s">
        <v>238</v>
      </c>
      <c r="H219" s="153">
        <v>230</v>
      </c>
      <c r="I219" s="154"/>
      <c r="J219" s="155">
        <f>ROUND(I219*H219,2)</f>
        <v>0</v>
      </c>
      <c r="K219" s="156"/>
      <c r="L219" s="31"/>
      <c r="M219" s="157" t="s">
        <v>1</v>
      </c>
      <c r="N219" s="158" t="s">
        <v>40</v>
      </c>
      <c r="O219" s="59"/>
      <c r="P219" s="159">
        <f>O219*H219</f>
        <v>0</v>
      </c>
      <c r="Q219" s="159">
        <v>0</v>
      </c>
      <c r="R219" s="159">
        <f>Q219*H219</f>
        <v>0</v>
      </c>
      <c r="S219" s="159">
        <v>0</v>
      </c>
      <c r="T219" s="160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61" t="s">
        <v>153</v>
      </c>
      <c r="AT219" s="161" t="s">
        <v>149</v>
      </c>
      <c r="AU219" s="161" t="s">
        <v>154</v>
      </c>
      <c r="AY219" s="15" t="s">
        <v>146</v>
      </c>
      <c r="BE219" s="162">
        <f>IF(N219="základná",J219,0)</f>
        <v>0</v>
      </c>
      <c r="BF219" s="162">
        <f>IF(N219="znížená",J219,0)</f>
        <v>0</v>
      </c>
      <c r="BG219" s="162">
        <f>IF(N219="zákl. prenesená",J219,0)</f>
        <v>0</v>
      </c>
      <c r="BH219" s="162">
        <f>IF(N219="zníž. prenesená",J219,0)</f>
        <v>0</v>
      </c>
      <c r="BI219" s="162">
        <f>IF(N219="nulová",J219,0)</f>
        <v>0</v>
      </c>
      <c r="BJ219" s="15" t="s">
        <v>154</v>
      </c>
      <c r="BK219" s="162">
        <f>ROUND(I219*H219,2)</f>
        <v>0</v>
      </c>
      <c r="BL219" s="15" t="s">
        <v>153</v>
      </c>
      <c r="BM219" s="161" t="s">
        <v>567</v>
      </c>
    </row>
    <row r="220" spans="1:65" s="2" customFormat="1" ht="37.9" customHeight="1">
      <c r="A220" s="30"/>
      <c r="B220" s="148"/>
      <c r="C220" s="163" t="s">
        <v>321</v>
      </c>
      <c r="D220" s="163" t="s">
        <v>213</v>
      </c>
      <c r="E220" s="164" t="s">
        <v>568</v>
      </c>
      <c r="F220" s="165" t="s">
        <v>569</v>
      </c>
      <c r="G220" s="166" t="s">
        <v>354</v>
      </c>
      <c r="H220" s="167">
        <v>94.53</v>
      </c>
      <c r="I220" s="168"/>
      <c r="J220" s="169">
        <f>ROUND(I220*H220,2)</f>
        <v>0</v>
      </c>
      <c r="K220" s="170"/>
      <c r="L220" s="171"/>
      <c r="M220" s="172" t="s">
        <v>1</v>
      </c>
      <c r="N220" s="173" t="s">
        <v>40</v>
      </c>
      <c r="O220" s="59"/>
      <c r="P220" s="159">
        <f>O220*H220</f>
        <v>0</v>
      </c>
      <c r="Q220" s="159">
        <v>3.7499999999999999E-2</v>
      </c>
      <c r="R220" s="159">
        <f>Q220*H220</f>
        <v>3.5448749999999998</v>
      </c>
      <c r="S220" s="159">
        <v>0</v>
      </c>
      <c r="T220" s="160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61" t="s">
        <v>182</v>
      </c>
      <c r="AT220" s="161" t="s">
        <v>213</v>
      </c>
      <c r="AU220" s="161" t="s">
        <v>154</v>
      </c>
      <c r="AY220" s="15" t="s">
        <v>146</v>
      </c>
      <c r="BE220" s="162">
        <f>IF(N220="základná",J220,0)</f>
        <v>0</v>
      </c>
      <c r="BF220" s="162">
        <f>IF(N220="znížená",J220,0)</f>
        <v>0</v>
      </c>
      <c r="BG220" s="162">
        <f>IF(N220="zákl. prenesená",J220,0)</f>
        <v>0</v>
      </c>
      <c r="BH220" s="162">
        <f>IF(N220="zníž. prenesená",J220,0)</f>
        <v>0</v>
      </c>
      <c r="BI220" s="162">
        <f>IF(N220="nulová",J220,0)</f>
        <v>0</v>
      </c>
      <c r="BJ220" s="15" t="s">
        <v>154</v>
      </c>
      <c r="BK220" s="162">
        <f>ROUND(I220*H220,2)</f>
        <v>0</v>
      </c>
      <c r="BL220" s="15" t="s">
        <v>153</v>
      </c>
      <c r="BM220" s="161" t="s">
        <v>570</v>
      </c>
    </row>
    <row r="221" spans="1:65" s="13" customFormat="1" ht="11.25">
      <c r="B221" s="174"/>
      <c r="D221" s="175" t="s">
        <v>218</v>
      </c>
      <c r="F221" s="176" t="s">
        <v>571</v>
      </c>
      <c r="H221" s="177">
        <v>94.53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82" t="s">
        <v>218</v>
      </c>
      <c r="AU221" s="182" t="s">
        <v>154</v>
      </c>
      <c r="AV221" s="13" t="s">
        <v>154</v>
      </c>
      <c r="AW221" s="13" t="s">
        <v>4</v>
      </c>
      <c r="AX221" s="13" t="s">
        <v>81</v>
      </c>
      <c r="AY221" s="182" t="s">
        <v>146</v>
      </c>
    </row>
    <row r="222" spans="1:65" s="2" customFormat="1" ht="33" customHeight="1">
      <c r="A222" s="30"/>
      <c r="B222" s="148"/>
      <c r="C222" s="163" t="s">
        <v>325</v>
      </c>
      <c r="D222" s="163" t="s">
        <v>213</v>
      </c>
      <c r="E222" s="164" t="s">
        <v>572</v>
      </c>
      <c r="F222" s="165" t="s">
        <v>573</v>
      </c>
      <c r="G222" s="166" t="s">
        <v>354</v>
      </c>
      <c r="H222" s="167">
        <v>94.53</v>
      </c>
      <c r="I222" s="168"/>
      <c r="J222" s="169">
        <f>ROUND(I222*H222,2)</f>
        <v>0</v>
      </c>
      <c r="K222" s="170"/>
      <c r="L222" s="171"/>
      <c r="M222" s="172" t="s">
        <v>1</v>
      </c>
      <c r="N222" s="173" t="s">
        <v>40</v>
      </c>
      <c r="O222" s="59"/>
      <c r="P222" s="159">
        <f>O222*H222</f>
        <v>0</v>
      </c>
      <c r="Q222" s="159">
        <v>6.7999999999999996E-3</v>
      </c>
      <c r="R222" s="159">
        <f>Q222*H222</f>
        <v>0.64280399999999993</v>
      </c>
      <c r="S222" s="159">
        <v>0</v>
      </c>
      <c r="T222" s="160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61" t="s">
        <v>182</v>
      </c>
      <c r="AT222" s="161" t="s">
        <v>213</v>
      </c>
      <c r="AU222" s="161" t="s">
        <v>154</v>
      </c>
      <c r="AY222" s="15" t="s">
        <v>146</v>
      </c>
      <c r="BE222" s="162">
        <f>IF(N222="základná",J222,0)</f>
        <v>0</v>
      </c>
      <c r="BF222" s="162">
        <f>IF(N222="znížená",J222,0)</f>
        <v>0</v>
      </c>
      <c r="BG222" s="162">
        <f>IF(N222="zákl. prenesená",J222,0)</f>
        <v>0</v>
      </c>
      <c r="BH222" s="162">
        <f>IF(N222="zníž. prenesená",J222,0)</f>
        <v>0</v>
      </c>
      <c r="BI222" s="162">
        <f>IF(N222="nulová",J222,0)</f>
        <v>0</v>
      </c>
      <c r="BJ222" s="15" t="s">
        <v>154</v>
      </c>
      <c r="BK222" s="162">
        <f>ROUND(I222*H222,2)</f>
        <v>0</v>
      </c>
      <c r="BL222" s="15" t="s">
        <v>153</v>
      </c>
      <c r="BM222" s="161" t="s">
        <v>574</v>
      </c>
    </row>
    <row r="223" spans="1:65" s="13" customFormat="1" ht="11.25">
      <c r="B223" s="174"/>
      <c r="D223" s="175" t="s">
        <v>218</v>
      </c>
      <c r="F223" s="176" t="s">
        <v>571</v>
      </c>
      <c r="H223" s="177">
        <v>94.53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82" t="s">
        <v>218</v>
      </c>
      <c r="AU223" s="182" t="s">
        <v>154</v>
      </c>
      <c r="AV223" s="13" t="s">
        <v>154</v>
      </c>
      <c r="AW223" s="13" t="s">
        <v>4</v>
      </c>
      <c r="AX223" s="13" t="s">
        <v>81</v>
      </c>
      <c r="AY223" s="182" t="s">
        <v>146</v>
      </c>
    </row>
    <row r="224" spans="1:65" s="12" customFormat="1" ht="25.9" customHeight="1">
      <c r="B224" s="135"/>
      <c r="D224" s="136" t="s">
        <v>73</v>
      </c>
      <c r="E224" s="137" t="s">
        <v>575</v>
      </c>
      <c r="F224" s="137" t="s">
        <v>576</v>
      </c>
      <c r="I224" s="138"/>
      <c r="J224" s="139">
        <f>BK224</f>
        <v>0</v>
      </c>
      <c r="L224" s="135"/>
      <c r="M224" s="140"/>
      <c r="N224" s="141"/>
      <c r="O224" s="141"/>
      <c r="P224" s="142">
        <f>P225</f>
        <v>0</v>
      </c>
      <c r="Q224" s="141"/>
      <c r="R224" s="142">
        <f>R225</f>
        <v>2.3E-3</v>
      </c>
      <c r="S224" s="141"/>
      <c r="T224" s="143">
        <f>T225</f>
        <v>0</v>
      </c>
      <c r="AR224" s="136" t="s">
        <v>81</v>
      </c>
      <c r="AT224" s="144" t="s">
        <v>73</v>
      </c>
      <c r="AU224" s="144" t="s">
        <v>74</v>
      </c>
      <c r="AY224" s="136" t="s">
        <v>146</v>
      </c>
      <c r="BK224" s="145">
        <f>BK225</f>
        <v>0</v>
      </c>
    </row>
    <row r="225" spans="1:65" s="12" customFormat="1" ht="22.9" customHeight="1">
      <c r="B225" s="135"/>
      <c r="D225" s="136" t="s">
        <v>73</v>
      </c>
      <c r="E225" s="146" t="s">
        <v>577</v>
      </c>
      <c r="F225" s="146" t="s">
        <v>578</v>
      </c>
      <c r="I225" s="138"/>
      <c r="J225" s="147">
        <f>BK225</f>
        <v>0</v>
      </c>
      <c r="L225" s="135"/>
      <c r="M225" s="140"/>
      <c r="N225" s="141"/>
      <c r="O225" s="141"/>
      <c r="P225" s="142">
        <f>SUM(P226:P227)</f>
        <v>0</v>
      </c>
      <c r="Q225" s="141"/>
      <c r="R225" s="142">
        <f>SUM(R226:R227)</f>
        <v>2.3E-3</v>
      </c>
      <c r="S225" s="141"/>
      <c r="T225" s="143">
        <f>SUM(T226:T227)</f>
        <v>0</v>
      </c>
      <c r="AR225" s="136" t="s">
        <v>81</v>
      </c>
      <c r="AT225" s="144" t="s">
        <v>73</v>
      </c>
      <c r="AU225" s="144" t="s">
        <v>81</v>
      </c>
      <c r="AY225" s="136" t="s">
        <v>146</v>
      </c>
      <c r="BK225" s="145">
        <f>SUM(BK226:BK227)</f>
        <v>0</v>
      </c>
    </row>
    <row r="226" spans="1:65" s="2" customFormat="1" ht="37.9" customHeight="1">
      <c r="A226" s="30"/>
      <c r="B226" s="148"/>
      <c r="C226" s="149" t="s">
        <v>331</v>
      </c>
      <c r="D226" s="149" t="s">
        <v>149</v>
      </c>
      <c r="E226" s="150" t="s">
        <v>579</v>
      </c>
      <c r="F226" s="151" t="s">
        <v>580</v>
      </c>
      <c r="G226" s="152" t="s">
        <v>152</v>
      </c>
      <c r="H226" s="153">
        <v>3.4</v>
      </c>
      <c r="I226" s="154"/>
      <c r="J226" s="155">
        <f>ROUND(I226*H226,2)</f>
        <v>0</v>
      </c>
      <c r="K226" s="156"/>
      <c r="L226" s="31"/>
      <c r="M226" s="157" t="s">
        <v>1</v>
      </c>
      <c r="N226" s="158" t="s">
        <v>40</v>
      </c>
      <c r="O226" s="59"/>
      <c r="P226" s="159">
        <f>O226*H226</f>
        <v>0</v>
      </c>
      <c r="Q226" s="159">
        <v>0</v>
      </c>
      <c r="R226" s="159">
        <f>Q226*H226</f>
        <v>0</v>
      </c>
      <c r="S226" s="159">
        <v>0</v>
      </c>
      <c r="T226" s="160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61" t="s">
        <v>153</v>
      </c>
      <c r="AT226" s="161" t="s">
        <v>149</v>
      </c>
      <c r="AU226" s="161" t="s">
        <v>154</v>
      </c>
      <c r="AY226" s="15" t="s">
        <v>146</v>
      </c>
      <c r="BE226" s="162">
        <f>IF(N226="základná",J226,0)</f>
        <v>0</v>
      </c>
      <c r="BF226" s="162">
        <f>IF(N226="znížená",J226,0)</f>
        <v>0</v>
      </c>
      <c r="BG226" s="162">
        <f>IF(N226="zákl. prenesená",J226,0)</f>
        <v>0</v>
      </c>
      <c r="BH226" s="162">
        <f>IF(N226="zníž. prenesená",J226,0)</f>
        <v>0</v>
      </c>
      <c r="BI226" s="162">
        <f>IF(N226="nulová",J226,0)</f>
        <v>0</v>
      </c>
      <c r="BJ226" s="15" t="s">
        <v>154</v>
      </c>
      <c r="BK226" s="162">
        <f>ROUND(I226*H226,2)</f>
        <v>0</v>
      </c>
      <c r="BL226" s="15" t="s">
        <v>153</v>
      </c>
      <c r="BM226" s="161" t="s">
        <v>581</v>
      </c>
    </row>
    <row r="227" spans="1:65" s="2" customFormat="1" ht="24.2" customHeight="1">
      <c r="A227" s="30"/>
      <c r="B227" s="148"/>
      <c r="C227" s="163" t="s">
        <v>335</v>
      </c>
      <c r="D227" s="163" t="s">
        <v>213</v>
      </c>
      <c r="E227" s="164" t="s">
        <v>582</v>
      </c>
      <c r="F227" s="165" t="s">
        <v>583</v>
      </c>
      <c r="G227" s="166" t="s">
        <v>354</v>
      </c>
      <c r="H227" s="167">
        <v>1</v>
      </c>
      <c r="I227" s="168"/>
      <c r="J227" s="169">
        <f>ROUND(I227*H227,2)</f>
        <v>0</v>
      </c>
      <c r="K227" s="170"/>
      <c r="L227" s="171"/>
      <c r="M227" s="188" t="s">
        <v>1</v>
      </c>
      <c r="N227" s="189" t="s">
        <v>40</v>
      </c>
      <c r="O227" s="185"/>
      <c r="P227" s="186">
        <f>O227*H227</f>
        <v>0</v>
      </c>
      <c r="Q227" s="186">
        <v>2.3E-3</v>
      </c>
      <c r="R227" s="186">
        <f>Q227*H227</f>
        <v>2.3E-3</v>
      </c>
      <c r="S227" s="186">
        <v>0</v>
      </c>
      <c r="T227" s="187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61" t="s">
        <v>182</v>
      </c>
      <c r="AT227" s="161" t="s">
        <v>213</v>
      </c>
      <c r="AU227" s="161" t="s">
        <v>154</v>
      </c>
      <c r="AY227" s="15" t="s">
        <v>146</v>
      </c>
      <c r="BE227" s="162">
        <f>IF(N227="základná",J227,0)</f>
        <v>0</v>
      </c>
      <c r="BF227" s="162">
        <f>IF(N227="znížená",J227,0)</f>
        <v>0</v>
      </c>
      <c r="BG227" s="162">
        <f>IF(N227="zákl. prenesená",J227,0)</f>
        <v>0</v>
      </c>
      <c r="BH227" s="162">
        <f>IF(N227="zníž. prenesená",J227,0)</f>
        <v>0</v>
      </c>
      <c r="BI227" s="162">
        <f>IF(N227="nulová",J227,0)</f>
        <v>0</v>
      </c>
      <c r="BJ227" s="15" t="s">
        <v>154</v>
      </c>
      <c r="BK227" s="162">
        <f>ROUND(I227*H227,2)</f>
        <v>0</v>
      </c>
      <c r="BL227" s="15" t="s">
        <v>153</v>
      </c>
      <c r="BM227" s="161" t="s">
        <v>584</v>
      </c>
    </row>
    <row r="228" spans="1:65" s="2" customFormat="1" ht="6.95" customHeight="1">
      <c r="A228" s="30"/>
      <c r="B228" s="48"/>
      <c r="C228" s="49"/>
      <c r="D228" s="49"/>
      <c r="E228" s="49"/>
      <c r="F228" s="49"/>
      <c r="G228" s="49"/>
      <c r="H228" s="49"/>
      <c r="I228" s="49"/>
      <c r="J228" s="49"/>
      <c r="K228" s="49"/>
      <c r="L228" s="31"/>
      <c r="M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</row>
  </sheetData>
  <autoFilter ref="C148:K227" xr:uid="{00000000-0009-0000-0000-000002000000}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7"/>
  <sheetViews>
    <sheetView showGridLines="0" workbookViewId="0">
      <selection activeCell="F117" sqref="F11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6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5" t="s">
        <v>88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4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36" t="str">
        <f>'Rekapitulácia stavby'!K6</f>
        <v>Cyklo Alej</v>
      </c>
      <c r="F7" s="237"/>
      <c r="G7" s="237"/>
      <c r="H7" s="237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194" t="s">
        <v>585</v>
      </c>
      <c r="F9" s="238"/>
      <c r="G9" s="238"/>
      <c r="H9" s="238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6" t="str">
        <f>'Rekapitulácia stavby'!AN8</f>
        <v>24. 6. 2021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9" t="str">
        <f>'Rekapitulácia stavby'!E14</f>
        <v>Vyplň údaj</v>
      </c>
      <c r="F18" s="216"/>
      <c r="G18" s="216"/>
      <c r="H18" s="216"/>
      <c r="I18" s="25" t="s">
        <v>27</v>
      </c>
      <c r="J18" s="26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5"/>
      <c r="B27" s="96"/>
      <c r="C27" s="95"/>
      <c r="D27" s="95"/>
      <c r="E27" s="221" t="s">
        <v>1</v>
      </c>
      <c r="F27" s="221"/>
      <c r="G27" s="221"/>
      <c r="H27" s="221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ROUND(J122,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9" t="s">
        <v>38</v>
      </c>
      <c r="E33" s="36" t="s">
        <v>39</v>
      </c>
      <c r="F33" s="100">
        <f>ROUND((SUM(BE122:BE146)),  2)</f>
        <v>0</v>
      </c>
      <c r="G33" s="101"/>
      <c r="H33" s="101"/>
      <c r="I33" s="102">
        <v>0.2</v>
      </c>
      <c r="J33" s="100">
        <f>ROUND(((SUM(BE122:BE146))*I33),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36" t="s">
        <v>40</v>
      </c>
      <c r="F34" s="100">
        <f>ROUND((SUM(BF122:BF146)),  2)</f>
        <v>0</v>
      </c>
      <c r="G34" s="101"/>
      <c r="H34" s="101"/>
      <c r="I34" s="102">
        <v>0.2</v>
      </c>
      <c r="J34" s="100">
        <f>ROUND(((SUM(BF122:BF146))*I34),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103">
        <f>ROUND((SUM(BG122:BG146)),  2)</f>
        <v>0</v>
      </c>
      <c r="G35" s="30"/>
      <c r="H35" s="30"/>
      <c r="I35" s="104">
        <v>0.2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103">
        <f>ROUND((SUM(BH122:BH146)),  2)</f>
        <v>0</v>
      </c>
      <c r="G36" s="30"/>
      <c r="H36" s="30"/>
      <c r="I36" s="104">
        <v>0.2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ROUND((SUM(BI122:BI146)),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36" t="str">
        <f>E7</f>
        <v>Cyklo Alej</v>
      </c>
      <c r="F85" s="237"/>
      <c r="G85" s="237"/>
      <c r="H85" s="237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194" t="str">
        <f>E9</f>
        <v>25 - SO 03 Doplnková cyklistická infraštruktúra</v>
      </c>
      <c r="F87" s="238"/>
      <c r="G87" s="238"/>
      <c r="H87" s="238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6" t="str">
        <f>IF(J12="","",J12)</f>
        <v>24. 6. 2021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105</v>
      </c>
      <c r="D94" s="105"/>
      <c r="E94" s="105"/>
      <c r="F94" s="105"/>
      <c r="G94" s="105"/>
      <c r="H94" s="105"/>
      <c r="I94" s="105"/>
      <c r="J94" s="114" t="s">
        <v>106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107</v>
      </c>
      <c r="D96" s="30"/>
      <c r="E96" s="30"/>
      <c r="F96" s="30"/>
      <c r="G96" s="30"/>
      <c r="H96" s="30"/>
      <c r="I96" s="30"/>
      <c r="J96" s="72">
        <f>J122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6"/>
      <c r="D97" s="117" t="s">
        <v>433</v>
      </c>
      <c r="E97" s="118"/>
      <c r="F97" s="118"/>
      <c r="G97" s="118"/>
      <c r="H97" s="118"/>
      <c r="I97" s="118"/>
      <c r="J97" s="119">
        <f>J123</f>
        <v>0</v>
      </c>
      <c r="L97" s="116"/>
    </row>
    <row r="98" spans="1:31" s="10" customFormat="1" ht="19.899999999999999" hidden="1" customHeight="1">
      <c r="B98" s="120"/>
      <c r="D98" s="121" t="s">
        <v>586</v>
      </c>
      <c r="E98" s="122"/>
      <c r="F98" s="122"/>
      <c r="G98" s="122"/>
      <c r="H98" s="122"/>
      <c r="I98" s="122"/>
      <c r="J98" s="123">
        <f>J124</f>
        <v>0</v>
      </c>
      <c r="L98" s="120"/>
    </row>
    <row r="99" spans="1:31" s="9" customFormat="1" ht="24.95" hidden="1" customHeight="1">
      <c r="B99" s="116"/>
      <c r="D99" s="117" t="s">
        <v>587</v>
      </c>
      <c r="E99" s="118"/>
      <c r="F99" s="118"/>
      <c r="G99" s="118"/>
      <c r="H99" s="118"/>
      <c r="I99" s="118"/>
      <c r="J99" s="119">
        <f>J126</f>
        <v>0</v>
      </c>
      <c r="L99" s="116"/>
    </row>
    <row r="100" spans="1:31" s="10" customFormat="1" ht="19.899999999999999" hidden="1" customHeight="1">
      <c r="B100" s="120"/>
      <c r="D100" s="121" t="s">
        <v>588</v>
      </c>
      <c r="E100" s="122"/>
      <c r="F100" s="122"/>
      <c r="G100" s="122"/>
      <c r="H100" s="122"/>
      <c r="I100" s="122"/>
      <c r="J100" s="123">
        <f>J127</f>
        <v>0</v>
      </c>
      <c r="L100" s="120"/>
    </row>
    <row r="101" spans="1:31" s="9" customFormat="1" ht="24.95" hidden="1" customHeight="1">
      <c r="B101" s="116"/>
      <c r="D101" s="117" t="s">
        <v>587</v>
      </c>
      <c r="E101" s="118"/>
      <c r="F101" s="118"/>
      <c r="G101" s="118"/>
      <c r="H101" s="118"/>
      <c r="I101" s="118"/>
      <c r="J101" s="119">
        <f>J132</f>
        <v>0</v>
      </c>
      <c r="L101" s="116"/>
    </row>
    <row r="102" spans="1:31" s="10" customFormat="1" ht="19.899999999999999" hidden="1" customHeight="1">
      <c r="B102" s="120"/>
      <c r="D102" s="121" t="s">
        <v>588</v>
      </c>
      <c r="E102" s="122"/>
      <c r="F102" s="122"/>
      <c r="G102" s="122"/>
      <c r="H102" s="122"/>
      <c r="I102" s="122"/>
      <c r="J102" s="123">
        <f>J133</f>
        <v>0</v>
      </c>
      <c r="L102" s="120"/>
    </row>
    <row r="103" spans="1:31" s="2" customFormat="1" ht="21.75" hidden="1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4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6.95" hidden="1" customHeight="1">
      <c r="A104" s="30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ht="11.25" hidden="1"/>
    <row r="106" spans="1:31" ht="11.25" hidden="1"/>
    <row r="107" spans="1:31" ht="11.25" hidden="1"/>
    <row r="108" spans="1:31" s="2" customFormat="1" ht="6.95" customHeight="1">
      <c r="A108" s="30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4.95" customHeight="1">
      <c r="A109" s="30"/>
      <c r="B109" s="31"/>
      <c r="C109" s="19" t="s">
        <v>1015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16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236" t="str">
        <f>E7</f>
        <v>Cyklo Alej</v>
      </c>
      <c r="F112" s="237"/>
      <c r="G112" s="237"/>
      <c r="H112" s="237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5" t="s">
        <v>102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6.5" customHeight="1">
      <c r="A114" s="30"/>
      <c r="B114" s="31"/>
      <c r="C114" s="30"/>
      <c r="D114" s="30"/>
      <c r="E114" s="194" t="str">
        <f>E9</f>
        <v>25 - SO 03 Doplnková cyklistická infraštruktúra</v>
      </c>
      <c r="F114" s="238"/>
      <c r="G114" s="238"/>
      <c r="H114" s="238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5" t="s">
        <v>20</v>
      </c>
      <c r="D116" s="30"/>
      <c r="E116" s="30"/>
      <c r="F116" s="23" t="str">
        <f>F12</f>
        <v>Veľký Šariš</v>
      </c>
      <c r="G116" s="30"/>
      <c r="H116" s="30"/>
      <c r="I116" s="25" t="s">
        <v>22</v>
      </c>
      <c r="J116" s="56" t="str">
        <f>IF(J12="","",J12)</f>
        <v>24. 6. 2021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" customHeight="1">
      <c r="A118" s="30"/>
      <c r="B118" s="31"/>
      <c r="C118" s="25" t="s">
        <v>24</v>
      </c>
      <c r="D118" s="30"/>
      <c r="E118" s="30"/>
      <c r="F118" s="23" t="str">
        <f>E15</f>
        <v>Mesto Veľký Šariš</v>
      </c>
      <c r="G118" s="30"/>
      <c r="H118" s="30"/>
      <c r="I118" s="25" t="s">
        <v>30</v>
      </c>
      <c r="J118" s="28" t="str">
        <f>E21</f>
        <v>Upgeo s.r.o.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2" customHeight="1">
      <c r="A119" s="30"/>
      <c r="B119" s="31"/>
      <c r="C119" s="25" t="s">
        <v>28</v>
      </c>
      <c r="D119" s="30"/>
      <c r="E119" s="30"/>
      <c r="F119" s="23" t="str">
        <f>IF(E18="","",E18)</f>
        <v>Vyplň údaj</v>
      </c>
      <c r="G119" s="30"/>
      <c r="H119" s="30"/>
      <c r="I119" s="25" t="s">
        <v>32</v>
      </c>
      <c r="J119" s="28" t="str">
        <f>E24</f>
        <v>Upgeo s.r.o.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0.3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11" customFormat="1" ht="29.25" customHeight="1">
      <c r="A121" s="124"/>
      <c r="B121" s="125"/>
      <c r="C121" s="126" t="s">
        <v>133</v>
      </c>
      <c r="D121" s="127" t="s">
        <v>59</v>
      </c>
      <c r="E121" s="127" t="s">
        <v>55</v>
      </c>
      <c r="F121" s="127" t="s">
        <v>56</v>
      </c>
      <c r="G121" s="127" t="s">
        <v>134</v>
      </c>
      <c r="H121" s="127" t="s">
        <v>135</v>
      </c>
      <c r="I121" s="127" t="s">
        <v>136</v>
      </c>
      <c r="J121" s="128" t="s">
        <v>106</v>
      </c>
      <c r="K121" s="129" t="s">
        <v>137</v>
      </c>
      <c r="L121" s="130"/>
      <c r="M121" s="63" t="s">
        <v>1</v>
      </c>
      <c r="N121" s="64" t="s">
        <v>38</v>
      </c>
      <c r="O121" s="64" t="s">
        <v>138</v>
      </c>
      <c r="P121" s="64" t="s">
        <v>139</v>
      </c>
      <c r="Q121" s="64" t="s">
        <v>140</v>
      </c>
      <c r="R121" s="64" t="s">
        <v>141</v>
      </c>
      <c r="S121" s="64" t="s">
        <v>142</v>
      </c>
      <c r="T121" s="65" t="s">
        <v>143</v>
      </c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</row>
    <row r="122" spans="1:65" s="2" customFormat="1" ht="22.9" customHeight="1">
      <c r="A122" s="30"/>
      <c r="B122" s="31"/>
      <c r="C122" s="70" t="s">
        <v>107</v>
      </c>
      <c r="D122" s="30"/>
      <c r="E122" s="30"/>
      <c r="F122" s="30"/>
      <c r="G122" s="30"/>
      <c r="H122" s="30"/>
      <c r="I122" s="30"/>
      <c r="J122" s="131">
        <f>BK122</f>
        <v>0</v>
      </c>
      <c r="K122" s="30"/>
      <c r="L122" s="31"/>
      <c r="M122" s="66"/>
      <c r="N122" s="57"/>
      <c r="O122" s="67"/>
      <c r="P122" s="132">
        <f>P123+P126+P132</f>
        <v>0</v>
      </c>
      <c r="Q122" s="67"/>
      <c r="R122" s="132">
        <f>R123+R126+R132</f>
        <v>14.05622</v>
      </c>
      <c r="S122" s="67"/>
      <c r="T122" s="133">
        <f>T123+T126+T132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5" t="s">
        <v>73</v>
      </c>
      <c r="AU122" s="15" t="s">
        <v>108</v>
      </c>
      <c r="BK122" s="134">
        <f>BK123+BK126+BK132</f>
        <v>0</v>
      </c>
    </row>
    <row r="123" spans="1:65" s="12" customFormat="1" ht="25.9" customHeight="1">
      <c r="B123" s="135"/>
      <c r="D123" s="136" t="s">
        <v>73</v>
      </c>
      <c r="E123" s="137" t="s">
        <v>204</v>
      </c>
      <c r="F123" s="137" t="s">
        <v>466</v>
      </c>
      <c r="I123" s="138"/>
      <c r="J123" s="139">
        <f>BK123</f>
        <v>0</v>
      </c>
      <c r="L123" s="135"/>
      <c r="M123" s="140"/>
      <c r="N123" s="141"/>
      <c r="O123" s="141"/>
      <c r="P123" s="142">
        <f>P124</f>
        <v>0</v>
      </c>
      <c r="Q123" s="141"/>
      <c r="R123" s="142">
        <f>R124</f>
        <v>10.97035</v>
      </c>
      <c r="S123" s="141"/>
      <c r="T123" s="143">
        <f>T124</f>
        <v>0</v>
      </c>
      <c r="AR123" s="136" t="s">
        <v>81</v>
      </c>
      <c r="AT123" s="144" t="s">
        <v>73</v>
      </c>
      <c r="AU123" s="144" t="s">
        <v>74</v>
      </c>
      <c r="AY123" s="136" t="s">
        <v>146</v>
      </c>
      <c r="BK123" s="145">
        <f>BK124</f>
        <v>0</v>
      </c>
    </row>
    <row r="124" spans="1:65" s="12" customFormat="1" ht="22.9" customHeight="1">
      <c r="B124" s="135"/>
      <c r="D124" s="136" t="s">
        <v>73</v>
      </c>
      <c r="E124" s="146" t="s">
        <v>589</v>
      </c>
      <c r="F124" s="146" t="s">
        <v>590</v>
      </c>
      <c r="I124" s="138"/>
      <c r="J124" s="147">
        <f>BK124</f>
        <v>0</v>
      </c>
      <c r="L124" s="135"/>
      <c r="M124" s="140"/>
      <c r="N124" s="141"/>
      <c r="O124" s="141"/>
      <c r="P124" s="142">
        <f>P125</f>
        <v>0</v>
      </c>
      <c r="Q124" s="141"/>
      <c r="R124" s="142">
        <f>R125</f>
        <v>10.97035</v>
      </c>
      <c r="S124" s="141"/>
      <c r="T124" s="143">
        <f>T125</f>
        <v>0</v>
      </c>
      <c r="AR124" s="136" t="s">
        <v>81</v>
      </c>
      <c r="AT124" s="144" t="s">
        <v>73</v>
      </c>
      <c r="AU124" s="144" t="s">
        <v>81</v>
      </c>
      <c r="AY124" s="136" t="s">
        <v>146</v>
      </c>
      <c r="BK124" s="145">
        <f>BK125</f>
        <v>0</v>
      </c>
    </row>
    <row r="125" spans="1:65" s="2" customFormat="1" ht="24.2" customHeight="1">
      <c r="A125" s="30"/>
      <c r="B125" s="148"/>
      <c r="C125" s="149" t="s">
        <v>81</v>
      </c>
      <c r="D125" s="149" t="s">
        <v>149</v>
      </c>
      <c r="E125" s="150" t="s">
        <v>591</v>
      </c>
      <c r="F125" s="151" t="s">
        <v>592</v>
      </c>
      <c r="G125" s="152" t="s">
        <v>165</v>
      </c>
      <c r="H125" s="153">
        <v>5</v>
      </c>
      <c r="I125" s="154"/>
      <c r="J125" s="155">
        <f>ROUND(I125*H125,2)</f>
        <v>0</v>
      </c>
      <c r="K125" s="156"/>
      <c r="L125" s="31"/>
      <c r="M125" s="157" t="s">
        <v>1</v>
      </c>
      <c r="N125" s="158" t="s">
        <v>40</v>
      </c>
      <c r="O125" s="59"/>
      <c r="P125" s="159">
        <f>O125*H125</f>
        <v>0</v>
      </c>
      <c r="Q125" s="159">
        <v>2.19407</v>
      </c>
      <c r="R125" s="159">
        <f>Q125*H125</f>
        <v>10.97035</v>
      </c>
      <c r="S125" s="159">
        <v>0</v>
      </c>
      <c r="T125" s="160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1" t="s">
        <v>153</v>
      </c>
      <c r="AT125" s="161" t="s">
        <v>149</v>
      </c>
      <c r="AU125" s="161" t="s">
        <v>154</v>
      </c>
      <c r="AY125" s="15" t="s">
        <v>146</v>
      </c>
      <c r="BE125" s="162">
        <f>IF(N125="základná",J125,0)</f>
        <v>0</v>
      </c>
      <c r="BF125" s="162">
        <f>IF(N125="znížená",J125,0)</f>
        <v>0</v>
      </c>
      <c r="BG125" s="162">
        <f>IF(N125="zákl. prenesená",J125,0)</f>
        <v>0</v>
      </c>
      <c r="BH125" s="162">
        <f>IF(N125="zníž. prenesená",J125,0)</f>
        <v>0</v>
      </c>
      <c r="BI125" s="162">
        <f>IF(N125="nulová",J125,0)</f>
        <v>0</v>
      </c>
      <c r="BJ125" s="15" t="s">
        <v>154</v>
      </c>
      <c r="BK125" s="162">
        <f>ROUND(I125*H125,2)</f>
        <v>0</v>
      </c>
      <c r="BL125" s="15" t="s">
        <v>153</v>
      </c>
      <c r="BM125" s="161" t="s">
        <v>593</v>
      </c>
    </row>
    <row r="126" spans="1:65" s="12" customFormat="1" ht="25.9" customHeight="1">
      <c r="B126" s="135"/>
      <c r="D126" s="136" t="s">
        <v>73</v>
      </c>
      <c r="E126" s="137" t="s">
        <v>228</v>
      </c>
      <c r="F126" s="137" t="s">
        <v>594</v>
      </c>
      <c r="I126" s="138"/>
      <c r="J126" s="139">
        <f>BK126</f>
        <v>0</v>
      </c>
      <c r="L126" s="135"/>
      <c r="M126" s="140"/>
      <c r="N126" s="141"/>
      <c r="O126" s="141"/>
      <c r="P126" s="142">
        <f>P127</f>
        <v>0</v>
      </c>
      <c r="Q126" s="141"/>
      <c r="R126" s="142">
        <f>R127</f>
        <v>0.36136999999999997</v>
      </c>
      <c r="S126" s="141"/>
      <c r="T126" s="143">
        <f>T127</f>
        <v>0</v>
      </c>
      <c r="AR126" s="136" t="s">
        <v>81</v>
      </c>
      <c r="AT126" s="144" t="s">
        <v>73</v>
      </c>
      <c r="AU126" s="144" t="s">
        <v>74</v>
      </c>
      <c r="AY126" s="136" t="s">
        <v>146</v>
      </c>
      <c r="BK126" s="145">
        <f>BK127</f>
        <v>0</v>
      </c>
    </row>
    <row r="127" spans="1:65" s="12" customFormat="1" ht="22.9" customHeight="1">
      <c r="B127" s="135"/>
      <c r="D127" s="136" t="s">
        <v>73</v>
      </c>
      <c r="E127" s="146" t="s">
        <v>595</v>
      </c>
      <c r="F127" s="146" t="s">
        <v>596</v>
      </c>
      <c r="I127" s="138"/>
      <c r="J127" s="147">
        <f>BK127</f>
        <v>0</v>
      </c>
      <c r="L127" s="135"/>
      <c r="M127" s="140"/>
      <c r="N127" s="141"/>
      <c r="O127" s="141"/>
      <c r="P127" s="142">
        <f>SUM(P128:P131)</f>
        <v>0</v>
      </c>
      <c r="Q127" s="141"/>
      <c r="R127" s="142">
        <f>SUM(R128:R131)</f>
        <v>0.36136999999999997</v>
      </c>
      <c r="S127" s="141"/>
      <c r="T127" s="143">
        <f>SUM(T128:T131)</f>
        <v>0</v>
      </c>
      <c r="AR127" s="136" t="s">
        <v>81</v>
      </c>
      <c r="AT127" s="144" t="s">
        <v>73</v>
      </c>
      <c r="AU127" s="144" t="s">
        <v>81</v>
      </c>
      <c r="AY127" s="136" t="s">
        <v>146</v>
      </c>
      <c r="BK127" s="145">
        <f>SUM(BK128:BK131)</f>
        <v>0</v>
      </c>
    </row>
    <row r="128" spans="1:65" s="2" customFormat="1" ht="24.2" customHeight="1">
      <c r="A128" s="30"/>
      <c r="B128" s="148"/>
      <c r="C128" s="149" t="s">
        <v>154</v>
      </c>
      <c r="D128" s="149" t="s">
        <v>149</v>
      </c>
      <c r="E128" s="150" t="s">
        <v>597</v>
      </c>
      <c r="F128" s="151" t="s">
        <v>598</v>
      </c>
      <c r="G128" s="152" t="s">
        <v>354</v>
      </c>
      <c r="H128" s="153">
        <v>7</v>
      </c>
      <c r="I128" s="154"/>
      <c r="J128" s="155">
        <f>ROUND(I128*H128,2)</f>
        <v>0</v>
      </c>
      <c r="K128" s="156"/>
      <c r="L128" s="31"/>
      <c r="M128" s="157" t="s">
        <v>1</v>
      </c>
      <c r="N128" s="158" t="s">
        <v>40</v>
      </c>
      <c r="O128" s="59"/>
      <c r="P128" s="159">
        <f>O128*H128</f>
        <v>0</v>
      </c>
      <c r="Q128" s="159">
        <v>4.6999999999999999E-4</v>
      </c>
      <c r="R128" s="159">
        <f>Q128*H128</f>
        <v>3.29E-3</v>
      </c>
      <c r="S128" s="159">
        <v>0</v>
      </c>
      <c r="T128" s="160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1" t="s">
        <v>153</v>
      </c>
      <c r="AT128" s="161" t="s">
        <v>149</v>
      </c>
      <c r="AU128" s="161" t="s">
        <v>154</v>
      </c>
      <c r="AY128" s="15" t="s">
        <v>146</v>
      </c>
      <c r="BE128" s="162">
        <f>IF(N128="základná",J128,0)</f>
        <v>0</v>
      </c>
      <c r="BF128" s="162">
        <f>IF(N128="znížená",J128,0)</f>
        <v>0</v>
      </c>
      <c r="BG128" s="162">
        <f>IF(N128="zákl. prenesená",J128,0)</f>
        <v>0</v>
      </c>
      <c r="BH128" s="162">
        <f>IF(N128="zníž. prenesená",J128,0)</f>
        <v>0</v>
      </c>
      <c r="BI128" s="162">
        <f>IF(N128="nulová",J128,0)</f>
        <v>0</v>
      </c>
      <c r="BJ128" s="15" t="s">
        <v>154</v>
      </c>
      <c r="BK128" s="162">
        <f>ROUND(I128*H128,2)</f>
        <v>0</v>
      </c>
      <c r="BL128" s="15" t="s">
        <v>153</v>
      </c>
      <c r="BM128" s="161" t="s">
        <v>599</v>
      </c>
    </row>
    <row r="129" spans="1:65" s="2" customFormat="1" ht="37.9" customHeight="1">
      <c r="A129" s="30"/>
      <c r="B129" s="148"/>
      <c r="C129" s="163" t="s">
        <v>162</v>
      </c>
      <c r="D129" s="163" t="s">
        <v>213</v>
      </c>
      <c r="E129" s="164" t="s">
        <v>600</v>
      </c>
      <c r="F129" s="165" t="s">
        <v>601</v>
      </c>
      <c r="G129" s="166" t="s">
        <v>354</v>
      </c>
      <c r="H129" s="167">
        <v>7</v>
      </c>
      <c r="I129" s="168"/>
      <c r="J129" s="169">
        <f>ROUND(I129*H129,2)</f>
        <v>0</v>
      </c>
      <c r="K129" s="170"/>
      <c r="L129" s="171"/>
      <c r="M129" s="172" t="s">
        <v>1</v>
      </c>
      <c r="N129" s="173" t="s">
        <v>40</v>
      </c>
      <c r="O129" s="59"/>
      <c r="P129" s="159">
        <f>O129*H129</f>
        <v>0</v>
      </c>
      <c r="Q129" s="159">
        <v>2.1999999999999999E-2</v>
      </c>
      <c r="R129" s="159">
        <f>Q129*H129</f>
        <v>0.154</v>
      </c>
      <c r="S129" s="159">
        <v>0</v>
      </c>
      <c r="T129" s="160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1" t="s">
        <v>182</v>
      </c>
      <c r="AT129" s="161" t="s">
        <v>213</v>
      </c>
      <c r="AU129" s="161" t="s">
        <v>154</v>
      </c>
      <c r="AY129" s="15" t="s">
        <v>146</v>
      </c>
      <c r="BE129" s="162">
        <f>IF(N129="základná",J129,0)</f>
        <v>0</v>
      </c>
      <c r="BF129" s="162">
        <f>IF(N129="znížená",J129,0)</f>
        <v>0</v>
      </c>
      <c r="BG129" s="162">
        <f>IF(N129="zákl. prenesená",J129,0)</f>
        <v>0</v>
      </c>
      <c r="BH129" s="162">
        <f>IF(N129="zníž. prenesená",J129,0)</f>
        <v>0</v>
      </c>
      <c r="BI129" s="162">
        <f>IF(N129="nulová",J129,0)</f>
        <v>0</v>
      </c>
      <c r="BJ129" s="15" t="s">
        <v>154</v>
      </c>
      <c r="BK129" s="162">
        <f>ROUND(I129*H129,2)</f>
        <v>0</v>
      </c>
      <c r="BL129" s="15" t="s">
        <v>153</v>
      </c>
      <c r="BM129" s="161" t="s">
        <v>602</v>
      </c>
    </row>
    <row r="130" spans="1:65" s="2" customFormat="1" ht="24.2" customHeight="1">
      <c r="A130" s="30"/>
      <c r="B130" s="148"/>
      <c r="C130" s="149" t="s">
        <v>153</v>
      </c>
      <c r="D130" s="149" t="s">
        <v>149</v>
      </c>
      <c r="E130" s="150" t="s">
        <v>603</v>
      </c>
      <c r="F130" s="151" t="s">
        <v>604</v>
      </c>
      <c r="G130" s="152" t="s">
        <v>354</v>
      </c>
      <c r="H130" s="153">
        <v>8</v>
      </c>
      <c r="I130" s="154"/>
      <c r="J130" s="155">
        <f>ROUND(I130*H130,2)</f>
        <v>0</v>
      </c>
      <c r="K130" s="156"/>
      <c r="L130" s="31"/>
      <c r="M130" s="157" t="s">
        <v>1</v>
      </c>
      <c r="N130" s="158" t="s">
        <v>40</v>
      </c>
      <c r="O130" s="59"/>
      <c r="P130" s="159">
        <f>O130*H130</f>
        <v>0</v>
      </c>
      <c r="Q130" s="159">
        <v>5.1000000000000004E-4</v>
      </c>
      <c r="R130" s="159">
        <f>Q130*H130</f>
        <v>4.0800000000000003E-3</v>
      </c>
      <c r="S130" s="159">
        <v>0</v>
      </c>
      <c r="T130" s="160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1" t="s">
        <v>153</v>
      </c>
      <c r="AT130" s="161" t="s">
        <v>149</v>
      </c>
      <c r="AU130" s="161" t="s">
        <v>154</v>
      </c>
      <c r="AY130" s="15" t="s">
        <v>146</v>
      </c>
      <c r="BE130" s="162">
        <f>IF(N130="základná",J130,0)</f>
        <v>0</v>
      </c>
      <c r="BF130" s="162">
        <f>IF(N130="znížená",J130,0)</f>
        <v>0</v>
      </c>
      <c r="BG130" s="162">
        <f>IF(N130="zákl. prenesená",J130,0)</f>
        <v>0</v>
      </c>
      <c r="BH130" s="162">
        <f>IF(N130="zníž. prenesená",J130,0)</f>
        <v>0</v>
      </c>
      <c r="BI130" s="162">
        <f>IF(N130="nulová",J130,0)</f>
        <v>0</v>
      </c>
      <c r="BJ130" s="15" t="s">
        <v>154</v>
      </c>
      <c r="BK130" s="162">
        <f>ROUND(I130*H130,2)</f>
        <v>0</v>
      </c>
      <c r="BL130" s="15" t="s">
        <v>153</v>
      </c>
      <c r="BM130" s="161" t="s">
        <v>605</v>
      </c>
    </row>
    <row r="131" spans="1:65" s="2" customFormat="1" ht="33" customHeight="1">
      <c r="A131" s="30"/>
      <c r="B131" s="148"/>
      <c r="C131" s="163" t="s">
        <v>170</v>
      </c>
      <c r="D131" s="163" t="s">
        <v>213</v>
      </c>
      <c r="E131" s="164" t="s">
        <v>606</v>
      </c>
      <c r="F131" s="165" t="s">
        <v>607</v>
      </c>
      <c r="G131" s="166" t="s">
        <v>354</v>
      </c>
      <c r="H131" s="167">
        <v>8</v>
      </c>
      <c r="I131" s="168"/>
      <c r="J131" s="169">
        <f>ROUND(I131*H131,2)</f>
        <v>0</v>
      </c>
      <c r="K131" s="170"/>
      <c r="L131" s="171"/>
      <c r="M131" s="172" t="s">
        <v>1</v>
      </c>
      <c r="N131" s="173" t="s">
        <v>40</v>
      </c>
      <c r="O131" s="59"/>
      <c r="P131" s="159">
        <f>O131*H131</f>
        <v>0</v>
      </c>
      <c r="Q131" s="159">
        <v>2.5000000000000001E-2</v>
      </c>
      <c r="R131" s="159">
        <f>Q131*H131</f>
        <v>0.2</v>
      </c>
      <c r="S131" s="159">
        <v>0</v>
      </c>
      <c r="T131" s="160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1" t="s">
        <v>182</v>
      </c>
      <c r="AT131" s="161" t="s">
        <v>213</v>
      </c>
      <c r="AU131" s="161" t="s">
        <v>154</v>
      </c>
      <c r="AY131" s="15" t="s">
        <v>146</v>
      </c>
      <c r="BE131" s="162">
        <f>IF(N131="základná",J131,0)</f>
        <v>0</v>
      </c>
      <c r="BF131" s="162">
        <f>IF(N131="znížená",J131,0)</f>
        <v>0</v>
      </c>
      <c r="BG131" s="162">
        <f>IF(N131="zákl. prenesená",J131,0)</f>
        <v>0</v>
      </c>
      <c r="BH131" s="162">
        <f>IF(N131="zníž. prenesená",J131,0)</f>
        <v>0</v>
      </c>
      <c r="BI131" s="162">
        <f>IF(N131="nulová",J131,0)</f>
        <v>0</v>
      </c>
      <c r="BJ131" s="15" t="s">
        <v>154</v>
      </c>
      <c r="BK131" s="162">
        <f>ROUND(I131*H131,2)</f>
        <v>0</v>
      </c>
      <c r="BL131" s="15" t="s">
        <v>153</v>
      </c>
      <c r="BM131" s="161" t="s">
        <v>608</v>
      </c>
    </row>
    <row r="132" spans="1:65" s="12" customFormat="1" ht="25.9" customHeight="1">
      <c r="B132" s="135"/>
      <c r="D132" s="136" t="s">
        <v>73</v>
      </c>
      <c r="E132" s="137" t="s">
        <v>228</v>
      </c>
      <c r="F132" s="137" t="s">
        <v>594</v>
      </c>
      <c r="I132" s="138"/>
      <c r="J132" s="139">
        <f>BK132</f>
        <v>0</v>
      </c>
      <c r="L132" s="135"/>
      <c r="M132" s="140"/>
      <c r="N132" s="141"/>
      <c r="O132" s="141"/>
      <c r="P132" s="142">
        <f>P133</f>
        <v>0</v>
      </c>
      <c r="Q132" s="141"/>
      <c r="R132" s="142">
        <f>R133</f>
        <v>2.7244999999999999</v>
      </c>
      <c r="S132" s="141"/>
      <c r="T132" s="143">
        <f>T133</f>
        <v>0</v>
      </c>
      <c r="AR132" s="136" t="s">
        <v>81</v>
      </c>
      <c r="AT132" s="144" t="s">
        <v>73</v>
      </c>
      <c r="AU132" s="144" t="s">
        <v>74</v>
      </c>
      <c r="AY132" s="136" t="s">
        <v>146</v>
      </c>
      <c r="BK132" s="145">
        <f>BK133</f>
        <v>0</v>
      </c>
    </row>
    <row r="133" spans="1:65" s="12" customFormat="1" ht="22.9" customHeight="1">
      <c r="B133" s="135"/>
      <c r="D133" s="136" t="s">
        <v>73</v>
      </c>
      <c r="E133" s="146" t="s">
        <v>595</v>
      </c>
      <c r="F133" s="146" t="s">
        <v>596</v>
      </c>
      <c r="I133" s="138"/>
      <c r="J133" s="147">
        <f>BK133</f>
        <v>0</v>
      </c>
      <c r="L133" s="135"/>
      <c r="M133" s="140"/>
      <c r="N133" s="141"/>
      <c r="O133" s="141"/>
      <c r="P133" s="142">
        <f>SUM(P134:P146)</f>
        <v>0</v>
      </c>
      <c r="Q133" s="141"/>
      <c r="R133" s="142">
        <f>SUM(R134:R146)</f>
        <v>2.7244999999999999</v>
      </c>
      <c r="S133" s="141"/>
      <c r="T133" s="143">
        <f>SUM(T134:T146)</f>
        <v>0</v>
      </c>
      <c r="AR133" s="136" t="s">
        <v>81</v>
      </c>
      <c r="AT133" s="144" t="s">
        <v>73</v>
      </c>
      <c r="AU133" s="144" t="s">
        <v>81</v>
      </c>
      <c r="AY133" s="136" t="s">
        <v>146</v>
      </c>
      <c r="BK133" s="145">
        <f>SUM(BK134:BK146)</f>
        <v>0</v>
      </c>
    </row>
    <row r="134" spans="1:65" s="2" customFormat="1" ht="37.9" customHeight="1">
      <c r="A134" s="30"/>
      <c r="B134" s="148"/>
      <c r="C134" s="149" t="s">
        <v>176</v>
      </c>
      <c r="D134" s="149" t="s">
        <v>149</v>
      </c>
      <c r="E134" s="150" t="s">
        <v>609</v>
      </c>
      <c r="F134" s="151" t="s">
        <v>610</v>
      </c>
      <c r="G134" s="152" t="s">
        <v>354</v>
      </c>
      <c r="H134" s="153">
        <v>7</v>
      </c>
      <c r="I134" s="154"/>
      <c r="J134" s="155">
        <f t="shared" ref="J134:J146" si="0">ROUND(I134*H134,2)</f>
        <v>0</v>
      </c>
      <c r="K134" s="156"/>
      <c r="L134" s="31"/>
      <c r="M134" s="157" t="s">
        <v>1</v>
      </c>
      <c r="N134" s="158" t="s">
        <v>40</v>
      </c>
      <c r="O134" s="59"/>
      <c r="P134" s="159">
        <f t="shared" ref="P134:P146" si="1">O134*H134</f>
        <v>0</v>
      </c>
      <c r="Q134" s="159">
        <v>6.7000000000000002E-4</v>
      </c>
      <c r="R134" s="159">
        <f t="shared" ref="R134:R146" si="2">Q134*H134</f>
        <v>4.6899999999999997E-3</v>
      </c>
      <c r="S134" s="159">
        <v>0</v>
      </c>
      <c r="T134" s="160">
        <f t="shared" ref="T134:T146" si="3"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1" t="s">
        <v>153</v>
      </c>
      <c r="AT134" s="161" t="s">
        <v>149</v>
      </c>
      <c r="AU134" s="161" t="s">
        <v>154</v>
      </c>
      <c r="AY134" s="15" t="s">
        <v>146</v>
      </c>
      <c r="BE134" s="162">
        <f t="shared" ref="BE134:BE146" si="4">IF(N134="základná",J134,0)</f>
        <v>0</v>
      </c>
      <c r="BF134" s="162">
        <f t="shared" ref="BF134:BF146" si="5">IF(N134="znížená",J134,0)</f>
        <v>0</v>
      </c>
      <c r="BG134" s="162">
        <f t="shared" ref="BG134:BG146" si="6">IF(N134="zákl. prenesená",J134,0)</f>
        <v>0</v>
      </c>
      <c r="BH134" s="162">
        <f t="shared" ref="BH134:BH146" si="7">IF(N134="zníž. prenesená",J134,0)</f>
        <v>0</v>
      </c>
      <c r="BI134" s="162">
        <f t="shared" ref="BI134:BI146" si="8">IF(N134="nulová",J134,0)</f>
        <v>0</v>
      </c>
      <c r="BJ134" s="15" t="s">
        <v>154</v>
      </c>
      <c r="BK134" s="162">
        <f t="shared" ref="BK134:BK146" si="9">ROUND(I134*H134,2)</f>
        <v>0</v>
      </c>
      <c r="BL134" s="15" t="s">
        <v>153</v>
      </c>
      <c r="BM134" s="161" t="s">
        <v>611</v>
      </c>
    </row>
    <row r="135" spans="1:65" s="2" customFormat="1" ht="37.9" customHeight="1">
      <c r="A135" s="30"/>
      <c r="B135" s="148"/>
      <c r="C135" s="163" t="s">
        <v>469</v>
      </c>
      <c r="D135" s="163" t="s">
        <v>213</v>
      </c>
      <c r="E135" s="164" t="s">
        <v>612</v>
      </c>
      <c r="F135" s="165" t="s">
        <v>613</v>
      </c>
      <c r="G135" s="166" t="s">
        <v>354</v>
      </c>
      <c r="H135" s="167">
        <v>7</v>
      </c>
      <c r="I135" s="168"/>
      <c r="J135" s="169">
        <f t="shared" si="0"/>
        <v>0</v>
      </c>
      <c r="K135" s="170"/>
      <c r="L135" s="171"/>
      <c r="M135" s="172" t="s">
        <v>1</v>
      </c>
      <c r="N135" s="173" t="s">
        <v>40</v>
      </c>
      <c r="O135" s="59"/>
      <c r="P135" s="159">
        <f t="shared" si="1"/>
        <v>0</v>
      </c>
      <c r="Q135" s="159">
        <v>0.01</v>
      </c>
      <c r="R135" s="159">
        <f t="shared" si="2"/>
        <v>7.0000000000000007E-2</v>
      </c>
      <c r="S135" s="159">
        <v>0</v>
      </c>
      <c r="T135" s="160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1" t="s">
        <v>182</v>
      </c>
      <c r="AT135" s="161" t="s">
        <v>213</v>
      </c>
      <c r="AU135" s="161" t="s">
        <v>154</v>
      </c>
      <c r="AY135" s="15" t="s">
        <v>146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5" t="s">
        <v>154</v>
      </c>
      <c r="BK135" s="162">
        <f t="shared" si="9"/>
        <v>0</v>
      </c>
      <c r="BL135" s="15" t="s">
        <v>153</v>
      </c>
      <c r="BM135" s="161" t="s">
        <v>614</v>
      </c>
    </row>
    <row r="136" spans="1:65" s="2" customFormat="1" ht="37.9" customHeight="1">
      <c r="A136" s="30"/>
      <c r="B136" s="148"/>
      <c r="C136" s="149" t="s">
        <v>182</v>
      </c>
      <c r="D136" s="149" t="s">
        <v>149</v>
      </c>
      <c r="E136" s="150" t="s">
        <v>615</v>
      </c>
      <c r="F136" s="151" t="s">
        <v>616</v>
      </c>
      <c r="G136" s="152" t="s">
        <v>354</v>
      </c>
      <c r="H136" s="153">
        <v>3</v>
      </c>
      <c r="I136" s="154"/>
      <c r="J136" s="155">
        <f t="shared" si="0"/>
        <v>0</v>
      </c>
      <c r="K136" s="156"/>
      <c r="L136" s="31"/>
      <c r="M136" s="157" t="s">
        <v>1</v>
      </c>
      <c r="N136" s="158" t="s">
        <v>40</v>
      </c>
      <c r="O136" s="59"/>
      <c r="P136" s="159">
        <f t="shared" si="1"/>
        <v>0</v>
      </c>
      <c r="Q136" s="159">
        <v>6.7000000000000002E-4</v>
      </c>
      <c r="R136" s="159">
        <f t="shared" si="2"/>
        <v>2.0100000000000001E-3</v>
      </c>
      <c r="S136" s="159">
        <v>0</v>
      </c>
      <c r="T136" s="160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1" t="s">
        <v>153</v>
      </c>
      <c r="AT136" s="161" t="s">
        <v>149</v>
      </c>
      <c r="AU136" s="161" t="s">
        <v>154</v>
      </c>
      <c r="AY136" s="15" t="s">
        <v>146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5" t="s">
        <v>154</v>
      </c>
      <c r="BK136" s="162">
        <f t="shared" si="9"/>
        <v>0</v>
      </c>
      <c r="BL136" s="15" t="s">
        <v>153</v>
      </c>
      <c r="BM136" s="161" t="s">
        <v>617</v>
      </c>
    </row>
    <row r="137" spans="1:65" s="2" customFormat="1" ht="24.2" customHeight="1">
      <c r="A137" s="30"/>
      <c r="B137" s="148"/>
      <c r="C137" s="163" t="s">
        <v>190</v>
      </c>
      <c r="D137" s="163" t="s">
        <v>213</v>
      </c>
      <c r="E137" s="164" t="s">
        <v>618</v>
      </c>
      <c r="F137" s="165" t="s">
        <v>619</v>
      </c>
      <c r="G137" s="166" t="s">
        <v>354</v>
      </c>
      <c r="H137" s="167">
        <v>3</v>
      </c>
      <c r="I137" s="168"/>
      <c r="J137" s="169">
        <f t="shared" si="0"/>
        <v>0</v>
      </c>
      <c r="K137" s="170"/>
      <c r="L137" s="171"/>
      <c r="M137" s="172" t="s">
        <v>1</v>
      </c>
      <c r="N137" s="173" t="s">
        <v>40</v>
      </c>
      <c r="O137" s="59"/>
      <c r="P137" s="159">
        <f t="shared" si="1"/>
        <v>0</v>
      </c>
      <c r="Q137" s="159">
        <v>0.01</v>
      </c>
      <c r="R137" s="159">
        <f t="shared" si="2"/>
        <v>0.03</v>
      </c>
      <c r="S137" s="159">
        <v>0</v>
      </c>
      <c r="T137" s="160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1" t="s">
        <v>182</v>
      </c>
      <c r="AT137" s="161" t="s">
        <v>213</v>
      </c>
      <c r="AU137" s="161" t="s">
        <v>154</v>
      </c>
      <c r="AY137" s="15" t="s">
        <v>146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5" t="s">
        <v>154</v>
      </c>
      <c r="BK137" s="162">
        <f t="shared" si="9"/>
        <v>0</v>
      </c>
      <c r="BL137" s="15" t="s">
        <v>153</v>
      </c>
      <c r="BM137" s="161" t="s">
        <v>620</v>
      </c>
    </row>
    <row r="138" spans="1:65" s="2" customFormat="1" ht="24.2" customHeight="1">
      <c r="A138" s="30"/>
      <c r="B138" s="148"/>
      <c r="C138" s="149" t="s">
        <v>200</v>
      </c>
      <c r="D138" s="149" t="s">
        <v>149</v>
      </c>
      <c r="E138" s="150" t="s">
        <v>621</v>
      </c>
      <c r="F138" s="151" t="s">
        <v>622</v>
      </c>
      <c r="G138" s="152" t="s">
        <v>354</v>
      </c>
      <c r="H138" s="153">
        <v>4</v>
      </c>
      <c r="I138" s="154"/>
      <c r="J138" s="155">
        <f t="shared" si="0"/>
        <v>0</v>
      </c>
      <c r="K138" s="156"/>
      <c r="L138" s="31"/>
      <c r="M138" s="157" t="s">
        <v>1</v>
      </c>
      <c r="N138" s="158" t="s">
        <v>40</v>
      </c>
      <c r="O138" s="59"/>
      <c r="P138" s="159">
        <f t="shared" si="1"/>
        <v>0</v>
      </c>
      <c r="Q138" s="159">
        <v>2.2200000000000002E-3</v>
      </c>
      <c r="R138" s="159">
        <f t="shared" si="2"/>
        <v>8.8800000000000007E-3</v>
      </c>
      <c r="S138" s="159">
        <v>0</v>
      </c>
      <c r="T138" s="160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1" t="s">
        <v>153</v>
      </c>
      <c r="AT138" s="161" t="s">
        <v>149</v>
      </c>
      <c r="AU138" s="161" t="s">
        <v>154</v>
      </c>
      <c r="AY138" s="15" t="s">
        <v>146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5" t="s">
        <v>154</v>
      </c>
      <c r="BK138" s="162">
        <f t="shared" si="9"/>
        <v>0</v>
      </c>
      <c r="BL138" s="15" t="s">
        <v>153</v>
      </c>
      <c r="BM138" s="161" t="s">
        <v>623</v>
      </c>
    </row>
    <row r="139" spans="1:65" s="2" customFormat="1" ht="24.2" customHeight="1">
      <c r="A139" s="30"/>
      <c r="B139" s="148"/>
      <c r="C139" s="163" t="s">
        <v>204</v>
      </c>
      <c r="D139" s="163" t="s">
        <v>213</v>
      </c>
      <c r="E139" s="164" t="s">
        <v>624</v>
      </c>
      <c r="F139" s="165" t="s">
        <v>625</v>
      </c>
      <c r="G139" s="166" t="s">
        <v>354</v>
      </c>
      <c r="H139" s="167">
        <v>4</v>
      </c>
      <c r="I139" s="168"/>
      <c r="J139" s="169">
        <f t="shared" si="0"/>
        <v>0</v>
      </c>
      <c r="K139" s="170"/>
      <c r="L139" s="171"/>
      <c r="M139" s="172" t="s">
        <v>1</v>
      </c>
      <c r="N139" s="173" t="s">
        <v>40</v>
      </c>
      <c r="O139" s="59"/>
      <c r="P139" s="159">
        <f t="shared" si="1"/>
        <v>0</v>
      </c>
      <c r="Q139" s="159">
        <v>3.5000000000000003E-2</v>
      </c>
      <c r="R139" s="159">
        <f t="shared" si="2"/>
        <v>0.14000000000000001</v>
      </c>
      <c r="S139" s="159">
        <v>0</v>
      </c>
      <c r="T139" s="160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1" t="s">
        <v>182</v>
      </c>
      <c r="AT139" s="161" t="s">
        <v>213</v>
      </c>
      <c r="AU139" s="161" t="s">
        <v>154</v>
      </c>
      <c r="AY139" s="15" t="s">
        <v>146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5" t="s">
        <v>154</v>
      </c>
      <c r="BK139" s="162">
        <f t="shared" si="9"/>
        <v>0</v>
      </c>
      <c r="BL139" s="15" t="s">
        <v>153</v>
      </c>
      <c r="BM139" s="161" t="s">
        <v>626</v>
      </c>
    </row>
    <row r="140" spans="1:65" s="2" customFormat="1" ht="24.2" customHeight="1">
      <c r="A140" s="30"/>
      <c r="B140" s="148"/>
      <c r="C140" s="163" t="s">
        <v>208</v>
      </c>
      <c r="D140" s="163" t="s">
        <v>213</v>
      </c>
      <c r="E140" s="164" t="s">
        <v>627</v>
      </c>
      <c r="F140" s="165" t="s">
        <v>628</v>
      </c>
      <c r="G140" s="166" t="s">
        <v>354</v>
      </c>
      <c r="H140" s="167">
        <v>20</v>
      </c>
      <c r="I140" s="168"/>
      <c r="J140" s="169">
        <f t="shared" si="0"/>
        <v>0</v>
      </c>
      <c r="K140" s="170"/>
      <c r="L140" s="171"/>
      <c r="M140" s="172" t="s">
        <v>1</v>
      </c>
      <c r="N140" s="173" t="s">
        <v>40</v>
      </c>
      <c r="O140" s="59"/>
      <c r="P140" s="159">
        <f t="shared" si="1"/>
        <v>0</v>
      </c>
      <c r="Q140" s="159">
        <v>5.0000000000000001E-3</v>
      </c>
      <c r="R140" s="159">
        <f t="shared" si="2"/>
        <v>0.1</v>
      </c>
      <c r="S140" s="159">
        <v>0</v>
      </c>
      <c r="T140" s="160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1" t="s">
        <v>182</v>
      </c>
      <c r="AT140" s="161" t="s">
        <v>213</v>
      </c>
      <c r="AU140" s="161" t="s">
        <v>154</v>
      </c>
      <c r="AY140" s="15" t="s">
        <v>146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5" t="s">
        <v>154</v>
      </c>
      <c r="BK140" s="162">
        <f t="shared" si="9"/>
        <v>0</v>
      </c>
      <c r="BL140" s="15" t="s">
        <v>153</v>
      </c>
      <c r="BM140" s="161" t="s">
        <v>629</v>
      </c>
    </row>
    <row r="141" spans="1:65" s="2" customFormat="1" ht="24.2" customHeight="1">
      <c r="A141" s="30"/>
      <c r="B141" s="148"/>
      <c r="C141" s="149" t="s">
        <v>212</v>
      </c>
      <c r="D141" s="149" t="s">
        <v>149</v>
      </c>
      <c r="E141" s="150" t="s">
        <v>630</v>
      </c>
      <c r="F141" s="151" t="s">
        <v>631</v>
      </c>
      <c r="G141" s="152" t="s">
        <v>354</v>
      </c>
      <c r="H141" s="153">
        <v>6</v>
      </c>
      <c r="I141" s="154"/>
      <c r="J141" s="155">
        <f t="shared" si="0"/>
        <v>0</v>
      </c>
      <c r="K141" s="156"/>
      <c r="L141" s="31"/>
      <c r="M141" s="157" t="s">
        <v>1</v>
      </c>
      <c r="N141" s="158" t="s">
        <v>40</v>
      </c>
      <c r="O141" s="59"/>
      <c r="P141" s="159">
        <f t="shared" si="1"/>
        <v>0</v>
      </c>
      <c r="Q141" s="159">
        <v>2.2200000000000002E-3</v>
      </c>
      <c r="R141" s="159">
        <f t="shared" si="2"/>
        <v>1.3320000000000002E-2</v>
      </c>
      <c r="S141" s="159">
        <v>0</v>
      </c>
      <c r="T141" s="160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1" t="s">
        <v>153</v>
      </c>
      <c r="AT141" s="161" t="s">
        <v>149</v>
      </c>
      <c r="AU141" s="161" t="s">
        <v>154</v>
      </c>
      <c r="AY141" s="15" t="s">
        <v>146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5" t="s">
        <v>154</v>
      </c>
      <c r="BK141" s="162">
        <f t="shared" si="9"/>
        <v>0</v>
      </c>
      <c r="BL141" s="15" t="s">
        <v>153</v>
      </c>
      <c r="BM141" s="161" t="s">
        <v>632</v>
      </c>
    </row>
    <row r="142" spans="1:65" s="2" customFormat="1" ht="33" customHeight="1">
      <c r="A142" s="30"/>
      <c r="B142" s="148"/>
      <c r="C142" s="163" t="s">
        <v>224</v>
      </c>
      <c r="D142" s="163" t="s">
        <v>213</v>
      </c>
      <c r="E142" s="164" t="s">
        <v>633</v>
      </c>
      <c r="F142" s="165" t="s">
        <v>634</v>
      </c>
      <c r="G142" s="166" t="s">
        <v>354</v>
      </c>
      <c r="H142" s="167">
        <v>6</v>
      </c>
      <c r="I142" s="168"/>
      <c r="J142" s="169">
        <f t="shared" si="0"/>
        <v>0</v>
      </c>
      <c r="K142" s="170"/>
      <c r="L142" s="171"/>
      <c r="M142" s="172" t="s">
        <v>1</v>
      </c>
      <c r="N142" s="173" t="s">
        <v>40</v>
      </c>
      <c r="O142" s="59"/>
      <c r="P142" s="159">
        <f t="shared" si="1"/>
        <v>0</v>
      </c>
      <c r="Q142" s="159">
        <v>5.0000000000000001E-3</v>
      </c>
      <c r="R142" s="159">
        <f t="shared" si="2"/>
        <v>0.03</v>
      </c>
      <c r="S142" s="159">
        <v>0</v>
      </c>
      <c r="T142" s="160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1" t="s">
        <v>182</v>
      </c>
      <c r="AT142" s="161" t="s">
        <v>213</v>
      </c>
      <c r="AU142" s="161" t="s">
        <v>154</v>
      </c>
      <c r="AY142" s="15" t="s">
        <v>146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5" t="s">
        <v>154</v>
      </c>
      <c r="BK142" s="162">
        <f t="shared" si="9"/>
        <v>0</v>
      </c>
      <c r="BL142" s="15" t="s">
        <v>153</v>
      </c>
      <c r="BM142" s="161" t="s">
        <v>635</v>
      </c>
    </row>
    <row r="143" spans="1:65" s="2" customFormat="1" ht="33" customHeight="1">
      <c r="A143" s="30"/>
      <c r="B143" s="148"/>
      <c r="C143" s="163" t="s">
        <v>228</v>
      </c>
      <c r="D143" s="163" t="s">
        <v>213</v>
      </c>
      <c r="E143" s="164" t="s">
        <v>636</v>
      </c>
      <c r="F143" s="165" t="s">
        <v>637</v>
      </c>
      <c r="G143" s="166" t="s">
        <v>152</v>
      </c>
      <c r="H143" s="167">
        <v>32.200000000000003</v>
      </c>
      <c r="I143" s="168"/>
      <c r="J143" s="169">
        <f t="shared" si="0"/>
        <v>0</v>
      </c>
      <c r="K143" s="170"/>
      <c r="L143" s="171"/>
      <c r="M143" s="172" t="s">
        <v>1</v>
      </c>
      <c r="N143" s="173" t="s">
        <v>40</v>
      </c>
      <c r="O143" s="59"/>
      <c r="P143" s="159">
        <f t="shared" si="1"/>
        <v>0</v>
      </c>
      <c r="Q143" s="159">
        <v>1.17E-2</v>
      </c>
      <c r="R143" s="159">
        <f t="shared" si="2"/>
        <v>0.37674000000000002</v>
      </c>
      <c r="S143" s="159">
        <v>0</v>
      </c>
      <c r="T143" s="160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1" t="s">
        <v>182</v>
      </c>
      <c r="AT143" s="161" t="s">
        <v>213</v>
      </c>
      <c r="AU143" s="161" t="s">
        <v>154</v>
      </c>
      <c r="AY143" s="15" t="s">
        <v>146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5" t="s">
        <v>154</v>
      </c>
      <c r="BK143" s="162">
        <f t="shared" si="9"/>
        <v>0</v>
      </c>
      <c r="BL143" s="15" t="s">
        <v>153</v>
      </c>
      <c r="BM143" s="161" t="s">
        <v>638</v>
      </c>
    </row>
    <row r="144" spans="1:65" s="2" customFormat="1" ht="24.2" customHeight="1">
      <c r="A144" s="30"/>
      <c r="B144" s="148"/>
      <c r="C144" s="149" t="s">
        <v>235</v>
      </c>
      <c r="D144" s="149" t="s">
        <v>149</v>
      </c>
      <c r="E144" s="150" t="s">
        <v>639</v>
      </c>
      <c r="F144" s="151" t="s">
        <v>640</v>
      </c>
      <c r="G144" s="152" t="s">
        <v>354</v>
      </c>
      <c r="H144" s="153">
        <v>7</v>
      </c>
      <c r="I144" s="154"/>
      <c r="J144" s="155">
        <f t="shared" si="0"/>
        <v>0</v>
      </c>
      <c r="K144" s="156"/>
      <c r="L144" s="31"/>
      <c r="M144" s="157" t="s">
        <v>1</v>
      </c>
      <c r="N144" s="158" t="s">
        <v>40</v>
      </c>
      <c r="O144" s="59"/>
      <c r="P144" s="159">
        <f t="shared" si="1"/>
        <v>0</v>
      </c>
      <c r="Q144" s="159">
        <v>2.2200000000000002E-3</v>
      </c>
      <c r="R144" s="159">
        <f t="shared" si="2"/>
        <v>1.5540000000000002E-2</v>
      </c>
      <c r="S144" s="159">
        <v>0</v>
      </c>
      <c r="T144" s="160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1" t="s">
        <v>153</v>
      </c>
      <c r="AT144" s="161" t="s">
        <v>149</v>
      </c>
      <c r="AU144" s="161" t="s">
        <v>154</v>
      </c>
      <c r="AY144" s="15" t="s">
        <v>146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5" t="s">
        <v>154</v>
      </c>
      <c r="BK144" s="162">
        <f t="shared" si="9"/>
        <v>0</v>
      </c>
      <c r="BL144" s="15" t="s">
        <v>153</v>
      </c>
      <c r="BM144" s="161" t="s">
        <v>641</v>
      </c>
    </row>
    <row r="145" spans="1:65" s="2" customFormat="1" ht="24.2" customHeight="1">
      <c r="A145" s="30"/>
      <c r="B145" s="148"/>
      <c r="C145" s="149" t="s">
        <v>244</v>
      </c>
      <c r="D145" s="149" t="s">
        <v>149</v>
      </c>
      <c r="E145" s="150" t="s">
        <v>642</v>
      </c>
      <c r="F145" s="151" t="s">
        <v>643</v>
      </c>
      <c r="G145" s="152" t="s">
        <v>354</v>
      </c>
      <c r="H145" s="153">
        <v>6</v>
      </c>
      <c r="I145" s="154"/>
      <c r="J145" s="155">
        <f t="shared" si="0"/>
        <v>0</v>
      </c>
      <c r="K145" s="156"/>
      <c r="L145" s="31"/>
      <c r="M145" s="157" t="s">
        <v>1</v>
      </c>
      <c r="N145" s="158" t="s">
        <v>40</v>
      </c>
      <c r="O145" s="59"/>
      <c r="P145" s="159">
        <f t="shared" si="1"/>
        <v>0</v>
      </c>
      <c r="Q145" s="159">
        <v>2.2200000000000002E-3</v>
      </c>
      <c r="R145" s="159">
        <f t="shared" si="2"/>
        <v>1.3320000000000002E-2</v>
      </c>
      <c r="S145" s="159">
        <v>0</v>
      </c>
      <c r="T145" s="160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1" t="s">
        <v>153</v>
      </c>
      <c r="AT145" s="161" t="s">
        <v>149</v>
      </c>
      <c r="AU145" s="161" t="s">
        <v>154</v>
      </c>
      <c r="AY145" s="15" t="s">
        <v>146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5" t="s">
        <v>154</v>
      </c>
      <c r="BK145" s="162">
        <f t="shared" si="9"/>
        <v>0</v>
      </c>
      <c r="BL145" s="15" t="s">
        <v>153</v>
      </c>
      <c r="BM145" s="161" t="s">
        <v>644</v>
      </c>
    </row>
    <row r="146" spans="1:65" s="2" customFormat="1" ht="44.25" customHeight="1">
      <c r="A146" s="30"/>
      <c r="B146" s="148"/>
      <c r="C146" s="163" t="s">
        <v>248</v>
      </c>
      <c r="D146" s="163" t="s">
        <v>213</v>
      </c>
      <c r="E146" s="164" t="s">
        <v>645</v>
      </c>
      <c r="F146" s="165" t="s">
        <v>646</v>
      </c>
      <c r="G146" s="166" t="s">
        <v>354</v>
      </c>
      <c r="H146" s="167">
        <v>6</v>
      </c>
      <c r="I146" s="168"/>
      <c r="J146" s="169">
        <f t="shared" si="0"/>
        <v>0</v>
      </c>
      <c r="K146" s="170"/>
      <c r="L146" s="171"/>
      <c r="M146" s="188" t="s">
        <v>1</v>
      </c>
      <c r="N146" s="189" t="s">
        <v>40</v>
      </c>
      <c r="O146" s="185"/>
      <c r="P146" s="186">
        <f t="shared" si="1"/>
        <v>0</v>
      </c>
      <c r="Q146" s="186">
        <v>0.32</v>
      </c>
      <c r="R146" s="186">
        <f t="shared" si="2"/>
        <v>1.92</v>
      </c>
      <c r="S146" s="186">
        <v>0</v>
      </c>
      <c r="T146" s="187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1" t="s">
        <v>182</v>
      </c>
      <c r="AT146" s="161" t="s">
        <v>213</v>
      </c>
      <c r="AU146" s="161" t="s">
        <v>154</v>
      </c>
      <c r="AY146" s="15" t="s">
        <v>146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5" t="s">
        <v>154</v>
      </c>
      <c r="BK146" s="162">
        <f t="shared" si="9"/>
        <v>0</v>
      </c>
      <c r="BL146" s="15" t="s">
        <v>153</v>
      </c>
      <c r="BM146" s="161" t="s">
        <v>647</v>
      </c>
    </row>
    <row r="147" spans="1:65" s="2" customFormat="1" ht="6.95" customHeight="1">
      <c r="A147" s="30"/>
      <c r="B147" s="48"/>
      <c r="C147" s="49"/>
      <c r="D147" s="49"/>
      <c r="E147" s="49"/>
      <c r="F147" s="49"/>
      <c r="G147" s="49"/>
      <c r="H147" s="49"/>
      <c r="I147" s="49"/>
      <c r="J147" s="49"/>
      <c r="K147" s="49"/>
      <c r="L147" s="31"/>
      <c r="M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</sheetData>
  <autoFilter ref="C121:K146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10"/>
  <sheetViews>
    <sheetView showGridLines="0" workbookViewId="0">
      <selection activeCell="G138" sqref="G13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6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5" t="s">
        <v>91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4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36" t="str">
        <f>'Rekapitulácia stavby'!K6</f>
        <v>Cyklo Alej</v>
      </c>
      <c r="F7" s="237"/>
      <c r="G7" s="237"/>
      <c r="H7" s="237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hidden="1" customHeight="1">
      <c r="A9" s="30"/>
      <c r="B9" s="31"/>
      <c r="C9" s="30"/>
      <c r="D9" s="30"/>
      <c r="E9" s="194" t="s">
        <v>648</v>
      </c>
      <c r="F9" s="238"/>
      <c r="G9" s="238"/>
      <c r="H9" s="238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6" t="str">
        <f>'Rekapitulácia stavby'!AN8</f>
        <v>24. 6. 2021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9" t="str">
        <f>'Rekapitulácia stavby'!E14</f>
        <v>Vyplň údaj</v>
      </c>
      <c r="F18" s="216"/>
      <c r="G18" s="216"/>
      <c r="H18" s="216"/>
      <c r="I18" s="25" t="s">
        <v>27</v>
      </c>
      <c r="J18" s="26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5"/>
      <c r="B27" s="96"/>
      <c r="C27" s="95"/>
      <c r="D27" s="95"/>
      <c r="E27" s="221" t="s">
        <v>1</v>
      </c>
      <c r="F27" s="221"/>
      <c r="G27" s="221"/>
      <c r="H27" s="221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ROUND(J143,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9" t="s">
        <v>38</v>
      </c>
      <c r="E33" s="36" t="s">
        <v>39</v>
      </c>
      <c r="F33" s="100">
        <f>ROUND((SUM(BE143:BE209)),  2)</f>
        <v>0</v>
      </c>
      <c r="G33" s="101"/>
      <c r="H33" s="101"/>
      <c r="I33" s="102">
        <v>0.2</v>
      </c>
      <c r="J33" s="100">
        <f>ROUND(((SUM(BE143:BE209))*I33),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36" t="s">
        <v>40</v>
      </c>
      <c r="F34" s="100">
        <f>ROUND((SUM(BF143:BF209)),  2)</f>
        <v>0</v>
      </c>
      <c r="G34" s="101"/>
      <c r="H34" s="101"/>
      <c r="I34" s="102">
        <v>0.2</v>
      </c>
      <c r="J34" s="100">
        <f>ROUND(((SUM(BF143:BF209))*I34),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103">
        <f>ROUND((SUM(BG143:BG209)),  2)</f>
        <v>0</v>
      </c>
      <c r="G35" s="30"/>
      <c r="H35" s="30"/>
      <c r="I35" s="104">
        <v>0.2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103">
        <f>ROUND((SUM(BH143:BH209)),  2)</f>
        <v>0</v>
      </c>
      <c r="G36" s="30"/>
      <c r="H36" s="30"/>
      <c r="I36" s="104">
        <v>0.2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ROUND((SUM(BI143:BI209)),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36" t="str">
        <f>E7</f>
        <v>Cyklo Alej</v>
      </c>
      <c r="F85" s="237"/>
      <c r="G85" s="237"/>
      <c r="H85" s="237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hidden="1" customHeight="1">
      <c r="A87" s="30"/>
      <c r="B87" s="31"/>
      <c r="C87" s="30"/>
      <c r="D87" s="30"/>
      <c r="E87" s="194" t="str">
        <f>E9</f>
        <v>26 - SO 04 Drevená lávka pre spoločnú cestičku pre cyklistov a chodcov</v>
      </c>
      <c r="F87" s="238"/>
      <c r="G87" s="238"/>
      <c r="H87" s="238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6" t="str">
        <f>IF(J12="","",J12)</f>
        <v>24. 6. 2021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105</v>
      </c>
      <c r="D94" s="105"/>
      <c r="E94" s="105"/>
      <c r="F94" s="105"/>
      <c r="G94" s="105"/>
      <c r="H94" s="105"/>
      <c r="I94" s="105"/>
      <c r="J94" s="114" t="s">
        <v>106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107</v>
      </c>
      <c r="D96" s="30"/>
      <c r="E96" s="30"/>
      <c r="F96" s="30"/>
      <c r="G96" s="30"/>
      <c r="H96" s="30"/>
      <c r="I96" s="30"/>
      <c r="J96" s="72">
        <f>J143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6"/>
      <c r="D97" s="117" t="s">
        <v>109</v>
      </c>
      <c r="E97" s="118"/>
      <c r="F97" s="118"/>
      <c r="G97" s="118"/>
      <c r="H97" s="118"/>
      <c r="I97" s="118"/>
      <c r="J97" s="119">
        <f>J144</f>
        <v>0</v>
      </c>
      <c r="L97" s="116"/>
    </row>
    <row r="98" spans="2:12" s="10" customFormat="1" ht="19.899999999999999" hidden="1" customHeight="1">
      <c r="B98" s="120"/>
      <c r="D98" s="121" t="s">
        <v>111</v>
      </c>
      <c r="E98" s="122"/>
      <c r="F98" s="122"/>
      <c r="G98" s="122"/>
      <c r="H98" s="122"/>
      <c r="I98" s="122"/>
      <c r="J98" s="123">
        <f>J145</f>
        <v>0</v>
      </c>
      <c r="L98" s="120"/>
    </row>
    <row r="99" spans="2:12" s="10" customFormat="1" ht="19.899999999999999" hidden="1" customHeight="1">
      <c r="B99" s="120"/>
      <c r="D99" s="121" t="s">
        <v>112</v>
      </c>
      <c r="E99" s="122"/>
      <c r="F99" s="122"/>
      <c r="G99" s="122"/>
      <c r="H99" s="122"/>
      <c r="I99" s="122"/>
      <c r="J99" s="123">
        <f>J147</f>
        <v>0</v>
      </c>
      <c r="L99" s="120"/>
    </row>
    <row r="100" spans="2:12" s="9" customFormat="1" ht="24.95" hidden="1" customHeight="1">
      <c r="B100" s="116"/>
      <c r="D100" s="117" t="s">
        <v>115</v>
      </c>
      <c r="E100" s="118"/>
      <c r="F100" s="118"/>
      <c r="G100" s="118"/>
      <c r="H100" s="118"/>
      <c r="I100" s="118"/>
      <c r="J100" s="119">
        <f>J150</f>
        <v>0</v>
      </c>
      <c r="L100" s="116"/>
    </row>
    <row r="101" spans="2:12" s="10" customFormat="1" ht="19.899999999999999" hidden="1" customHeight="1">
      <c r="B101" s="120"/>
      <c r="D101" s="121" t="s">
        <v>116</v>
      </c>
      <c r="E101" s="122"/>
      <c r="F101" s="122"/>
      <c r="G101" s="122"/>
      <c r="H101" s="122"/>
      <c r="I101" s="122"/>
      <c r="J101" s="123">
        <f>J151</f>
        <v>0</v>
      </c>
      <c r="L101" s="120"/>
    </row>
    <row r="102" spans="2:12" s="9" customFormat="1" ht="24.95" hidden="1" customHeight="1">
      <c r="B102" s="116"/>
      <c r="D102" s="117" t="s">
        <v>115</v>
      </c>
      <c r="E102" s="118"/>
      <c r="F102" s="118"/>
      <c r="G102" s="118"/>
      <c r="H102" s="118"/>
      <c r="I102" s="118"/>
      <c r="J102" s="119">
        <f>J155</f>
        <v>0</v>
      </c>
      <c r="L102" s="116"/>
    </row>
    <row r="103" spans="2:12" s="10" customFormat="1" ht="19.899999999999999" hidden="1" customHeight="1">
      <c r="B103" s="120"/>
      <c r="D103" s="121" t="s">
        <v>117</v>
      </c>
      <c r="E103" s="122"/>
      <c r="F103" s="122"/>
      <c r="G103" s="122"/>
      <c r="H103" s="122"/>
      <c r="I103" s="122"/>
      <c r="J103" s="123">
        <f>J156</f>
        <v>0</v>
      </c>
      <c r="L103" s="120"/>
    </row>
    <row r="104" spans="2:12" s="9" customFormat="1" ht="24.95" hidden="1" customHeight="1">
      <c r="B104" s="116"/>
      <c r="D104" s="117" t="s">
        <v>118</v>
      </c>
      <c r="E104" s="118"/>
      <c r="F104" s="118"/>
      <c r="G104" s="118"/>
      <c r="H104" s="118"/>
      <c r="I104" s="118"/>
      <c r="J104" s="119">
        <f>J158</f>
        <v>0</v>
      </c>
      <c r="L104" s="116"/>
    </row>
    <row r="105" spans="2:12" s="10" customFormat="1" ht="19.899999999999999" hidden="1" customHeight="1">
      <c r="B105" s="120"/>
      <c r="D105" s="121" t="s">
        <v>119</v>
      </c>
      <c r="E105" s="122"/>
      <c r="F105" s="122"/>
      <c r="G105" s="122"/>
      <c r="H105" s="122"/>
      <c r="I105" s="122"/>
      <c r="J105" s="123">
        <f>J159</f>
        <v>0</v>
      </c>
      <c r="L105" s="120"/>
    </row>
    <row r="106" spans="2:12" s="10" customFormat="1" ht="19.899999999999999" hidden="1" customHeight="1">
      <c r="B106" s="120"/>
      <c r="D106" s="121" t="s">
        <v>120</v>
      </c>
      <c r="E106" s="122"/>
      <c r="F106" s="122"/>
      <c r="G106" s="122"/>
      <c r="H106" s="122"/>
      <c r="I106" s="122"/>
      <c r="J106" s="123">
        <f>J163</f>
        <v>0</v>
      </c>
      <c r="L106" s="120"/>
    </row>
    <row r="107" spans="2:12" s="10" customFormat="1" ht="19.899999999999999" hidden="1" customHeight="1">
      <c r="B107" s="120"/>
      <c r="D107" s="121" t="s">
        <v>122</v>
      </c>
      <c r="E107" s="122"/>
      <c r="F107" s="122"/>
      <c r="G107" s="122"/>
      <c r="H107" s="122"/>
      <c r="I107" s="122"/>
      <c r="J107" s="123">
        <f>J165</f>
        <v>0</v>
      </c>
      <c r="L107" s="120"/>
    </row>
    <row r="108" spans="2:12" s="9" customFormat="1" ht="24.95" hidden="1" customHeight="1">
      <c r="B108" s="116"/>
      <c r="D108" s="117" t="s">
        <v>433</v>
      </c>
      <c r="E108" s="118"/>
      <c r="F108" s="118"/>
      <c r="G108" s="118"/>
      <c r="H108" s="118"/>
      <c r="I108" s="118"/>
      <c r="J108" s="119">
        <f>J168</f>
        <v>0</v>
      </c>
      <c r="L108" s="116"/>
    </row>
    <row r="109" spans="2:12" s="10" customFormat="1" ht="19.899999999999999" hidden="1" customHeight="1">
      <c r="B109" s="120"/>
      <c r="D109" s="121" t="s">
        <v>435</v>
      </c>
      <c r="E109" s="122"/>
      <c r="F109" s="122"/>
      <c r="G109" s="122"/>
      <c r="H109" s="122"/>
      <c r="I109" s="122"/>
      <c r="J109" s="123">
        <f>J169</f>
        <v>0</v>
      </c>
      <c r="L109" s="120"/>
    </row>
    <row r="110" spans="2:12" s="10" customFormat="1" ht="19.899999999999999" hidden="1" customHeight="1">
      <c r="B110" s="120"/>
      <c r="D110" s="121" t="s">
        <v>436</v>
      </c>
      <c r="E110" s="122"/>
      <c r="F110" s="122"/>
      <c r="G110" s="122"/>
      <c r="H110" s="122"/>
      <c r="I110" s="122"/>
      <c r="J110" s="123">
        <f>J174</f>
        <v>0</v>
      </c>
      <c r="L110" s="120"/>
    </row>
    <row r="111" spans="2:12" s="9" customFormat="1" ht="24.95" hidden="1" customHeight="1">
      <c r="B111" s="116"/>
      <c r="D111" s="117" t="s">
        <v>439</v>
      </c>
      <c r="E111" s="118"/>
      <c r="F111" s="118"/>
      <c r="G111" s="118"/>
      <c r="H111" s="118"/>
      <c r="I111" s="118"/>
      <c r="J111" s="119">
        <f>J176</f>
        <v>0</v>
      </c>
      <c r="L111" s="116"/>
    </row>
    <row r="112" spans="2:12" s="10" customFormat="1" ht="19.899999999999999" hidden="1" customHeight="1">
      <c r="B112" s="120"/>
      <c r="D112" s="121" t="s">
        <v>649</v>
      </c>
      <c r="E112" s="122"/>
      <c r="F112" s="122"/>
      <c r="G112" s="122"/>
      <c r="H112" s="122"/>
      <c r="I112" s="122"/>
      <c r="J112" s="123">
        <f>J177</f>
        <v>0</v>
      </c>
      <c r="L112" s="120"/>
    </row>
    <row r="113" spans="1:31" s="10" customFormat="1" ht="19.899999999999999" hidden="1" customHeight="1">
      <c r="B113" s="120"/>
      <c r="D113" s="121" t="s">
        <v>440</v>
      </c>
      <c r="E113" s="122"/>
      <c r="F113" s="122"/>
      <c r="G113" s="122"/>
      <c r="H113" s="122"/>
      <c r="I113" s="122"/>
      <c r="J113" s="123">
        <f>J180</f>
        <v>0</v>
      </c>
      <c r="L113" s="120"/>
    </row>
    <row r="114" spans="1:31" s="9" customFormat="1" ht="24.95" hidden="1" customHeight="1">
      <c r="B114" s="116"/>
      <c r="D114" s="117" t="s">
        <v>129</v>
      </c>
      <c r="E114" s="118"/>
      <c r="F114" s="118"/>
      <c r="G114" s="118"/>
      <c r="H114" s="118"/>
      <c r="I114" s="118"/>
      <c r="J114" s="119">
        <f>J185</f>
        <v>0</v>
      </c>
      <c r="L114" s="116"/>
    </row>
    <row r="115" spans="1:31" s="10" customFormat="1" ht="19.899999999999999" hidden="1" customHeight="1">
      <c r="B115" s="120"/>
      <c r="D115" s="121" t="s">
        <v>130</v>
      </c>
      <c r="E115" s="122"/>
      <c r="F115" s="122"/>
      <c r="G115" s="122"/>
      <c r="H115" s="122"/>
      <c r="I115" s="122"/>
      <c r="J115" s="123">
        <f>J186</f>
        <v>0</v>
      </c>
      <c r="L115" s="120"/>
    </row>
    <row r="116" spans="1:31" s="9" customFormat="1" ht="24.95" hidden="1" customHeight="1">
      <c r="B116" s="116"/>
      <c r="D116" s="117" t="s">
        <v>444</v>
      </c>
      <c r="E116" s="118"/>
      <c r="F116" s="118"/>
      <c r="G116" s="118"/>
      <c r="H116" s="118"/>
      <c r="I116" s="118"/>
      <c r="J116" s="119">
        <f>J192</f>
        <v>0</v>
      </c>
      <c r="L116" s="116"/>
    </row>
    <row r="117" spans="1:31" s="10" customFormat="1" ht="19.899999999999999" hidden="1" customHeight="1">
      <c r="B117" s="120"/>
      <c r="D117" s="121" t="s">
        <v>445</v>
      </c>
      <c r="E117" s="122"/>
      <c r="F117" s="122"/>
      <c r="G117" s="122"/>
      <c r="H117" s="122"/>
      <c r="I117" s="122"/>
      <c r="J117" s="123">
        <f>J193</f>
        <v>0</v>
      </c>
      <c r="L117" s="120"/>
    </row>
    <row r="118" spans="1:31" s="9" customFormat="1" ht="24.95" hidden="1" customHeight="1">
      <c r="B118" s="116"/>
      <c r="D118" s="117" t="s">
        <v>444</v>
      </c>
      <c r="E118" s="118"/>
      <c r="F118" s="118"/>
      <c r="G118" s="118"/>
      <c r="H118" s="118"/>
      <c r="I118" s="118"/>
      <c r="J118" s="119">
        <f>J197</f>
        <v>0</v>
      </c>
      <c r="L118" s="116"/>
    </row>
    <row r="119" spans="1:31" s="10" customFormat="1" ht="19.899999999999999" hidden="1" customHeight="1">
      <c r="B119" s="120"/>
      <c r="D119" s="121" t="s">
        <v>445</v>
      </c>
      <c r="E119" s="122"/>
      <c r="F119" s="122"/>
      <c r="G119" s="122"/>
      <c r="H119" s="122"/>
      <c r="I119" s="122"/>
      <c r="J119" s="123">
        <f>J198</f>
        <v>0</v>
      </c>
      <c r="L119" s="120"/>
    </row>
    <row r="120" spans="1:31" s="9" customFormat="1" ht="24.95" hidden="1" customHeight="1">
      <c r="B120" s="116"/>
      <c r="D120" s="117" t="s">
        <v>650</v>
      </c>
      <c r="E120" s="118"/>
      <c r="F120" s="118"/>
      <c r="G120" s="118"/>
      <c r="H120" s="118"/>
      <c r="I120" s="118"/>
      <c r="J120" s="119">
        <f>J200</f>
        <v>0</v>
      </c>
      <c r="L120" s="116"/>
    </row>
    <row r="121" spans="1:31" s="10" customFormat="1" ht="19.899999999999999" hidden="1" customHeight="1">
      <c r="B121" s="120"/>
      <c r="D121" s="121" t="s">
        <v>651</v>
      </c>
      <c r="E121" s="122"/>
      <c r="F121" s="122"/>
      <c r="G121" s="122"/>
      <c r="H121" s="122"/>
      <c r="I121" s="122"/>
      <c r="J121" s="123">
        <f>J201</f>
        <v>0</v>
      </c>
      <c r="L121" s="120"/>
    </row>
    <row r="122" spans="1:31" s="9" customFormat="1" ht="24.95" hidden="1" customHeight="1">
      <c r="B122" s="116"/>
      <c r="D122" s="117" t="s">
        <v>652</v>
      </c>
      <c r="E122" s="118"/>
      <c r="F122" s="118"/>
      <c r="G122" s="118"/>
      <c r="H122" s="118"/>
      <c r="I122" s="118"/>
      <c r="J122" s="119">
        <f>J205</f>
        <v>0</v>
      </c>
      <c r="L122" s="116"/>
    </row>
    <row r="123" spans="1:31" s="10" customFormat="1" ht="19.899999999999999" hidden="1" customHeight="1">
      <c r="B123" s="120"/>
      <c r="D123" s="121" t="s">
        <v>653</v>
      </c>
      <c r="E123" s="122"/>
      <c r="F123" s="122"/>
      <c r="G123" s="122"/>
      <c r="H123" s="122"/>
      <c r="I123" s="122"/>
      <c r="J123" s="123">
        <f>J206</f>
        <v>0</v>
      </c>
      <c r="L123" s="120"/>
    </row>
    <row r="124" spans="1:31" s="2" customFormat="1" ht="21.75" hidden="1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3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6.95" hidden="1" customHeight="1">
      <c r="A125" s="30"/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3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ht="11.25" hidden="1"/>
    <row r="127" spans="1:31" ht="11.25" hidden="1"/>
    <row r="128" spans="1:31" ht="11.25" hidden="1"/>
    <row r="129" spans="1:63" s="2" customFormat="1" ht="6.95" customHeight="1">
      <c r="A129" s="30"/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43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3" s="2" customFormat="1" ht="24.95" customHeight="1">
      <c r="A130" s="30"/>
      <c r="B130" s="31"/>
      <c r="C130" s="19" t="s">
        <v>1015</v>
      </c>
      <c r="D130" s="30"/>
      <c r="E130" s="30"/>
      <c r="F130" s="30"/>
      <c r="G130" s="30"/>
      <c r="H130" s="30"/>
      <c r="I130" s="30"/>
      <c r="J130" s="30"/>
      <c r="K130" s="30"/>
      <c r="L130" s="43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3" s="2" customFormat="1" ht="6.95" customHeight="1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3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3" s="2" customFormat="1" ht="12" customHeight="1">
      <c r="A132" s="30"/>
      <c r="B132" s="31"/>
      <c r="C132" s="25" t="s">
        <v>16</v>
      </c>
      <c r="D132" s="30"/>
      <c r="E132" s="30"/>
      <c r="F132" s="30"/>
      <c r="G132" s="30"/>
      <c r="H132" s="30"/>
      <c r="I132" s="30"/>
      <c r="J132" s="30"/>
      <c r="K132" s="30"/>
      <c r="L132" s="43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3" s="2" customFormat="1" ht="16.5" customHeight="1">
      <c r="A133" s="30"/>
      <c r="B133" s="31"/>
      <c r="C133" s="30"/>
      <c r="D133" s="30"/>
      <c r="E133" s="236" t="str">
        <f>E7</f>
        <v>Cyklo Alej</v>
      </c>
      <c r="F133" s="237"/>
      <c r="G133" s="237"/>
      <c r="H133" s="237"/>
      <c r="I133" s="30"/>
      <c r="J133" s="30"/>
      <c r="K133" s="30"/>
      <c r="L133" s="43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3" s="2" customFormat="1" ht="12" customHeight="1">
      <c r="A134" s="30"/>
      <c r="B134" s="31"/>
      <c r="C134" s="25" t="s">
        <v>102</v>
      </c>
      <c r="D134" s="30"/>
      <c r="E134" s="30"/>
      <c r="F134" s="30"/>
      <c r="G134" s="30"/>
      <c r="H134" s="30"/>
      <c r="I134" s="30"/>
      <c r="J134" s="30"/>
      <c r="K134" s="30"/>
      <c r="L134" s="43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3" s="2" customFormat="1" ht="30" customHeight="1">
      <c r="A135" s="30"/>
      <c r="B135" s="31"/>
      <c r="C135" s="30"/>
      <c r="D135" s="30"/>
      <c r="E135" s="194" t="str">
        <f>E9</f>
        <v>26 - SO 04 Drevená lávka pre spoločnú cestičku pre cyklistov a chodcov</v>
      </c>
      <c r="F135" s="238"/>
      <c r="G135" s="238"/>
      <c r="H135" s="238"/>
      <c r="I135" s="30"/>
      <c r="J135" s="30"/>
      <c r="K135" s="30"/>
      <c r="L135" s="43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63" s="2" customFormat="1" ht="6.95" customHeight="1">
      <c r="A136" s="30"/>
      <c r="B136" s="31"/>
      <c r="C136" s="30"/>
      <c r="D136" s="30"/>
      <c r="E136" s="30"/>
      <c r="F136" s="30"/>
      <c r="G136" s="30"/>
      <c r="H136" s="30"/>
      <c r="I136" s="30"/>
      <c r="J136" s="30"/>
      <c r="K136" s="30"/>
      <c r="L136" s="43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63" s="2" customFormat="1" ht="12" customHeight="1">
      <c r="A137" s="30"/>
      <c r="B137" s="31"/>
      <c r="C137" s="25" t="s">
        <v>20</v>
      </c>
      <c r="D137" s="30"/>
      <c r="E137" s="30"/>
      <c r="F137" s="23" t="str">
        <f>F12</f>
        <v>Veľký Šariš</v>
      </c>
      <c r="G137" s="30"/>
      <c r="H137" s="30"/>
      <c r="I137" s="25" t="s">
        <v>22</v>
      </c>
      <c r="J137" s="56" t="str">
        <f>IF(J12="","",J12)</f>
        <v>24. 6. 2021</v>
      </c>
      <c r="K137" s="30"/>
      <c r="L137" s="43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63" s="2" customFormat="1" ht="6.95" customHeight="1">
      <c r="A138" s="30"/>
      <c r="B138" s="31"/>
      <c r="C138" s="30"/>
      <c r="D138" s="30"/>
      <c r="E138" s="30"/>
      <c r="F138" s="30"/>
      <c r="G138" s="30"/>
      <c r="H138" s="30"/>
      <c r="I138" s="30"/>
      <c r="J138" s="30"/>
      <c r="K138" s="30"/>
      <c r="L138" s="43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63" s="2" customFormat="1" ht="15.2" customHeight="1">
      <c r="A139" s="30"/>
      <c r="B139" s="31"/>
      <c r="C139" s="25" t="s">
        <v>24</v>
      </c>
      <c r="D139" s="30"/>
      <c r="E139" s="30"/>
      <c r="F139" s="23" t="str">
        <f>E15</f>
        <v>Mesto Veľký Šariš</v>
      </c>
      <c r="G139" s="30"/>
      <c r="H139" s="30"/>
      <c r="I139" s="25" t="s">
        <v>30</v>
      </c>
      <c r="J139" s="28" t="str">
        <f>E21</f>
        <v>Upgeo s.r.o.</v>
      </c>
      <c r="K139" s="30"/>
      <c r="L139" s="43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63" s="2" customFormat="1" ht="15.2" customHeight="1">
      <c r="A140" s="30"/>
      <c r="B140" s="31"/>
      <c r="C140" s="25" t="s">
        <v>28</v>
      </c>
      <c r="D140" s="30"/>
      <c r="E140" s="30"/>
      <c r="F140" s="23" t="str">
        <f>IF(E18="","",E18)</f>
        <v>Vyplň údaj</v>
      </c>
      <c r="G140" s="30"/>
      <c r="H140" s="30"/>
      <c r="I140" s="25" t="s">
        <v>32</v>
      </c>
      <c r="J140" s="28" t="str">
        <f>E24</f>
        <v>Upgeo s.r.o.</v>
      </c>
      <c r="K140" s="30"/>
      <c r="L140" s="43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63" s="2" customFormat="1" ht="10.35" customHeight="1">
      <c r="A141" s="30"/>
      <c r="B141" s="31"/>
      <c r="C141" s="30"/>
      <c r="D141" s="30"/>
      <c r="E141" s="30"/>
      <c r="F141" s="30"/>
      <c r="G141" s="30"/>
      <c r="H141" s="30"/>
      <c r="I141" s="30"/>
      <c r="J141" s="30"/>
      <c r="K141" s="30"/>
      <c r="L141" s="43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63" s="11" customFormat="1" ht="29.25" customHeight="1">
      <c r="A142" s="124"/>
      <c r="B142" s="125"/>
      <c r="C142" s="126" t="s">
        <v>133</v>
      </c>
      <c r="D142" s="127" t="s">
        <v>59</v>
      </c>
      <c r="E142" s="127" t="s">
        <v>55</v>
      </c>
      <c r="F142" s="127" t="s">
        <v>56</v>
      </c>
      <c r="G142" s="127" t="s">
        <v>134</v>
      </c>
      <c r="H142" s="127" t="s">
        <v>135</v>
      </c>
      <c r="I142" s="127" t="s">
        <v>136</v>
      </c>
      <c r="J142" s="128" t="s">
        <v>106</v>
      </c>
      <c r="K142" s="129" t="s">
        <v>137</v>
      </c>
      <c r="L142" s="130"/>
      <c r="M142" s="63" t="s">
        <v>1</v>
      </c>
      <c r="N142" s="64" t="s">
        <v>38</v>
      </c>
      <c r="O142" s="64" t="s">
        <v>138</v>
      </c>
      <c r="P142" s="64" t="s">
        <v>139</v>
      </c>
      <c r="Q142" s="64" t="s">
        <v>140</v>
      </c>
      <c r="R142" s="64" t="s">
        <v>141</v>
      </c>
      <c r="S142" s="64" t="s">
        <v>142</v>
      </c>
      <c r="T142" s="65" t="s">
        <v>143</v>
      </c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</row>
    <row r="143" spans="1:63" s="2" customFormat="1" ht="22.9" customHeight="1">
      <c r="A143" s="30"/>
      <c r="B143" s="31"/>
      <c r="C143" s="70" t="s">
        <v>107</v>
      </c>
      <c r="D143" s="30"/>
      <c r="E143" s="30"/>
      <c r="F143" s="30"/>
      <c r="G143" s="30"/>
      <c r="H143" s="30"/>
      <c r="I143" s="30"/>
      <c r="J143" s="131">
        <f>BK143</f>
        <v>0</v>
      </c>
      <c r="K143" s="30"/>
      <c r="L143" s="31"/>
      <c r="M143" s="66"/>
      <c r="N143" s="57"/>
      <c r="O143" s="67"/>
      <c r="P143" s="132">
        <f>P144+P150+P155+P158+P168+P176+P185+P192+P197+P200+P205</f>
        <v>0</v>
      </c>
      <c r="Q143" s="67"/>
      <c r="R143" s="132">
        <f>R144+R150+R155+R158+R168+R176+R185+R192+R197+R200+R205</f>
        <v>73.164893199999995</v>
      </c>
      <c r="S143" s="67"/>
      <c r="T143" s="133">
        <f>T144+T150+T155+T158+T168+T176+T185+T192+T197+T200+T205</f>
        <v>9.3849999999999998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T143" s="15" t="s">
        <v>73</v>
      </c>
      <c r="AU143" s="15" t="s">
        <v>108</v>
      </c>
      <c r="BK143" s="134">
        <f>BK144+BK150+BK155+BK158+BK168+BK176+BK185+BK192+BK197+BK200+BK205</f>
        <v>0</v>
      </c>
    </row>
    <row r="144" spans="1:63" s="12" customFormat="1" ht="25.9" customHeight="1">
      <c r="B144" s="135"/>
      <c r="D144" s="136" t="s">
        <v>73</v>
      </c>
      <c r="E144" s="137" t="s">
        <v>144</v>
      </c>
      <c r="F144" s="137" t="s">
        <v>145</v>
      </c>
      <c r="I144" s="138"/>
      <c r="J144" s="139">
        <f>BK144</f>
        <v>0</v>
      </c>
      <c r="L144" s="135"/>
      <c r="M144" s="140"/>
      <c r="N144" s="141"/>
      <c r="O144" s="141"/>
      <c r="P144" s="142">
        <f>P145+P147</f>
        <v>0</v>
      </c>
      <c r="Q144" s="141"/>
      <c r="R144" s="142">
        <f>R145+R147</f>
        <v>50</v>
      </c>
      <c r="S144" s="141"/>
      <c r="T144" s="143">
        <f>T145+T147</f>
        <v>0</v>
      </c>
      <c r="AR144" s="136" t="s">
        <v>81</v>
      </c>
      <c r="AT144" s="144" t="s">
        <v>73</v>
      </c>
      <c r="AU144" s="144" t="s">
        <v>74</v>
      </c>
      <c r="AY144" s="136" t="s">
        <v>146</v>
      </c>
      <c r="BK144" s="145">
        <f>BK145+BK147</f>
        <v>0</v>
      </c>
    </row>
    <row r="145" spans="1:65" s="12" customFormat="1" ht="22.9" customHeight="1">
      <c r="B145" s="135"/>
      <c r="D145" s="136" t="s">
        <v>73</v>
      </c>
      <c r="E145" s="146" t="s">
        <v>160</v>
      </c>
      <c r="F145" s="146" t="s">
        <v>161</v>
      </c>
      <c r="I145" s="138"/>
      <c r="J145" s="147">
        <f>BK145</f>
        <v>0</v>
      </c>
      <c r="L145" s="135"/>
      <c r="M145" s="140"/>
      <c r="N145" s="141"/>
      <c r="O145" s="141"/>
      <c r="P145" s="142">
        <f>P146</f>
        <v>0</v>
      </c>
      <c r="Q145" s="141"/>
      <c r="R145" s="142">
        <f>R146</f>
        <v>0</v>
      </c>
      <c r="S145" s="141"/>
      <c r="T145" s="143">
        <f>T146</f>
        <v>0</v>
      </c>
      <c r="AR145" s="136" t="s">
        <v>81</v>
      </c>
      <c r="AT145" s="144" t="s">
        <v>73</v>
      </c>
      <c r="AU145" s="144" t="s">
        <v>81</v>
      </c>
      <c r="AY145" s="136" t="s">
        <v>146</v>
      </c>
      <c r="BK145" s="145">
        <f>BK146</f>
        <v>0</v>
      </c>
    </row>
    <row r="146" spans="1:65" s="2" customFormat="1" ht="24.2" customHeight="1">
      <c r="A146" s="30"/>
      <c r="B146" s="148"/>
      <c r="C146" s="149" t="s">
        <v>81</v>
      </c>
      <c r="D146" s="149" t="s">
        <v>149</v>
      </c>
      <c r="E146" s="150" t="s">
        <v>163</v>
      </c>
      <c r="F146" s="151" t="s">
        <v>164</v>
      </c>
      <c r="G146" s="152" t="s">
        <v>165</v>
      </c>
      <c r="H146" s="153">
        <v>30</v>
      </c>
      <c r="I146" s="154"/>
      <c r="J146" s="155">
        <f>ROUND(I146*H146,2)</f>
        <v>0</v>
      </c>
      <c r="K146" s="156"/>
      <c r="L146" s="31"/>
      <c r="M146" s="157" t="s">
        <v>1</v>
      </c>
      <c r="N146" s="158" t="s">
        <v>40</v>
      </c>
      <c r="O146" s="59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1" t="s">
        <v>153</v>
      </c>
      <c r="AT146" s="161" t="s">
        <v>149</v>
      </c>
      <c r="AU146" s="161" t="s">
        <v>154</v>
      </c>
      <c r="AY146" s="15" t="s">
        <v>146</v>
      </c>
      <c r="BE146" s="162">
        <f>IF(N146="základná",J146,0)</f>
        <v>0</v>
      </c>
      <c r="BF146" s="162">
        <f>IF(N146="znížená",J146,0)</f>
        <v>0</v>
      </c>
      <c r="BG146" s="162">
        <f>IF(N146="zákl. prenesená",J146,0)</f>
        <v>0</v>
      </c>
      <c r="BH146" s="162">
        <f>IF(N146="zníž. prenesená",J146,0)</f>
        <v>0</v>
      </c>
      <c r="BI146" s="162">
        <f>IF(N146="nulová",J146,0)</f>
        <v>0</v>
      </c>
      <c r="BJ146" s="15" t="s">
        <v>154</v>
      </c>
      <c r="BK146" s="162">
        <f>ROUND(I146*H146,2)</f>
        <v>0</v>
      </c>
      <c r="BL146" s="15" t="s">
        <v>153</v>
      </c>
      <c r="BM146" s="161" t="s">
        <v>654</v>
      </c>
    </row>
    <row r="147" spans="1:65" s="12" customFormat="1" ht="22.9" customHeight="1">
      <c r="B147" s="135"/>
      <c r="D147" s="136" t="s">
        <v>73</v>
      </c>
      <c r="E147" s="146" t="s">
        <v>174</v>
      </c>
      <c r="F147" s="146" t="s">
        <v>175</v>
      </c>
      <c r="I147" s="138"/>
      <c r="J147" s="147">
        <f>BK147</f>
        <v>0</v>
      </c>
      <c r="L147" s="135"/>
      <c r="M147" s="140"/>
      <c r="N147" s="141"/>
      <c r="O147" s="141"/>
      <c r="P147" s="142">
        <f>SUM(P148:P149)</f>
        <v>0</v>
      </c>
      <c r="Q147" s="141"/>
      <c r="R147" s="142">
        <f>SUM(R148:R149)</f>
        <v>50</v>
      </c>
      <c r="S147" s="141"/>
      <c r="T147" s="143">
        <f>SUM(T148:T149)</f>
        <v>0</v>
      </c>
      <c r="AR147" s="136" t="s">
        <v>81</v>
      </c>
      <c r="AT147" s="144" t="s">
        <v>73</v>
      </c>
      <c r="AU147" s="144" t="s">
        <v>81</v>
      </c>
      <c r="AY147" s="136" t="s">
        <v>146</v>
      </c>
      <c r="BK147" s="145">
        <f>SUM(BK148:BK149)</f>
        <v>0</v>
      </c>
    </row>
    <row r="148" spans="1:65" s="2" customFormat="1" ht="24.2" customHeight="1">
      <c r="A148" s="30"/>
      <c r="B148" s="148"/>
      <c r="C148" s="149" t="s">
        <v>154</v>
      </c>
      <c r="D148" s="149" t="s">
        <v>149</v>
      </c>
      <c r="E148" s="150" t="s">
        <v>655</v>
      </c>
      <c r="F148" s="151" t="s">
        <v>656</v>
      </c>
      <c r="G148" s="152" t="s">
        <v>165</v>
      </c>
      <c r="H148" s="153">
        <v>25</v>
      </c>
      <c r="I148" s="154"/>
      <c r="J148" s="155">
        <f>ROUND(I148*H148,2)</f>
        <v>0</v>
      </c>
      <c r="K148" s="156"/>
      <c r="L148" s="31"/>
      <c r="M148" s="157" t="s">
        <v>1</v>
      </c>
      <c r="N148" s="158" t="s">
        <v>40</v>
      </c>
      <c r="O148" s="59"/>
      <c r="P148" s="159">
        <f>O148*H148</f>
        <v>0</v>
      </c>
      <c r="Q148" s="159">
        <v>0</v>
      </c>
      <c r="R148" s="159">
        <f>Q148*H148</f>
        <v>0</v>
      </c>
      <c r="S148" s="159">
        <v>0</v>
      </c>
      <c r="T148" s="160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1" t="s">
        <v>153</v>
      </c>
      <c r="AT148" s="161" t="s">
        <v>149</v>
      </c>
      <c r="AU148" s="161" t="s">
        <v>154</v>
      </c>
      <c r="AY148" s="15" t="s">
        <v>146</v>
      </c>
      <c r="BE148" s="162">
        <f>IF(N148="základná",J148,0)</f>
        <v>0</v>
      </c>
      <c r="BF148" s="162">
        <f>IF(N148="znížená",J148,0)</f>
        <v>0</v>
      </c>
      <c r="BG148" s="162">
        <f>IF(N148="zákl. prenesená",J148,0)</f>
        <v>0</v>
      </c>
      <c r="BH148" s="162">
        <f>IF(N148="zníž. prenesená",J148,0)</f>
        <v>0</v>
      </c>
      <c r="BI148" s="162">
        <f>IF(N148="nulová",J148,0)</f>
        <v>0</v>
      </c>
      <c r="BJ148" s="15" t="s">
        <v>154</v>
      </c>
      <c r="BK148" s="162">
        <f>ROUND(I148*H148,2)</f>
        <v>0</v>
      </c>
      <c r="BL148" s="15" t="s">
        <v>153</v>
      </c>
      <c r="BM148" s="161" t="s">
        <v>657</v>
      </c>
    </row>
    <row r="149" spans="1:65" s="2" customFormat="1" ht="16.5" customHeight="1">
      <c r="A149" s="30"/>
      <c r="B149" s="148"/>
      <c r="C149" s="163" t="s">
        <v>162</v>
      </c>
      <c r="D149" s="163" t="s">
        <v>213</v>
      </c>
      <c r="E149" s="164" t="s">
        <v>658</v>
      </c>
      <c r="F149" s="165" t="s">
        <v>659</v>
      </c>
      <c r="G149" s="166" t="s">
        <v>255</v>
      </c>
      <c r="H149" s="167">
        <v>50</v>
      </c>
      <c r="I149" s="168"/>
      <c r="J149" s="169">
        <f>ROUND(I149*H149,2)</f>
        <v>0</v>
      </c>
      <c r="K149" s="170"/>
      <c r="L149" s="171"/>
      <c r="M149" s="172" t="s">
        <v>1</v>
      </c>
      <c r="N149" s="173" t="s">
        <v>40</v>
      </c>
      <c r="O149" s="59"/>
      <c r="P149" s="159">
        <f>O149*H149</f>
        <v>0</v>
      </c>
      <c r="Q149" s="159">
        <v>1</v>
      </c>
      <c r="R149" s="159">
        <f>Q149*H149</f>
        <v>50</v>
      </c>
      <c r="S149" s="159">
        <v>0</v>
      </c>
      <c r="T149" s="160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1" t="s">
        <v>182</v>
      </c>
      <c r="AT149" s="161" t="s">
        <v>213</v>
      </c>
      <c r="AU149" s="161" t="s">
        <v>154</v>
      </c>
      <c r="AY149" s="15" t="s">
        <v>146</v>
      </c>
      <c r="BE149" s="162">
        <f>IF(N149="základná",J149,0)</f>
        <v>0</v>
      </c>
      <c r="BF149" s="162">
        <f>IF(N149="znížená",J149,0)</f>
        <v>0</v>
      </c>
      <c r="BG149" s="162">
        <f>IF(N149="zákl. prenesená",J149,0)</f>
        <v>0</v>
      </c>
      <c r="BH149" s="162">
        <f>IF(N149="zníž. prenesená",J149,0)</f>
        <v>0</v>
      </c>
      <c r="BI149" s="162">
        <f>IF(N149="nulová",J149,0)</f>
        <v>0</v>
      </c>
      <c r="BJ149" s="15" t="s">
        <v>154</v>
      </c>
      <c r="BK149" s="162">
        <f>ROUND(I149*H149,2)</f>
        <v>0</v>
      </c>
      <c r="BL149" s="15" t="s">
        <v>153</v>
      </c>
      <c r="BM149" s="161" t="s">
        <v>660</v>
      </c>
    </row>
    <row r="150" spans="1:65" s="12" customFormat="1" ht="25.9" customHeight="1">
      <c r="B150" s="135"/>
      <c r="D150" s="136" t="s">
        <v>73</v>
      </c>
      <c r="E150" s="137" t="s">
        <v>220</v>
      </c>
      <c r="F150" s="137" t="s">
        <v>221</v>
      </c>
      <c r="I150" s="138"/>
      <c r="J150" s="139">
        <f>BK150</f>
        <v>0</v>
      </c>
      <c r="L150" s="135"/>
      <c r="M150" s="140"/>
      <c r="N150" s="141"/>
      <c r="O150" s="141"/>
      <c r="P150" s="142">
        <f>P151</f>
        <v>0</v>
      </c>
      <c r="Q150" s="141"/>
      <c r="R150" s="142">
        <f>R151</f>
        <v>5.3759999999999997E-3</v>
      </c>
      <c r="S150" s="141"/>
      <c r="T150" s="143">
        <f>T151</f>
        <v>0</v>
      </c>
      <c r="AR150" s="136" t="s">
        <v>81</v>
      </c>
      <c r="AT150" s="144" t="s">
        <v>73</v>
      </c>
      <c r="AU150" s="144" t="s">
        <v>74</v>
      </c>
      <c r="AY150" s="136" t="s">
        <v>146</v>
      </c>
      <c r="BK150" s="145">
        <f>BK151</f>
        <v>0</v>
      </c>
    </row>
    <row r="151" spans="1:65" s="12" customFormat="1" ht="22.9" customHeight="1">
      <c r="B151" s="135"/>
      <c r="D151" s="136" t="s">
        <v>73</v>
      </c>
      <c r="E151" s="146" t="s">
        <v>222</v>
      </c>
      <c r="F151" s="146" t="s">
        <v>223</v>
      </c>
      <c r="I151" s="138"/>
      <c r="J151" s="147">
        <f>BK151</f>
        <v>0</v>
      </c>
      <c r="L151" s="135"/>
      <c r="M151" s="140"/>
      <c r="N151" s="141"/>
      <c r="O151" s="141"/>
      <c r="P151" s="142">
        <f>SUM(P152:P154)</f>
        <v>0</v>
      </c>
      <c r="Q151" s="141"/>
      <c r="R151" s="142">
        <f>SUM(R152:R154)</f>
        <v>5.3759999999999997E-3</v>
      </c>
      <c r="S151" s="141"/>
      <c r="T151" s="143">
        <f>SUM(T152:T154)</f>
        <v>0</v>
      </c>
      <c r="AR151" s="136" t="s">
        <v>81</v>
      </c>
      <c r="AT151" s="144" t="s">
        <v>73</v>
      </c>
      <c r="AU151" s="144" t="s">
        <v>81</v>
      </c>
      <c r="AY151" s="136" t="s">
        <v>146</v>
      </c>
      <c r="BK151" s="145">
        <f>SUM(BK152:BK154)</f>
        <v>0</v>
      </c>
    </row>
    <row r="152" spans="1:65" s="2" customFormat="1" ht="24.2" customHeight="1">
      <c r="A152" s="30"/>
      <c r="B152" s="148"/>
      <c r="C152" s="149" t="s">
        <v>153</v>
      </c>
      <c r="D152" s="149" t="s">
        <v>149</v>
      </c>
      <c r="E152" s="150" t="s">
        <v>661</v>
      </c>
      <c r="F152" s="151" t="s">
        <v>662</v>
      </c>
      <c r="G152" s="152" t="s">
        <v>152</v>
      </c>
      <c r="H152" s="153">
        <v>16</v>
      </c>
      <c r="I152" s="154"/>
      <c r="J152" s="155">
        <f>ROUND(I152*H152,2)</f>
        <v>0</v>
      </c>
      <c r="K152" s="156"/>
      <c r="L152" s="31"/>
      <c r="M152" s="157" t="s">
        <v>1</v>
      </c>
      <c r="N152" s="158" t="s">
        <v>40</v>
      </c>
      <c r="O152" s="59"/>
      <c r="P152" s="159">
        <f>O152*H152</f>
        <v>0</v>
      </c>
      <c r="Q152" s="159">
        <v>3.0000000000000001E-5</v>
      </c>
      <c r="R152" s="159">
        <f>Q152*H152</f>
        <v>4.8000000000000001E-4</v>
      </c>
      <c r="S152" s="159">
        <v>0</v>
      </c>
      <c r="T152" s="160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1" t="s">
        <v>153</v>
      </c>
      <c r="AT152" s="161" t="s">
        <v>149</v>
      </c>
      <c r="AU152" s="161" t="s">
        <v>154</v>
      </c>
      <c r="AY152" s="15" t="s">
        <v>146</v>
      </c>
      <c r="BE152" s="162">
        <f>IF(N152="základná",J152,0)</f>
        <v>0</v>
      </c>
      <c r="BF152" s="162">
        <f>IF(N152="znížená",J152,0)</f>
        <v>0</v>
      </c>
      <c r="BG152" s="162">
        <f>IF(N152="zákl. prenesená",J152,0)</f>
        <v>0</v>
      </c>
      <c r="BH152" s="162">
        <f>IF(N152="zníž. prenesená",J152,0)</f>
        <v>0</v>
      </c>
      <c r="BI152" s="162">
        <f>IF(N152="nulová",J152,0)</f>
        <v>0</v>
      </c>
      <c r="BJ152" s="15" t="s">
        <v>154</v>
      </c>
      <c r="BK152" s="162">
        <f>ROUND(I152*H152,2)</f>
        <v>0</v>
      </c>
      <c r="BL152" s="15" t="s">
        <v>153</v>
      </c>
      <c r="BM152" s="161" t="s">
        <v>663</v>
      </c>
    </row>
    <row r="153" spans="1:65" s="2" customFormat="1" ht="16.5" customHeight="1">
      <c r="A153" s="30"/>
      <c r="B153" s="148"/>
      <c r="C153" s="163" t="s">
        <v>170</v>
      </c>
      <c r="D153" s="163" t="s">
        <v>213</v>
      </c>
      <c r="E153" s="164" t="s">
        <v>664</v>
      </c>
      <c r="F153" s="165" t="s">
        <v>665</v>
      </c>
      <c r="G153" s="166" t="s">
        <v>152</v>
      </c>
      <c r="H153" s="167">
        <v>16.32</v>
      </c>
      <c r="I153" s="168"/>
      <c r="J153" s="169">
        <f>ROUND(I153*H153,2)</f>
        <v>0</v>
      </c>
      <c r="K153" s="170"/>
      <c r="L153" s="171"/>
      <c r="M153" s="172" t="s">
        <v>1</v>
      </c>
      <c r="N153" s="173" t="s">
        <v>40</v>
      </c>
      <c r="O153" s="59"/>
      <c r="P153" s="159">
        <f>O153*H153</f>
        <v>0</v>
      </c>
      <c r="Q153" s="159">
        <v>2.9999999999999997E-4</v>
      </c>
      <c r="R153" s="159">
        <f>Q153*H153</f>
        <v>4.8959999999999993E-3</v>
      </c>
      <c r="S153" s="159">
        <v>0</v>
      </c>
      <c r="T153" s="160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1" t="s">
        <v>182</v>
      </c>
      <c r="AT153" s="161" t="s">
        <v>213</v>
      </c>
      <c r="AU153" s="161" t="s">
        <v>154</v>
      </c>
      <c r="AY153" s="15" t="s">
        <v>146</v>
      </c>
      <c r="BE153" s="162">
        <f>IF(N153="základná",J153,0)</f>
        <v>0</v>
      </c>
      <c r="BF153" s="162">
        <f>IF(N153="znížená",J153,0)</f>
        <v>0</v>
      </c>
      <c r="BG153" s="162">
        <f>IF(N153="zákl. prenesená",J153,0)</f>
        <v>0</v>
      </c>
      <c r="BH153" s="162">
        <f>IF(N153="zníž. prenesená",J153,0)</f>
        <v>0</v>
      </c>
      <c r="BI153" s="162">
        <f>IF(N153="nulová",J153,0)</f>
        <v>0</v>
      </c>
      <c r="BJ153" s="15" t="s">
        <v>154</v>
      </c>
      <c r="BK153" s="162">
        <f>ROUND(I153*H153,2)</f>
        <v>0</v>
      </c>
      <c r="BL153" s="15" t="s">
        <v>153</v>
      </c>
      <c r="BM153" s="161" t="s">
        <v>666</v>
      </c>
    </row>
    <row r="154" spans="1:65" s="13" customFormat="1" ht="11.25">
      <c r="B154" s="174"/>
      <c r="D154" s="175" t="s">
        <v>218</v>
      </c>
      <c r="F154" s="176" t="s">
        <v>667</v>
      </c>
      <c r="H154" s="177">
        <v>16.32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82" t="s">
        <v>218</v>
      </c>
      <c r="AU154" s="182" t="s">
        <v>154</v>
      </c>
      <c r="AV154" s="13" t="s">
        <v>154</v>
      </c>
      <c r="AW154" s="13" t="s">
        <v>4</v>
      </c>
      <c r="AX154" s="13" t="s">
        <v>81</v>
      </c>
      <c r="AY154" s="182" t="s">
        <v>146</v>
      </c>
    </row>
    <row r="155" spans="1:65" s="12" customFormat="1" ht="25.9" customHeight="1">
      <c r="B155" s="135"/>
      <c r="D155" s="136" t="s">
        <v>73</v>
      </c>
      <c r="E155" s="137" t="s">
        <v>220</v>
      </c>
      <c r="F155" s="137" t="s">
        <v>221</v>
      </c>
      <c r="I155" s="138"/>
      <c r="J155" s="139">
        <f>BK155</f>
        <v>0</v>
      </c>
      <c r="L155" s="135"/>
      <c r="M155" s="140"/>
      <c r="N155" s="141"/>
      <c r="O155" s="141"/>
      <c r="P155" s="142">
        <f>P156</f>
        <v>0</v>
      </c>
      <c r="Q155" s="141"/>
      <c r="R155" s="142">
        <f>R156</f>
        <v>1.086052</v>
      </c>
      <c r="S155" s="141"/>
      <c r="T155" s="143">
        <f>T156</f>
        <v>0</v>
      </c>
      <c r="AR155" s="136" t="s">
        <v>81</v>
      </c>
      <c r="AT155" s="144" t="s">
        <v>73</v>
      </c>
      <c r="AU155" s="144" t="s">
        <v>74</v>
      </c>
      <c r="AY155" s="136" t="s">
        <v>146</v>
      </c>
      <c r="BK155" s="145">
        <f>BK156</f>
        <v>0</v>
      </c>
    </row>
    <row r="156" spans="1:65" s="12" customFormat="1" ht="22.9" customHeight="1">
      <c r="B156" s="135"/>
      <c r="D156" s="136" t="s">
        <v>73</v>
      </c>
      <c r="E156" s="146" t="s">
        <v>233</v>
      </c>
      <c r="F156" s="146" t="s">
        <v>234</v>
      </c>
      <c r="I156" s="138"/>
      <c r="J156" s="147">
        <f>BK156</f>
        <v>0</v>
      </c>
      <c r="L156" s="135"/>
      <c r="M156" s="140"/>
      <c r="N156" s="141"/>
      <c r="O156" s="141"/>
      <c r="P156" s="142">
        <f>P157</f>
        <v>0</v>
      </c>
      <c r="Q156" s="141"/>
      <c r="R156" s="142">
        <f>R157</f>
        <v>1.086052</v>
      </c>
      <c r="S156" s="141"/>
      <c r="T156" s="143">
        <f>T157</f>
        <v>0</v>
      </c>
      <c r="AR156" s="136" t="s">
        <v>81</v>
      </c>
      <c r="AT156" s="144" t="s">
        <v>73</v>
      </c>
      <c r="AU156" s="144" t="s">
        <v>81</v>
      </c>
      <c r="AY156" s="136" t="s">
        <v>146</v>
      </c>
      <c r="BK156" s="145">
        <f>BK157</f>
        <v>0</v>
      </c>
    </row>
    <row r="157" spans="1:65" s="2" customFormat="1" ht="24.2" customHeight="1">
      <c r="A157" s="30"/>
      <c r="B157" s="148"/>
      <c r="C157" s="149" t="s">
        <v>176</v>
      </c>
      <c r="D157" s="149" t="s">
        <v>149</v>
      </c>
      <c r="E157" s="150" t="s">
        <v>668</v>
      </c>
      <c r="F157" s="151" t="s">
        <v>669</v>
      </c>
      <c r="G157" s="152" t="s">
        <v>238</v>
      </c>
      <c r="H157" s="153">
        <v>4.4000000000000004</v>
      </c>
      <c r="I157" s="154"/>
      <c r="J157" s="155">
        <f>ROUND(I157*H157,2)</f>
        <v>0</v>
      </c>
      <c r="K157" s="156"/>
      <c r="L157" s="31"/>
      <c r="M157" s="157" t="s">
        <v>1</v>
      </c>
      <c r="N157" s="158" t="s">
        <v>40</v>
      </c>
      <c r="O157" s="59"/>
      <c r="P157" s="159">
        <f>O157*H157</f>
        <v>0</v>
      </c>
      <c r="Q157" s="159">
        <v>0.24682999999999999</v>
      </c>
      <c r="R157" s="159">
        <f>Q157*H157</f>
        <v>1.086052</v>
      </c>
      <c r="S157" s="159">
        <v>0</v>
      </c>
      <c r="T157" s="160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1" t="s">
        <v>153</v>
      </c>
      <c r="AT157" s="161" t="s">
        <v>149</v>
      </c>
      <c r="AU157" s="161" t="s">
        <v>154</v>
      </c>
      <c r="AY157" s="15" t="s">
        <v>146</v>
      </c>
      <c r="BE157" s="162">
        <f>IF(N157="základná",J157,0)</f>
        <v>0</v>
      </c>
      <c r="BF157" s="162">
        <f>IF(N157="znížená",J157,0)</f>
        <v>0</v>
      </c>
      <c r="BG157" s="162">
        <f>IF(N157="zákl. prenesená",J157,0)</f>
        <v>0</v>
      </c>
      <c r="BH157" s="162">
        <f>IF(N157="zníž. prenesená",J157,0)</f>
        <v>0</v>
      </c>
      <c r="BI157" s="162">
        <f>IF(N157="nulová",J157,0)</f>
        <v>0</v>
      </c>
      <c r="BJ157" s="15" t="s">
        <v>154</v>
      </c>
      <c r="BK157" s="162">
        <f>ROUND(I157*H157,2)</f>
        <v>0</v>
      </c>
      <c r="BL157" s="15" t="s">
        <v>153</v>
      </c>
      <c r="BM157" s="161" t="s">
        <v>670</v>
      </c>
    </row>
    <row r="158" spans="1:65" s="12" customFormat="1" ht="25.9" customHeight="1">
      <c r="B158" s="135"/>
      <c r="D158" s="136" t="s">
        <v>73</v>
      </c>
      <c r="E158" s="137" t="s">
        <v>240</v>
      </c>
      <c r="F158" s="137" t="s">
        <v>241</v>
      </c>
      <c r="I158" s="138"/>
      <c r="J158" s="139">
        <f>BK158</f>
        <v>0</v>
      </c>
      <c r="L158" s="135"/>
      <c r="M158" s="140"/>
      <c r="N158" s="141"/>
      <c r="O158" s="141"/>
      <c r="P158" s="142">
        <f>P159+P163+P165</f>
        <v>0</v>
      </c>
      <c r="Q158" s="141"/>
      <c r="R158" s="142">
        <f>R159+R163+R165</f>
        <v>0</v>
      </c>
      <c r="S158" s="141"/>
      <c r="T158" s="143">
        <f>T159+T163+T165</f>
        <v>9.3849999999999998</v>
      </c>
      <c r="AR158" s="136" t="s">
        <v>81</v>
      </c>
      <c r="AT158" s="144" t="s">
        <v>73</v>
      </c>
      <c r="AU158" s="144" t="s">
        <v>74</v>
      </c>
      <c r="AY158" s="136" t="s">
        <v>146</v>
      </c>
      <c r="BK158" s="145">
        <f>BK159+BK163+BK165</f>
        <v>0</v>
      </c>
    </row>
    <row r="159" spans="1:65" s="12" customFormat="1" ht="22.9" customHeight="1">
      <c r="B159" s="135"/>
      <c r="D159" s="136" t="s">
        <v>73</v>
      </c>
      <c r="E159" s="146" t="s">
        <v>242</v>
      </c>
      <c r="F159" s="146" t="s">
        <v>243</v>
      </c>
      <c r="I159" s="138"/>
      <c r="J159" s="147">
        <f>BK159</f>
        <v>0</v>
      </c>
      <c r="L159" s="135"/>
      <c r="M159" s="140"/>
      <c r="N159" s="141"/>
      <c r="O159" s="141"/>
      <c r="P159" s="142">
        <f>SUM(P160:P162)</f>
        <v>0</v>
      </c>
      <c r="Q159" s="141"/>
      <c r="R159" s="142">
        <f>SUM(R160:R162)</f>
        <v>0</v>
      </c>
      <c r="S159" s="141"/>
      <c r="T159" s="143">
        <f>SUM(T160:T162)</f>
        <v>9.0150000000000006</v>
      </c>
      <c r="AR159" s="136" t="s">
        <v>81</v>
      </c>
      <c r="AT159" s="144" t="s">
        <v>73</v>
      </c>
      <c r="AU159" s="144" t="s">
        <v>81</v>
      </c>
      <c r="AY159" s="136" t="s">
        <v>146</v>
      </c>
      <c r="BK159" s="145">
        <f>SUM(BK160:BK162)</f>
        <v>0</v>
      </c>
    </row>
    <row r="160" spans="1:65" s="2" customFormat="1" ht="37.9" customHeight="1">
      <c r="A160" s="30"/>
      <c r="B160" s="148"/>
      <c r="C160" s="149" t="s">
        <v>469</v>
      </c>
      <c r="D160" s="149" t="s">
        <v>149</v>
      </c>
      <c r="E160" s="150" t="s">
        <v>249</v>
      </c>
      <c r="F160" s="151" t="s">
        <v>671</v>
      </c>
      <c r="G160" s="152" t="s">
        <v>165</v>
      </c>
      <c r="H160" s="153">
        <v>2.5</v>
      </c>
      <c r="I160" s="154"/>
      <c r="J160" s="155">
        <f>ROUND(I160*H160,2)</f>
        <v>0</v>
      </c>
      <c r="K160" s="156"/>
      <c r="L160" s="31"/>
      <c r="M160" s="157" t="s">
        <v>1</v>
      </c>
      <c r="N160" s="158" t="s">
        <v>40</v>
      </c>
      <c r="O160" s="59"/>
      <c r="P160" s="159">
        <f>O160*H160</f>
        <v>0</v>
      </c>
      <c r="Q160" s="159">
        <v>0</v>
      </c>
      <c r="R160" s="159">
        <f>Q160*H160</f>
        <v>0</v>
      </c>
      <c r="S160" s="159">
        <v>2.2000000000000002</v>
      </c>
      <c r="T160" s="160">
        <f>S160*H160</f>
        <v>5.5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1" t="s">
        <v>153</v>
      </c>
      <c r="AT160" s="161" t="s">
        <v>149</v>
      </c>
      <c r="AU160" s="161" t="s">
        <v>154</v>
      </c>
      <c r="AY160" s="15" t="s">
        <v>146</v>
      </c>
      <c r="BE160" s="162">
        <f>IF(N160="základná",J160,0)</f>
        <v>0</v>
      </c>
      <c r="BF160" s="162">
        <f>IF(N160="znížená",J160,0)</f>
        <v>0</v>
      </c>
      <c r="BG160" s="162">
        <f>IF(N160="zákl. prenesená",J160,0)</f>
        <v>0</v>
      </c>
      <c r="BH160" s="162">
        <f>IF(N160="zníž. prenesená",J160,0)</f>
        <v>0</v>
      </c>
      <c r="BI160" s="162">
        <f>IF(N160="nulová",J160,0)</f>
        <v>0</v>
      </c>
      <c r="BJ160" s="15" t="s">
        <v>154</v>
      </c>
      <c r="BK160" s="162">
        <f>ROUND(I160*H160,2)</f>
        <v>0</v>
      </c>
      <c r="BL160" s="15" t="s">
        <v>153</v>
      </c>
      <c r="BM160" s="161" t="s">
        <v>672</v>
      </c>
    </row>
    <row r="161" spans="1:65" s="2" customFormat="1" ht="44.25" customHeight="1">
      <c r="A161" s="30"/>
      <c r="B161" s="148"/>
      <c r="C161" s="149" t="s">
        <v>182</v>
      </c>
      <c r="D161" s="149" t="s">
        <v>149</v>
      </c>
      <c r="E161" s="150" t="s">
        <v>253</v>
      </c>
      <c r="F161" s="151" t="s">
        <v>673</v>
      </c>
      <c r="G161" s="152" t="s">
        <v>255</v>
      </c>
      <c r="H161" s="153">
        <v>2.5</v>
      </c>
      <c r="I161" s="154"/>
      <c r="J161" s="155">
        <f>ROUND(I161*H161,2)</f>
        <v>0</v>
      </c>
      <c r="K161" s="156"/>
      <c r="L161" s="31"/>
      <c r="M161" s="157" t="s">
        <v>1</v>
      </c>
      <c r="N161" s="158" t="s">
        <v>40</v>
      </c>
      <c r="O161" s="59"/>
      <c r="P161" s="159">
        <f>O161*H161</f>
        <v>0</v>
      </c>
      <c r="Q161" s="159">
        <v>0</v>
      </c>
      <c r="R161" s="159">
        <f>Q161*H161</f>
        <v>0</v>
      </c>
      <c r="S161" s="159">
        <v>1.25</v>
      </c>
      <c r="T161" s="160">
        <f>S161*H161</f>
        <v>3.125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1" t="s">
        <v>153</v>
      </c>
      <c r="AT161" s="161" t="s">
        <v>149</v>
      </c>
      <c r="AU161" s="161" t="s">
        <v>154</v>
      </c>
      <c r="AY161" s="15" t="s">
        <v>146</v>
      </c>
      <c r="BE161" s="162">
        <f>IF(N161="základná",J161,0)</f>
        <v>0</v>
      </c>
      <c r="BF161" s="162">
        <f>IF(N161="znížená",J161,0)</f>
        <v>0</v>
      </c>
      <c r="BG161" s="162">
        <f>IF(N161="zákl. prenesená",J161,0)</f>
        <v>0</v>
      </c>
      <c r="BH161" s="162">
        <f>IF(N161="zníž. prenesená",J161,0)</f>
        <v>0</v>
      </c>
      <c r="BI161" s="162">
        <f>IF(N161="nulová",J161,0)</f>
        <v>0</v>
      </c>
      <c r="BJ161" s="15" t="s">
        <v>154</v>
      </c>
      <c r="BK161" s="162">
        <f>ROUND(I161*H161,2)</f>
        <v>0</v>
      </c>
      <c r="BL161" s="15" t="s">
        <v>153</v>
      </c>
      <c r="BM161" s="161" t="s">
        <v>674</v>
      </c>
    </row>
    <row r="162" spans="1:65" s="2" customFormat="1" ht="24.2" customHeight="1">
      <c r="A162" s="30"/>
      <c r="B162" s="148"/>
      <c r="C162" s="149" t="s">
        <v>190</v>
      </c>
      <c r="D162" s="149" t="s">
        <v>149</v>
      </c>
      <c r="E162" s="150" t="s">
        <v>675</v>
      </c>
      <c r="F162" s="151" t="s">
        <v>676</v>
      </c>
      <c r="G162" s="152" t="s">
        <v>165</v>
      </c>
      <c r="H162" s="153">
        <v>0.5</v>
      </c>
      <c r="I162" s="154"/>
      <c r="J162" s="155">
        <f>ROUND(I162*H162,2)</f>
        <v>0</v>
      </c>
      <c r="K162" s="156"/>
      <c r="L162" s="31"/>
      <c r="M162" s="157" t="s">
        <v>1</v>
      </c>
      <c r="N162" s="158" t="s">
        <v>40</v>
      </c>
      <c r="O162" s="59"/>
      <c r="P162" s="159">
        <f>O162*H162</f>
        <v>0</v>
      </c>
      <c r="Q162" s="159">
        <v>0</v>
      </c>
      <c r="R162" s="159">
        <f>Q162*H162</f>
        <v>0</v>
      </c>
      <c r="S162" s="159">
        <v>0.78</v>
      </c>
      <c r="T162" s="160">
        <f>S162*H162</f>
        <v>0.39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1" t="s">
        <v>153</v>
      </c>
      <c r="AT162" s="161" t="s">
        <v>149</v>
      </c>
      <c r="AU162" s="161" t="s">
        <v>154</v>
      </c>
      <c r="AY162" s="15" t="s">
        <v>146</v>
      </c>
      <c r="BE162" s="162">
        <f>IF(N162="základná",J162,0)</f>
        <v>0</v>
      </c>
      <c r="BF162" s="162">
        <f>IF(N162="znížená",J162,0)</f>
        <v>0</v>
      </c>
      <c r="BG162" s="162">
        <f>IF(N162="zákl. prenesená",J162,0)</f>
        <v>0</v>
      </c>
      <c r="BH162" s="162">
        <f>IF(N162="zníž. prenesená",J162,0)</f>
        <v>0</v>
      </c>
      <c r="BI162" s="162">
        <f>IF(N162="nulová",J162,0)</f>
        <v>0</v>
      </c>
      <c r="BJ162" s="15" t="s">
        <v>154</v>
      </c>
      <c r="BK162" s="162">
        <f>ROUND(I162*H162,2)</f>
        <v>0</v>
      </c>
      <c r="BL162" s="15" t="s">
        <v>153</v>
      </c>
      <c r="BM162" s="161" t="s">
        <v>677</v>
      </c>
    </row>
    <row r="163" spans="1:65" s="12" customFormat="1" ht="22.9" customHeight="1">
      <c r="B163" s="135"/>
      <c r="D163" s="136" t="s">
        <v>73</v>
      </c>
      <c r="E163" s="146" t="s">
        <v>257</v>
      </c>
      <c r="F163" s="146" t="s">
        <v>258</v>
      </c>
      <c r="I163" s="138"/>
      <c r="J163" s="147">
        <f>BK163</f>
        <v>0</v>
      </c>
      <c r="L163" s="135"/>
      <c r="M163" s="140"/>
      <c r="N163" s="141"/>
      <c r="O163" s="141"/>
      <c r="P163" s="142">
        <f>P164</f>
        <v>0</v>
      </c>
      <c r="Q163" s="141"/>
      <c r="R163" s="142">
        <f>R164</f>
        <v>0</v>
      </c>
      <c r="S163" s="141"/>
      <c r="T163" s="143">
        <f>T164</f>
        <v>0.37</v>
      </c>
      <c r="AR163" s="136" t="s">
        <v>81</v>
      </c>
      <c r="AT163" s="144" t="s">
        <v>73</v>
      </c>
      <c r="AU163" s="144" t="s">
        <v>81</v>
      </c>
      <c r="AY163" s="136" t="s">
        <v>146</v>
      </c>
      <c r="BK163" s="145">
        <f>BK164</f>
        <v>0</v>
      </c>
    </row>
    <row r="164" spans="1:65" s="2" customFormat="1" ht="24.2" customHeight="1">
      <c r="A164" s="30"/>
      <c r="B164" s="148"/>
      <c r="C164" s="149" t="s">
        <v>200</v>
      </c>
      <c r="D164" s="149" t="s">
        <v>149</v>
      </c>
      <c r="E164" s="150" t="s">
        <v>678</v>
      </c>
      <c r="F164" s="151" t="s">
        <v>679</v>
      </c>
      <c r="G164" s="152" t="s">
        <v>238</v>
      </c>
      <c r="H164" s="153">
        <v>10</v>
      </c>
      <c r="I164" s="154"/>
      <c r="J164" s="155">
        <f>ROUND(I164*H164,2)</f>
        <v>0</v>
      </c>
      <c r="K164" s="156"/>
      <c r="L164" s="31"/>
      <c r="M164" s="157" t="s">
        <v>1</v>
      </c>
      <c r="N164" s="158" t="s">
        <v>40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3.6999999999999998E-2</v>
      </c>
      <c r="T164" s="160">
        <f>S164*H164</f>
        <v>0.37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1" t="s">
        <v>153</v>
      </c>
      <c r="AT164" s="161" t="s">
        <v>149</v>
      </c>
      <c r="AU164" s="161" t="s">
        <v>154</v>
      </c>
      <c r="AY164" s="15" t="s">
        <v>146</v>
      </c>
      <c r="BE164" s="162">
        <f>IF(N164="základná",J164,0)</f>
        <v>0</v>
      </c>
      <c r="BF164" s="162">
        <f>IF(N164="znížená",J164,0)</f>
        <v>0</v>
      </c>
      <c r="BG164" s="162">
        <f>IF(N164="zákl. prenesená",J164,0)</f>
        <v>0</v>
      </c>
      <c r="BH164" s="162">
        <f>IF(N164="zníž. prenesená",J164,0)</f>
        <v>0</v>
      </c>
      <c r="BI164" s="162">
        <f>IF(N164="nulová",J164,0)</f>
        <v>0</v>
      </c>
      <c r="BJ164" s="15" t="s">
        <v>154</v>
      </c>
      <c r="BK164" s="162">
        <f>ROUND(I164*H164,2)</f>
        <v>0</v>
      </c>
      <c r="BL164" s="15" t="s">
        <v>153</v>
      </c>
      <c r="BM164" s="161" t="s">
        <v>680</v>
      </c>
    </row>
    <row r="165" spans="1:65" s="12" customFormat="1" ht="22.9" customHeight="1">
      <c r="B165" s="135"/>
      <c r="D165" s="136" t="s">
        <v>73</v>
      </c>
      <c r="E165" s="146" t="s">
        <v>278</v>
      </c>
      <c r="F165" s="146" t="s">
        <v>279</v>
      </c>
      <c r="I165" s="138"/>
      <c r="J165" s="147">
        <f>BK165</f>
        <v>0</v>
      </c>
      <c r="L165" s="135"/>
      <c r="M165" s="140"/>
      <c r="N165" s="141"/>
      <c r="O165" s="141"/>
      <c r="P165" s="142">
        <f>SUM(P166:P167)</f>
        <v>0</v>
      </c>
      <c r="Q165" s="141"/>
      <c r="R165" s="142">
        <f>SUM(R166:R167)</f>
        <v>0</v>
      </c>
      <c r="S165" s="141"/>
      <c r="T165" s="143">
        <f>SUM(T166:T167)</f>
        <v>0</v>
      </c>
      <c r="AR165" s="136" t="s">
        <v>81</v>
      </c>
      <c r="AT165" s="144" t="s">
        <v>73</v>
      </c>
      <c r="AU165" s="144" t="s">
        <v>81</v>
      </c>
      <c r="AY165" s="136" t="s">
        <v>146</v>
      </c>
      <c r="BK165" s="145">
        <f>SUM(BK166:BK167)</f>
        <v>0</v>
      </c>
    </row>
    <row r="166" spans="1:65" s="2" customFormat="1" ht="24.2" customHeight="1">
      <c r="A166" s="30"/>
      <c r="B166" s="148"/>
      <c r="C166" s="149" t="s">
        <v>204</v>
      </c>
      <c r="D166" s="149" t="s">
        <v>149</v>
      </c>
      <c r="E166" s="150" t="s">
        <v>681</v>
      </c>
      <c r="F166" s="151" t="s">
        <v>682</v>
      </c>
      <c r="G166" s="152" t="s">
        <v>255</v>
      </c>
      <c r="H166" s="153">
        <v>9.3849999999999998</v>
      </c>
      <c r="I166" s="154"/>
      <c r="J166" s="155">
        <f>ROUND(I166*H166,2)</f>
        <v>0</v>
      </c>
      <c r="K166" s="156"/>
      <c r="L166" s="31"/>
      <c r="M166" s="157" t="s">
        <v>1</v>
      </c>
      <c r="N166" s="158" t="s">
        <v>40</v>
      </c>
      <c r="O166" s="59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1" t="s">
        <v>153</v>
      </c>
      <c r="AT166" s="161" t="s">
        <v>149</v>
      </c>
      <c r="AU166" s="161" t="s">
        <v>154</v>
      </c>
      <c r="AY166" s="15" t="s">
        <v>146</v>
      </c>
      <c r="BE166" s="162">
        <f>IF(N166="základná",J166,0)</f>
        <v>0</v>
      </c>
      <c r="BF166" s="162">
        <f>IF(N166="znížená",J166,0)</f>
        <v>0</v>
      </c>
      <c r="BG166" s="162">
        <f>IF(N166="zákl. prenesená",J166,0)</f>
        <v>0</v>
      </c>
      <c r="BH166" s="162">
        <f>IF(N166="zníž. prenesená",J166,0)</f>
        <v>0</v>
      </c>
      <c r="BI166" s="162">
        <f>IF(N166="nulová",J166,0)</f>
        <v>0</v>
      </c>
      <c r="BJ166" s="15" t="s">
        <v>154</v>
      </c>
      <c r="BK166" s="162">
        <f>ROUND(I166*H166,2)</f>
        <v>0</v>
      </c>
      <c r="BL166" s="15" t="s">
        <v>153</v>
      </c>
      <c r="BM166" s="161" t="s">
        <v>683</v>
      </c>
    </row>
    <row r="167" spans="1:65" s="2" customFormat="1" ht="24.2" customHeight="1">
      <c r="A167" s="30"/>
      <c r="B167" s="148"/>
      <c r="C167" s="149" t="s">
        <v>208</v>
      </c>
      <c r="D167" s="149" t="s">
        <v>149</v>
      </c>
      <c r="E167" s="150" t="s">
        <v>684</v>
      </c>
      <c r="F167" s="151" t="s">
        <v>685</v>
      </c>
      <c r="G167" s="152" t="s">
        <v>255</v>
      </c>
      <c r="H167" s="153">
        <v>9.3849999999999998</v>
      </c>
      <c r="I167" s="154"/>
      <c r="J167" s="155">
        <f>ROUND(I167*H167,2)</f>
        <v>0</v>
      </c>
      <c r="K167" s="156"/>
      <c r="L167" s="31"/>
      <c r="M167" s="157" t="s">
        <v>1</v>
      </c>
      <c r="N167" s="158" t="s">
        <v>40</v>
      </c>
      <c r="O167" s="59"/>
      <c r="P167" s="159">
        <f>O167*H167</f>
        <v>0</v>
      </c>
      <c r="Q167" s="159">
        <v>0</v>
      </c>
      <c r="R167" s="159">
        <f>Q167*H167</f>
        <v>0</v>
      </c>
      <c r="S167" s="159">
        <v>0</v>
      </c>
      <c r="T167" s="160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1" t="s">
        <v>153</v>
      </c>
      <c r="AT167" s="161" t="s">
        <v>149</v>
      </c>
      <c r="AU167" s="161" t="s">
        <v>154</v>
      </c>
      <c r="AY167" s="15" t="s">
        <v>146</v>
      </c>
      <c r="BE167" s="162">
        <f>IF(N167="základná",J167,0)</f>
        <v>0</v>
      </c>
      <c r="BF167" s="162">
        <f>IF(N167="znížená",J167,0)</f>
        <v>0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15" t="s">
        <v>154</v>
      </c>
      <c r="BK167" s="162">
        <f>ROUND(I167*H167,2)</f>
        <v>0</v>
      </c>
      <c r="BL167" s="15" t="s">
        <v>153</v>
      </c>
      <c r="BM167" s="161" t="s">
        <v>686</v>
      </c>
    </row>
    <row r="168" spans="1:65" s="12" customFormat="1" ht="25.9" customHeight="1">
      <c r="B168" s="135"/>
      <c r="D168" s="136" t="s">
        <v>73</v>
      </c>
      <c r="E168" s="137" t="s">
        <v>204</v>
      </c>
      <c r="F168" s="137" t="s">
        <v>466</v>
      </c>
      <c r="I168" s="138"/>
      <c r="J168" s="139">
        <f>BK168</f>
        <v>0</v>
      </c>
      <c r="L168" s="135"/>
      <c r="M168" s="140"/>
      <c r="N168" s="141"/>
      <c r="O168" s="141"/>
      <c r="P168" s="142">
        <f>P169+P174</f>
        <v>0</v>
      </c>
      <c r="Q168" s="141"/>
      <c r="R168" s="142">
        <f>R169+R174</f>
        <v>19.824404000000001</v>
      </c>
      <c r="S168" s="141"/>
      <c r="T168" s="143">
        <f>T169+T174</f>
        <v>0</v>
      </c>
      <c r="AR168" s="136" t="s">
        <v>81</v>
      </c>
      <c r="AT168" s="144" t="s">
        <v>73</v>
      </c>
      <c r="AU168" s="144" t="s">
        <v>74</v>
      </c>
      <c r="AY168" s="136" t="s">
        <v>146</v>
      </c>
      <c r="BK168" s="145">
        <f>BK169+BK174</f>
        <v>0</v>
      </c>
    </row>
    <row r="169" spans="1:65" s="12" customFormat="1" ht="22.9" customHeight="1">
      <c r="B169" s="135"/>
      <c r="D169" s="136" t="s">
        <v>73</v>
      </c>
      <c r="E169" s="146" t="s">
        <v>493</v>
      </c>
      <c r="F169" s="146" t="s">
        <v>494</v>
      </c>
      <c r="I169" s="138"/>
      <c r="J169" s="147">
        <f>BK169</f>
        <v>0</v>
      </c>
      <c r="L169" s="135"/>
      <c r="M169" s="140"/>
      <c r="N169" s="141"/>
      <c r="O169" s="141"/>
      <c r="P169" s="142">
        <f>SUM(P170:P173)</f>
        <v>0</v>
      </c>
      <c r="Q169" s="141"/>
      <c r="R169" s="142">
        <f>SUM(R170:R173)</f>
        <v>16.226964000000002</v>
      </c>
      <c r="S169" s="141"/>
      <c r="T169" s="143">
        <f>SUM(T170:T173)</f>
        <v>0</v>
      </c>
      <c r="AR169" s="136" t="s">
        <v>81</v>
      </c>
      <c r="AT169" s="144" t="s">
        <v>73</v>
      </c>
      <c r="AU169" s="144" t="s">
        <v>81</v>
      </c>
      <c r="AY169" s="136" t="s">
        <v>146</v>
      </c>
      <c r="BK169" s="145">
        <f>SUM(BK170:BK173)</f>
        <v>0</v>
      </c>
    </row>
    <row r="170" spans="1:65" s="2" customFormat="1" ht="24.2" customHeight="1">
      <c r="A170" s="30"/>
      <c r="B170" s="148"/>
      <c r="C170" s="149" t="s">
        <v>212</v>
      </c>
      <c r="D170" s="149" t="s">
        <v>149</v>
      </c>
      <c r="E170" s="150" t="s">
        <v>687</v>
      </c>
      <c r="F170" s="151" t="s">
        <v>688</v>
      </c>
      <c r="G170" s="152" t="s">
        <v>165</v>
      </c>
      <c r="H170" s="153">
        <v>6.8</v>
      </c>
      <c r="I170" s="154"/>
      <c r="J170" s="155">
        <f>ROUND(I170*H170,2)</f>
        <v>0</v>
      </c>
      <c r="K170" s="156"/>
      <c r="L170" s="31"/>
      <c r="M170" s="157" t="s">
        <v>1</v>
      </c>
      <c r="N170" s="158" t="s">
        <v>40</v>
      </c>
      <c r="O170" s="59"/>
      <c r="P170" s="159">
        <f>O170*H170</f>
        <v>0</v>
      </c>
      <c r="Q170" s="159">
        <v>2.3225600000000002</v>
      </c>
      <c r="R170" s="159">
        <f>Q170*H170</f>
        <v>15.793408000000001</v>
      </c>
      <c r="S170" s="159">
        <v>0</v>
      </c>
      <c r="T170" s="160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1" t="s">
        <v>153</v>
      </c>
      <c r="AT170" s="161" t="s">
        <v>149</v>
      </c>
      <c r="AU170" s="161" t="s">
        <v>154</v>
      </c>
      <c r="AY170" s="15" t="s">
        <v>146</v>
      </c>
      <c r="BE170" s="162">
        <f>IF(N170="základná",J170,0)</f>
        <v>0</v>
      </c>
      <c r="BF170" s="162">
        <f>IF(N170="znížená",J170,0)</f>
        <v>0</v>
      </c>
      <c r="BG170" s="162">
        <f>IF(N170="zákl. prenesená",J170,0)</f>
        <v>0</v>
      </c>
      <c r="BH170" s="162">
        <f>IF(N170="zníž. prenesená",J170,0)</f>
        <v>0</v>
      </c>
      <c r="BI170" s="162">
        <f>IF(N170="nulová",J170,0)</f>
        <v>0</v>
      </c>
      <c r="BJ170" s="15" t="s">
        <v>154</v>
      </c>
      <c r="BK170" s="162">
        <f>ROUND(I170*H170,2)</f>
        <v>0</v>
      </c>
      <c r="BL170" s="15" t="s">
        <v>153</v>
      </c>
      <c r="BM170" s="161" t="s">
        <v>689</v>
      </c>
    </row>
    <row r="171" spans="1:65" s="2" customFormat="1" ht="24.2" customHeight="1">
      <c r="A171" s="30"/>
      <c r="B171" s="148"/>
      <c r="C171" s="149" t="s">
        <v>224</v>
      </c>
      <c r="D171" s="149" t="s">
        <v>149</v>
      </c>
      <c r="E171" s="150" t="s">
        <v>690</v>
      </c>
      <c r="F171" s="151" t="s">
        <v>691</v>
      </c>
      <c r="G171" s="152" t="s">
        <v>152</v>
      </c>
      <c r="H171" s="153">
        <v>20</v>
      </c>
      <c r="I171" s="154"/>
      <c r="J171" s="155">
        <f>ROUND(I171*H171,2)</f>
        <v>0</v>
      </c>
      <c r="K171" s="156"/>
      <c r="L171" s="31"/>
      <c r="M171" s="157" t="s">
        <v>1</v>
      </c>
      <c r="N171" s="158" t="s">
        <v>40</v>
      </c>
      <c r="O171" s="59"/>
      <c r="P171" s="159">
        <f>O171*H171</f>
        <v>0</v>
      </c>
      <c r="Q171" s="159">
        <v>3.46E-3</v>
      </c>
      <c r="R171" s="159">
        <f>Q171*H171</f>
        <v>6.9199999999999998E-2</v>
      </c>
      <c r="S171" s="159">
        <v>0</v>
      </c>
      <c r="T171" s="160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1" t="s">
        <v>153</v>
      </c>
      <c r="AT171" s="161" t="s">
        <v>149</v>
      </c>
      <c r="AU171" s="161" t="s">
        <v>154</v>
      </c>
      <c r="AY171" s="15" t="s">
        <v>146</v>
      </c>
      <c r="BE171" s="162">
        <f>IF(N171="základná",J171,0)</f>
        <v>0</v>
      </c>
      <c r="BF171" s="162">
        <f>IF(N171="znížená",J171,0)</f>
        <v>0</v>
      </c>
      <c r="BG171" s="162">
        <f>IF(N171="zákl. prenesená",J171,0)</f>
        <v>0</v>
      </c>
      <c r="BH171" s="162">
        <f>IF(N171="zníž. prenesená",J171,0)</f>
        <v>0</v>
      </c>
      <c r="BI171" s="162">
        <f>IF(N171="nulová",J171,0)</f>
        <v>0</v>
      </c>
      <c r="BJ171" s="15" t="s">
        <v>154</v>
      </c>
      <c r="BK171" s="162">
        <f>ROUND(I171*H171,2)</f>
        <v>0</v>
      </c>
      <c r="BL171" s="15" t="s">
        <v>153</v>
      </c>
      <c r="BM171" s="161" t="s">
        <v>692</v>
      </c>
    </row>
    <row r="172" spans="1:65" s="2" customFormat="1" ht="24.2" customHeight="1">
      <c r="A172" s="30"/>
      <c r="B172" s="148"/>
      <c r="C172" s="149" t="s">
        <v>228</v>
      </c>
      <c r="D172" s="149" t="s">
        <v>149</v>
      </c>
      <c r="E172" s="150" t="s">
        <v>693</v>
      </c>
      <c r="F172" s="151" t="s">
        <v>694</v>
      </c>
      <c r="G172" s="152" t="s">
        <v>152</v>
      </c>
      <c r="H172" s="153">
        <v>20</v>
      </c>
      <c r="I172" s="154"/>
      <c r="J172" s="155">
        <f>ROUND(I172*H172,2)</f>
        <v>0</v>
      </c>
      <c r="K172" s="156"/>
      <c r="L172" s="31"/>
      <c r="M172" s="157" t="s">
        <v>1</v>
      </c>
      <c r="N172" s="158" t="s">
        <v>40</v>
      </c>
      <c r="O172" s="59"/>
      <c r="P172" s="159">
        <f>O172*H172</f>
        <v>0</v>
      </c>
      <c r="Q172" s="159">
        <v>5.0000000000000002E-5</v>
      </c>
      <c r="R172" s="159">
        <f>Q172*H172</f>
        <v>1E-3</v>
      </c>
      <c r="S172" s="159">
        <v>0</v>
      </c>
      <c r="T172" s="160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1" t="s">
        <v>153</v>
      </c>
      <c r="AT172" s="161" t="s">
        <v>149</v>
      </c>
      <c r="AU172" s="161" t="s">
        <v>154</v>
      </c>
      <c r="AY172" s="15" t="s">
        <v>146</v>
      </c>
      <c r="BE172" s="162">
        <f>IF(N172="základná",J172,0)</f>
        <v>0</v>
      </c>
      <c r="BF172" s="162">
        <f>IF(N172="znížená",J172,0)</f>
        <v>0</v>
      </c>
      <c r="BG172" s="162">
        <f>IF(N172="zákl. prenesená",J172,0)</f>
        <v>0</v>
      </c>
      <c r="BH172" s="162">
        <f>IF(N172="zníž. prenesená",J172,0)</f>
        <v>0</v>
      </c>
      <c r="BI172" s="162">
        <f>IF(N172="nulová",J172,0)</f>
        <v>0</v>
      </c>
      <c r="BJ172" s="15" t="s">
        <v>154</v>
      </c>
      <c r="BK172" s="162">
        <f>ROUND(I172*H172,2)</f>
        <v>0</v>
      </c>
      <c r="BL172" s="15" t="s">
        <v>153</v>
      </c>
      <c r="BM172" s="161" t="s">
        <v>695</v>
      </c>
    </row>
    <row r="173" spans="1:65" s="2" customFormat="1" ht="24.2" customHeight="1">
      <c r="A173" s="30"/>
      <c r="B173" s="148"/>
      <c r="C173" s="149" t="s">
        <v>235</v>
      </c>
      <c r="D173" s="149" t="s">
        <v>149</v>
      </c>
      <c r="E173" s="150" t="s">
        <v>696</v>
      </c>
      <c r="F173" s="151" t="s">
        <v>697</v>
      </c>
      <c r="G173" s="152" t="s">
        <v>255</v>
      </c>
      <c r="H173" s="153">
        <v>0.35</v>
      </c>
      <c r="I173" s="154"/>
      <c r="J173" s="155">
        <f>ROUND(I173*H173,2)</f>
        <v>0</v>
      </c>
      <c r="K173" s="156"/>
      <c r="L173" s="31"/>
      <c r="M173" s="157" t="s">
        <v>1</v>
      </c>
      <c r="N173" s="158" t="s">
        <v>40</v>
      </c>
      <c r="O173" s="59"/>
      <c r="P173" s="159">
        <f>O173*H173</f>
        <v>0</v>
      </c>
      <c r="Q173" s="159">
        <v>1.03816</v>
      </c>
      <c r="R173" s="159">
        <f>Q173*H173</f>
        <v>0.36335599999999996</v>
      </c>
      <c r="S173" s="159">
        <v>0</v>
      </c>
      <c r="T173" s="160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1" t="s">
        <v>153</v>
      </c>
      <c r="AT173" s="161" t="s">
        <v>149</v>
      </c>
      <c r="AU173" s="161" t="s">
        <v>154</v>
      </c>
      <c r="AY173" s="15" t="s">
        <v>146</v>
      </c>
      <c r="BE173" s="162">
        <f>IF(N173="základná",J173,0)</f>
        <v>0</v>
      </c>
      <c r="BF173" s="162">
        <f>IF(N173="znížená",J173,0)</f>
        <v>0</v>
      </c>
      <c r="BG173" s="162">
        <f>IF(N173="zákl. prenesená",J173,0)</f>
        <v>0</v>
      </c>
      <c r="BH173" s="162">
        <f>IF(N173="zníž. prenesená",J173,0)</f>
        <v>0</v>
      </c>
      <c r="BI173" s="162">
        <f>IF(N173="nulová",J173,0)</f>
        <v>0</v>
      </c>
      <c r="BJ173" s="15" t="s">
        <v>154</v>
      </c>
      <c r="BK173" s="162">
        <f>ROUND(I173*H173,2)</f>
        <v>0</v>
      </c>
      <c r="BL173" s="15" t="s">
        <v>153</v>
      </c>
      <c r="BM173" s="161" t="s">
        <v>698</v>
      </c>
    </row>
    <row r="174" spans="1:65" s="12" customFormat="1" ht="22.9" customHeight="1">
      <c r="B174" s="135"/>
      <c r="D174" s="136" t="s">
        <v>73</v>
      </c>
      <c r="E174" s="146" t="s">
        <v>498</v>
      </c>
      <c r="F174" s="146" t="s">
        <v>499</v>
      </c>
      <c r="I174" s="138"/>
      <c r="J174" s="147">
        <f>BK174</f>
        <v>0</v>
      </c>
      <c r="L174" s="135"/>
      <c r="M174" s="140"/>
      <c r="N174" s="141"/>
      <c r="O174" s="141"/>
      <c r="P174" s="142">
        <f>P175</f>
        <v>0</v>
      </c>
      <c r="Q174" s="141"/>
      <c r="R174" s="142">
        <f>R175</f>
        <v>3.5974400000000002</v>
      </c>
      <c r="S174" s="141"/>
      <c r="T174" s="143">
        <f>T175</f>
        <v>0</v>
      </c>
      <c r="AR174" s="136" t="s">
        <v>81</v>
      </c>
      <c r="AT174" s="144" t="s">
        <v>73</v>
      </c>
      <c r="AU174" s="144" t="s">
        <v>81</v>
      </c>
      <c r="AY174" s="136" t="s">
        <v>146</v>
      </c>
      <c r="BK174" s="145">
        <f>BK175</f>
        <v>0</v>
      </c>
    </row>
    <row r="175" spans="1:65" s="2" customFormat="1" ht="24.2" customHeight="1">
      <c r="A175" s="30"/>
      <c r="B175" s="148"/>
      <c r="C175" s="149" t="s">
        <v>244</v>
      </c>
      <c r="D175" s="149" t="s">
        <v>149</v>
      </c>
      <c r="E175" s="150" t="s">
        <v>500</v>
      </c>
      <c r="F175" s="151" t="s">
        <v>699</v>
      </c>
      <c r="G175" s="152" t="s">
        <v>152</v>
      </c>
      <c r="H175" s="153">
        <v>16</v>
      </c>
      <c r="I175" s="154"/>
      <c r="J175" s="155">
        <f>ROUND(I175*H175,2)</f>
        <v>0</v>
      </c>
      <c r="K175" s="156"/>
      <c r="L175" s="31"/>
      <c r="M175" s="157" t="s">
        <v>1</v>
      </c>
      <c r="N175" s="158" t="s">
        <v>40</v>
      </c>
      <c r="O175" s="59"/>
      <c r="P175" s="159">
        <f>O175*H175</f>
        <v>0</v>
      </c>
      <c r="Q175" s="159">
        <v>0.22484000000000001</v>
      </c>
      <c r="R175" s="159">
        <f>Q175*H175</f>
        <v>3.5974400000000002</v>
      </c>
      <c r="S175" s="159">
        <v>0</v>
      </c>
      <c r="T175" s="160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1" t="s">
        <v>153</v>
      </c>
      <c r="AT175" s="161" t="s">
        <v>149</v>
      </c>
      <c r="AU175" s="161" t="s">
        <v>154</v>
      </c>
      <c r="AY175" s="15" t="s">
        <v>146</v>
      </c>
      <c r="BE175" s="162">
        <f>IF(N175="základná",J175,0)</f>
        <v>0</v>
      </c>
      <c r="BF175" s="162">
        <f>IF(N175="znížená",J175,0)</f>
        <v>0</v>
      </c>
      <c r="BG175" s="162">
        <f>IF(N175="zákl. prenesená",J175,0)</f>
        <v>0</v>
      </c>
      <c r="BH175" s="162">
        <f>IF(N175="zníž. prenesená",J175,0)</f>
        <v>0</v>
      </c>
      <c r="BI175" s="162">
        <f>IF(N175="nulová",J175,0)</f>
        <v>0</v>
      </c>
      <c r="BJ175" s="15" t="s">
        <v>154</v>
      </c>
      <c r="BK175" s="162">
        <f>ROUND(I175*H175,2)</f>
        <v>0</v>
      </c>
      <c r="BL175" s="15" t="s">
        <v>153</v>
      </c>
      <c r="BM175" s="161" t="s">
        <v>700</v>
      </c>
    </row>
    <row r="176" spans="1:65" s="12" customFormat="1" ht="25.9" customHeight="1">
      <c r="B176" s="135"/>
      <c r="D176" s="136" t="s">
        <v>73</v>
      </c>
      <c r="E176" s="137" t="s">
        <v>259</v>
      </c>
      <c r="F176" s="137" t="s">
        <v>512</v>
      </c>
      <c r="I176" s="138"/>
      <c r="J176" s="139">
        <f>BK176</f>
        <v>0</v>
      </c>
      <c r="L176" s="135"/>
      <c r="M176" s="140"/>
      <c r="N176" s="141"/>
      <c r="O176" s="141"/>
      <c r="P176" s="142">
        <f>P177+P180</f>
        <v>0</v>
      </c>
      <c r="Q176" s="141"/>
      <c r="R176" s="142">
        <f>R177+R180</f>
        <v>1.4080180000000002</v>
      </c>
      <c r="S176" s="141"/>
      <c r="T176" s="143">
        <f>T177+T180</f>
        <v>0</v>
      </c>
      <c r="AR176" s="136" t="s">
        <v>81</v>
      </c>
      <c r="AT176" s="144" t="s">
        <v>73</v>
      </c>
      <c r="AU176" s="144" t="s">
        <v>74</v>
      </c>
      <c r="AY176" s="136" t="s">
        <v>146</v>
      </c>
      <c r="BK176" s="145">
        <f>BK177+BK180</f>
        <v>0</v>
      </c>
    </row>
    <row r="177" spans="1:65" s="12" customFormat="1" ht="22.9" customHeight="1">
      <c r="B177" s="135"/>
      <c r="D177" s="136" t="s">
        <v>73</v>
      </c>
      <c r="E177" s="146" t="s">
        <v>701</v>
      </c>
      <c r="F177" s="146" t="s">
        <v>702</v>
      </c>
      <c r="I177" s="138"/>
      <c r="J177" s="147">
        <f>BK177</f>
        <v>0</v>
      </c>
      <c r="L177" s="135"/>
      <c r="M177" s="140"/>
      <c r="N177" s="141"/>
      <c r="O177" s="141"/>
      <c r="P177" s="142">
        <f>SUM(P178:P179)</f>
        <v>0</v>
      </c>
      <c r="Q177" s="141"/>
      <c r="R177" s="142">
        <f>SUM(R178:R179)</f>
        <v>0.76727000000000001</v>
      </c>
      <c r="S177" s="141"/>
      <c r="T177" s="143">
        <f>SUM(T178:T179)</f>
        <v>0</v>
      </c>
      <c r="AR177" s="136" t="s">
        <v>81</v>
      </c>
      <c r="AT177" s="144" t="s">
        <v>73</v>
      </c>
      <c r="AU177" s="144" t="s">
        <v>81</v>
      </c>
      <c r="AY177" s="136" t="s">
        <v>146</v>
      </c>
      <c r="BK177" s="145">
        <f>SUM(BK178:BK179)</f>
        <v>0</v>
      </c>
    </row>
    <row r="178" spans="1:65" s="2" customFormat="1" ht="33" customHeight="1">
      <c r="A178" s="30"/>
      <c r="B178" s="148"/>
      <c r="C178" s="149" t="s">
        <v>248</v>
      </c>
      <c r="D178" s="149" t="s">
        <v>149</v>
      </c>
      <c r="E178" s="150" t="s">
        <v>703</v>
      </c>
      <c r="F178" s="151" t="s">
        <v>704</v>
      </c>
      <c r="G178" s="152" t="s">
        <v>165</v>
      </c>
      <c r="H178" s="153">
        <v>1.4</v>
      </c>
      <c r="I178" s="154"/>
      <c r="J178" s="155">
        <f>ROUND(I178*H178,2)</f>
        <v>0</v>
      </c>
      <c r="K178" s="156"/>
      <c r="L178" s="31"/>
      <c r="M178" s="157" t="s">
        <v>1</v>
      </c>
      <c r="N178" s="158" t="s">
        <v>40</v>
      </c>
      <c r="O178" s="59"/>
      <c r="P178" s="159">
        <f>O178*H178</f>
        <v>0</v>
      </c>
      <c r="Q178" s="159">
        <v>0.54805000000000004</v>
      </c>
      <c r="R178" s="159">
        <f>Q178*H178</f>
        <v>0.76727000000000001</v>
      </c>
      <c r="S178" s="159">
        <v>0</v>
      </c>
      <c r="T178" s="160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1" t="s">
        <v>153</v>
      </c>
      <c r="AT178" s="161" t="s">
        <v>149</v>
      </c>
      <c r="AU178" s="161" t="s">
        <v>154</v>
      </c>
      <c r="AY178" s="15" t="s">
        <v>146</v>
      </c>
      <c r="BE178" s="162">
        <f>IF(N178="základná",J178,0)</f>
        <v>0</v>
      </c>
      <c r="BF178" s="162">
        <f>IF(N178="znížená",J178,0)</f>
        <v>0</v>
      </c>
      <c r="BG178" s="162">
        <f>IF(N178="zákl. prenesená",J178,0)</f>
        <v>0</v>
      </c>
      <c r="BH178" s="162">
        <f>IF(N178="zníž. prenesená",J178,0)</f>
        <v>0</v>
      </c>
      <c r="BI178" s="162">
        <f>IF(N178="nulová",J178,0)</f>
        <v>0</v>
      </c>
      <c r="BJ178" s="15" t="s">
        <v>154</v>
      </c>
      <c r="BK178" s="162">
        <f>ROUND(I178*H178,2)</f>
        <v>0</v>
      </c>
      <c r="BL178" s="15" t="s">
        <v>153</v>
      </c>
      <c r="BM178" s="161" t="s">
        <v>705</v>
      </c>
    </row>
    <row r="179" spans="1:65" s="2" customFormat="1" ht="24.2" customHeight="1">
      <c r="A179" s="30"/>
      <c r="B179" s="148"/>
      <c r="C179" s="149" t="s">
        <v>252</v>
      </c>
      <c r="D179" s="149" t="s">
        <v>149</v>
      </c>
      <c r="E179" s="150" t="s">
        <v>706</v>
      </c>
      <c r="F179" s="151" t="s">
        <v>707</v>
      </c>
      <c r="G179" s="152" t="s">
        <v>354</v>
      </c>
      <c r="H179" s="153">
        <v>4</v>
      </c>
      <c r="I179" s="154"/>
      <c r="J179" s="155">
        <f>ROUND(I179*H179,2)</f>
        <v>0</v>
      </c>
      <c r="K179" s="156"/>
      <c r="L179" s="31"/>
      <c r="M179" s="157" t="s">
        <v>1</v>
      </c>
      <c r="N179" s="158" t="s">
        <v>40</v>
      </c>
      <c r="O179" s="59"/>
      <c r="P179" s="159">
        <f>O179*H179</f>
        <v>0</v>
      </c>
      <c r="Q179" s="159">
        <v>0</v>
      </c>
      <c r="R179" s="159">
        <f>Q179*H179</f>
        <v>0</v>
      </c>
      <c r="S179" s="159">
        <v>0</v>
      </c>
      <c r="T179" s="160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1" t="s">
        <v>153</v>
      </c>
      <c r="AT179" s="161" t="s">
        <v>149</v>
      </c>
      <c r="AU179" s="161" t="s">
        <v>154</v>
      </c>
      <c r="AY179" s="15" t="s">
        <v>146</v>
      </c>
      <c r="BE179" s="162">
        <f>IF(N179="základná",J179,0)</f>
        <v>0</v>
      </c>
      <c r="BF179" s="162">
        <f>IF(N179="znížená",J179,0)</f>
        <v>0</v>
      </c>
      <c r="BG179" s="162">
        <f>IF(N179="zákl. prenesená",J179,0)</f>
        <v>0</v>
      </c>
      <c r="BH179" s="162">
        <f>IF(N179="zníž. prenesená",J179,0)</f>
        <v>0</v>
      </c>
      <c r="BI179" s="162">
        <f>IF(N179="nulová",J179,0)</f>
        <v>0</v>
      </c>
      <c r="BJ179" s="15" t="s">
        <v>154</v>
      </c>
      <c r="BK179" s="162">
        <f>ROUND(I179*H179,2)</f>
        <v>0</v>
      </c>
      <c r="BL179" s="15" t="s">
        <v>153</v>
      </c>
      <c r="BM179" s="161" t="s">
        <v>708</v>
      </c>
    </row>
    <row r="180" spans="1:65" s="12" customFormat="1" ht="22.9" customHeight="1">
      <c r="B180" s="135"/>
      <c r="D180" s="136" t="s">
        <v>73</v>
      </c>
      <c r="E180" s="146" t="s">
        <v>513</v>
      </c>
      <c r="F180" s="146" t="s">
        <v>350</v>
      </c>
      <c r="I180" s="138"/>
      <c r="J180" s="147">
        <f>BK180</f>
        <v>0</v>
      </c>
      <c r="L180" s="135"/>
      <c r="M180" s="140"/>
      <c r="N180" s="141"/>
      <c r="O180" s="141"/>
      <c r="P180" s="142">
        <f>SUM(P181:P184)</f>
        <v>0</v>
      </c>
      <c r="Q180" s="141"/>
      <c r="R180" s="142">
        <f>SUM(R181:R184)</f>
        <v>0.6407480000000001</v>
      </c>
      <c r="S180" s="141"/>
      <c r="T180" s="143">
        <f>SUM(T181:T184)</f>
        <v>0</v>
      </c>
      <c r="AR180" s="136" t="s">
        <v>81</v>
      </c>
      <c r="AT180" s="144" t="s">
        <v>73</v>
      </c>
      <c r="AU180" s="144" t="s">
        <v>81</v>
      </c>
      <c r="AY180" s="136" t="s">
        <v>146</v>
      </c>
      <c r="BK180" s="145">
        <f>SUM(BK181:BK184)</f>
        <v>0</v>
      </c>
    </row>
    <row r="181" spans="1:65" s="2" customFormat="1" ht="24.2" customHeight="1">
      <c r="A181" s="30"/>
      <c r="B181" s="148"/>
      <c r="C181" s="149" t="s">
        <v>8</v>
      </c>
      <c r="D181" s="149" t="s">
        <v>149</v>
      </c>
      <c r="E181" s="150" t="s">
        <v>709</v>
      </c>
      <c r="F181" s="151" t="s">
        <v>710</v>
      </c>
      <c r="G181" s="152" t="s">
        <v>238</v>
      </c>
      <c r="H181" s="153">
        <v>10.8</v>
      </c>
      <c r="I181" s="154"/>
      <c r="J181" s="155">
        <f>ROUND(I181*H181,2)</f>
        <v>0</v>
      </c>
      <c r="K181" s="156"/>
      <c r="L181" s="31"/>
      <c r="M181" s="157" t="s">
        <v>1</v>
      </c>
      <c r="N181" s="158" t="s">
        <v>40</v>
      </c>
      <c r="O181" s="59"/>
      <c r="P181" s="159">
        <f>O181*H181</f>
        <v>0</v>
      </c>
      <c r="Q181" s="159">
        <v>3.81E-3</v>
      </c>
      <c r="R181" s="159">
        <f>Q181*H181</f>
        <v>4.1148000000000004E-2</v>
      </c>
      <c r="S181" s="159">
        <v>0</v>
      </c>
      <c r="T181" s="160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1" t="s">
        <v>153</v>
      </c>
      <c r="AT181" s="161" t="s">
        <v>149</v>
      </c>
      <c r="AU181" s="161" t="s">
        <v>154</v>
      </c>
      <c r="AY181" s="15" t="s">
        <v>146</v>
      </c>
      <c r="BE181" s="162">
        <f>IF(N181="základná",J181,0)</f>
        <v>0</v>
      </c>
      <c r="BF181" s="162">
        <f>IF(N181="znížená",J181,0)</f>
        <v>0</v>
      </c>
      <c r="BG181" s="162">
        <f>IF(N181="zákl. prenesená",J181,0)</f>
        <v>0</v>
      </c>
      <c r="BH181" s="162">
        <f>IF(N181="zníž. prenesená",J181,0)</f>
        <v>0</v>
      </c>
      <c r="BI181" s="162">
        <f>IF(N181="nulová",J181,0)</f>
        <v>0</v>
      </c>
      <c r="BJ181" s="15" t="s">
        <v>154</v>
      </c>
      <c r="BK181" s="162">
        <f>ROUND(I181*H181,2)</f>
        <v>0</v>
      </c>
      <c r="BL181" s="15" t="s">
        <v>153</v>
      </c>
      <c r="BM181" s="161" t="s">
        <v>711</v>
      </c>
    </row>
    <row r="182" spans="1:65" s="2" customFormat="1" ht="37.9" customHeight="1">
      <c r="A182" s="30"/>
      <c r="B182" s="148"/>
      <c r="C182" s="163" t="s">
        <v>259</v>
      </c>
      <c r="D182" s="163" t="s">
        <v>213</v>
      </c>
      <c r="E182" s="164" t="s">
        <v>712</v>
      </c>
      <c r="F182" s="165" t="s">
        <v>713</v>
      </c>
      <c r="G182" s="166" t="s">
        <v>354</v>
      </c>
      <c r="H182" s="167">
        <v>10.8</v>
      </c>
      <c r="I182" s="168"/>
      <c r="J182" s="169">
        <f>ROUND(I182*H182,2)</f>
        <v>0</v>
      </c>
      <c r="K182" s="170"/>
      <c r="L182" s="171"/>
      <c r="M182" s="172" t="s">
        <v>1</v>
      </c>
      <c r="N182" s="173" t="s">
        <v>40</v>
      </c>
      <c r="O182" s="59"/>
      <c r="P182" s="159">
        <f>O182*H182</f>
        <v>0</v>
      </c>
      <c r="Q182" s="159">
        <v>7.0000000000000001E-3</v>
      </c>
      <c r="R182" s="159">
        <f>Q182*H182</f>
        <v>7.5600000000000001E-2</v>
      </c>
      <c r="S182" s="159">
        <v>0</v>
      </c>
      <c r="T182" s="160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61" t="s">
        <v>182</v>
      </c>
      <c r="AT182" s="161" t="s">
        <v>213</v>
      </c>
      <c r="AU182" s="161" t="s">
        <v>154</v>
      </c>
      <c r="AY182" s="15" t="s">
        <v>146</v>
      </c>
      <c r="BE182" s="162">
        <f>IF(N182="základná",J182,0)</f>
        <v>0</v>
      </c>
      <c r="BF182" s="162">
        <f>IF(N182="znížená",J182,0)</f>
        <v>0</v>
      </c>
      <c r="BG182" s="162">
        <f>IF(N182="zákl. prenesená",J182,0)</f>
        <v>0</v>
      </c>
      <c r="BH182" s="162">
        <f>IF(N182="zníž. prenesená",J182,0)</f>
        <v>0</v>
      </c>
      <c r="BI182" s="162">
        <f>IF(N182="nulová",J182,0)</f>
        <v>0</v>
      </c>
      <c r="BJ182" s="15" t="s">
        <v>154</v>
      </c>
      <c r="BK182" s="162">
        <f>ROUND(I182*H182,2)</f>
        <v>0</v>
      </c>
      <c r="BL182" s="15" t="s">
        <v>153</v>
      </c>
      <c r="BM182" s="161" t="s">
        <v>714</v>
      </c>
    </row>
    <row r="183" spans="1:65" s="2" customFormat="1" ht="33" customHeight="1">
      <c r="A183" s="30"/>
      <c r="B183" s="148"/>
      <c r="C183" s="163" t="s">
        <v>265</v>
      </c>
      <c r="D183" s="163" t="s">
        <v>213</v>
      </c>
      <c r="E183" s="164" t="s">
        <v>715</v>
      </c>
      <c r="F183" s="165" t="s">
        <v>716</v>
      </c>
      <c r="G183" s="166" t="s">
        <v>255</v>
      </c>
      <c r="H183" s="167">
        <v>6.4000000000000001E-2</v>
      </c>
      <c r="I183" s="168"/>
      <c r="J183" s="169">
        <f>ROUND(I183*H183,2)</f>
        <v>0</v>
      </c>
      <c r="K183" s="170"/>
      <c r="L183" s="171"/>
      <c r="M183" s="172" t="s">
        <v>1</v>
      </c>
      <c r="N183" s="173" t="s">
        <v>40</v>
      </c>
      <c r="O183" s="59"/>
      <c r="P183" s="159">
        <f>O183*H183</f>
        <v>0</v>
      </c>
      <c r="Q183" s="159">
        <v>1</v>
      </c>
      <c r="R183" s="159">
        <f>Q183*H183</f>
        <v>6.4000000000000001E-2</v>
      </c>
      <c r="S183" s="159">
        <v>0</v>
      </c>
      <c r="T183" s="160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61" t="s">
        <v>182</v>
      </c>
      <c r="AT183" s="161" t="s">
        <v>213</v>
      </c>
      <c r="AU183" s="161" t="s">
        <v>154</v>
      </c>
      <c r="AY183" s="15" t="s">
        <v>146</v>
      </c>
      <c r="BE183" s="162">
        <f>IF(N183="základná",J183,0)</f>
        <v>0</v>
      </c>
      <c r="BF183" s="162">
        <f>IF(N183="znížená",J183,0)</f>
        <v>0</v>
      </c>
      <c r="BG183" s="162">
        <f>IF(N183="zákl. prenesená",J183,0)</f>
        <v>0</v>
      </c>
      <c r="BH183" s="162">
        <f>IF(N183="zníž. prenesená",J183,0)</f>
        <v>0</v>
      </c>
      <c r="BI183" s="162">
        <f>IF(N183="nulová",J183,0)</f>
        <v>0</v>
      </c>
      <c r="BJ183" s="15" t="s">
        <v>154</v>
      </c>
      <c r="BK183" s="162">
        <f>ROUND(I183*H183,2)</f>
        <v>0</v>
      </c>
      <c r="BL183" s="15" t="s">
        <v>153</v>
      </c>
      <c r="BM183" s="161" t="s">
        <v>717</v>
      </c>
    </row>
    <row r="184" spans="1:65" s="2" customFormat="1" ht="37.9" customHeight="1">
      <c r="A184" s="30"/>
      <c r="B184" s="148"/>
      <c r="C184" s="163" t="s">
        <v>14</v>
      </c>
      <c r="D184" s="163" t="s">
        <v>213</v>
      </c>
      <c r="E184" s="164" t="s">
        <v>718</v>
      </c>
      <c r="F184" s="165" t="s">
        <v>719</v>
      </c>
      <c r="G184" s="166" t="s">
        <v>255</v>
      </c>
      <c r="H184" s="167">
        <v>0.46</v>
      </c>
      <c r="I184" s="168"/>
      <c r="J184" s="169">
        <f>ROUND(I184*H184,2)</f>
        <v>0</v>
      </c>
      <c r="K184" s="170"/>
      <c r="L184" s="171"/>
      <c r="M184" s="172" t="s">
        <v>1</v>
      </c>
      <c r="N184" s="173" t="s">
        <v>40</v>
      </c>
      <c r="O184" s="59"/>
      <c r="P184" s="159">
        <f>O184*H184</f>
        <v>0</v>
      </c>
      <c r="Q184" s="159">
        <v>1</v>
      </c>
      <c r="R184" s="159">
        <f>Q184*H184</f>
        <v>0.46</v>
      </c>
      <c r="S184" s="159">
        <v>0</v>
      </c>
      <c r="T184" s="160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1" t="s">
        <v>182</v>
      </c>
      <c r="AT184" s="161" t="s">
        <v>213</v>
      </c>
      <c r="AU184" s="161" t="s">
        <v>154</v>
      </c>
      <c r="AY184" s="15" t="s">
        <v>146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5" t="s">
        <v>154</v>
      </c>
      <c r="BK184" s="162">
        <f>ROUND(I184*H184,2)</f>
        <v>0</v>
      </c>
      <c r="BL184" s="15" t="s">
        <v>153</v>
      </c>
      <c r="BM184" s="161" t="s">
        <v>720</v>
      </c>
    </row>
    <row r="185" spans="1:65" s="12" customFormat="1" ht="25.9" customHeight="1">
      <c r="B185" s="135"/>
      <c r="D185" s="136" t="s">
        <v>73</v>
      </c>
      <c r="E185" s="137" t="s">
        <v>92</v>
      </c>
      <c r="F185" s="137" t="s">
        <v>406</v>
      </c>
      <c r="I185" s="138"/>
      <c r="J185" s="139">
        <f>BK185</f>
        <v>0</v>
      </c>
      <c r="L185" s="135"/>
      <c r="M185" s="140"/>
      <c r="N185" s="141"/>
      <c r="O185" s="141"/>
      <c r="P185" s="142">
        <f>P186</f>
        <v>0</v>
      </c>
      <c r="Q185" s="141"/>
      <c r="R185" s="142">
        <f>R186</f>
        <v>3.5471999999999999E-3</v>
      </c>
      <c r="S185" s="141"/>
      <c r="T185" s="143">
        <f>T186</f>
        <v>0</v>
      </c>
      <c r="AR185" s="136" t="s">
        <v>81</v>
      </c>
      <c r="AT185" s="144" t="s">
        <v>73</v>
      </c>
      <c r="AU185" s="144" t="s">
        <v>74</v>
      </c>
      <c r="AY185" s="136" t="s">
        <v>146</v>
      </c>
      <c r="BK185" s="145">
        <f>BK186</f>
        <v>0</v>
      </c>
    </row>
    <row r="186" spans="1:65" s="12" customFormat="1" ht="22.9" customHeight="1">
      <c r="B186" s="135"/>
      <c r="D186" s="136" t="s">
        <v>73</v>
      </c>
      <c r="E186" s="146" t="s">
        <v>407</v>
      </c>
      <c r="F186" s="146" t="s">
        <v>408</v>
      </c>
      <c r="I186" s="138"/>
      <c r="J186" s="147">
        <f>BK186</f>
        <v>0</v>
      </c>
      <c r="L186" s="135"/>
      <c r="M186" s="140"/>
      <c r="N186" s="141"/>
      <c r="O186" s="141"/>
      <c r="P186" s="142">
        <f>SUM(P187:P191)</f>
        <v>0</v>
      </c>
      <c r="Q186" s="141"/>
      <c r="R186" s="142">
        <f>SUM(R187:R191)</f>
        <v>3.5471999999999999E-3</v>
      </c>
      <c r="S186" s="141"/>
      <c r="T186" s="143">
        <f>SUM(T187:T191)</f>
        <v>0</v>
      </c>
      <c r="AR186" s="136" t="s">
        <v>81</v>
      </c>
      <c r="AT186" s="144" t="s">
        <v>73</v>
      </c>
      <c r="AU186" s="144" t="s">
        <v>81</v>
      </c>
      <c r="AY186" s="136" t="s">
        <v>146</v>
      </c>
      <c r="BK186" s="145">
        <f>SUM(BK187:BK191)</f>
        <v>0</v>
      </c>
    </row>
    <row r="187" spans="1:65" s="2" customFormat="1" ht="24.2" customHeight="1">
      <c r="A187" s="30"/>
      <c r="B187" s="148"/>
      <c r="C187" s="149" t="s">
        <v>83</v>
      </c>
      <c r="D187" s="149" t="s">
        <v>149</v>
      </c>
      <c r="E187" s="150" t="s">
        <v>721</v>
      </c>
      <c r="F187" s="151" t="s">
        <v>722</v>
      </c>
      <c r="G187" s="152" t="s">
        <v>238</v>
      </c>
      <c r="H187" s="153">
        <v>0.8</v>
      </c>
      <c r="I187" s="154"/>
      <c r="J187" s="155">
        <f>ROUND(I187*H187,2)</f>
        <v>0</v>
      </c>
      <c r="K187" s="156"/>
      <c r="L187" s="31"/>
      <c r="M187" s="157" t="s">
        <v>1</v>
      </c>
      <c r="N187" s="158" t="s">
        <v>40</v>
      </c>
      <c r="O187" s="59"/>
      <c r="P187" s="159">
        <f>O187*H187</f>
        <v>0</v>
      </c>
      <c r="Q187" s="159">
        <v>1.0000000000000001E-5</v>
      </c>
      <c r="R187" s="159">
        <f>Q187*H187</f>
        <v>8.0000000000000013E-6</v>
      </c>
      <c r="S187" s="159">
        <v>0</v>
      </c>
      <c r="T187" s="160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1" t="s">
        <v>153</v>
      </c>
      <c r="AT187" s="161" t="s">
        <v>149</v>
      </c>
      <c r="AU187" s="161" t="s">
        <v>154</v>
      </c>
      <c r="AY187" s="15" t="s">
        <v>146</v>
      </c>
      <c r="BE187" s="162">
        <f>IF(N187="základná",J187,0)</f>
        <v>0</v>
      </c>
      <c r="BF187" s="162">
        <f>IF(N187="znížená",J187,0)</f>
        <v>0</v>
      </c>
      <c r="BG187" s="162">
        <f>IF(N187="zákl. prenesená",J187,0)</f>
        <v>0</v>
      </c>
      <c r="BH187" s="162">
        <f>IF(N187="zníž. prenesená",J187,0)</f>
        <v>0</v>
      </c>
      <c r="BI187" s="162">
        <f>IF(N187="nulová",J187,0)</f>
        <v>0</v>
      </c>
      <c r="BJ187" s="15" t="s">
        <v>154</v>
      </c>
      <c r="BK187" s="162">
        <f>ROUND(I187*H187,2)</f>
        <v>0</v>
      </c>
      <c r="BL187" s="15" t="s">
        <v>153</v>
      </c>
      <c r="BM187" s="161" t="s">
        <v>723</v>
      </c>
    </row>
    <row r="188" spans="1:65" s="2" customFormat="1" ht="33" customHeight="1">
      <c r="A188" s="30"/>
      <c r="B188" s="148"/>
      <c r="C188" s="163" t="s">
        <v>86</v>
      </c>
      <c r="D188" s="163" t="s">
        <v>213</v>
      </c>
      <c r="E188" s="164" t="s">
        <v>724</v>
      </c>
      <c r="F188" s="165" t="s">
        <v>725</v>
      </c>
      <c r="G188" s="166" t="s">
        <v>354</v>
      </c>
      <c r="H188" s="167">
        <v>0.13400000000000001</v>
      </c>
      <c r="I188" s="168"/>
      <c r="J188" s="169">
        <f>ROUND(I188*H188,2)</f>
        <v>0</v>
      </c>
      <c r="K188" s="170"/>
      <c r="L188" s="171"/>
      <c r="M188" s="172" t="s">
        <v>1</v>
      </c>
      <c r="N188" s="173" t="s">
        <v>40</v>
      </c>
      <c r="O188" s="59"/>
      <c r="P188" s="159">
        <f>O188*H188</f>
        <v>0</v>
      </c>
      <c r="Q188" s="159">
        <v>1.03E-2</v>
      </c>
      <c r="R188" s="159">
        <f>Q188*H188</f>
        <v>1.3802E-3</v>
      </c>
      <c r="S188" s="159">
        <v>0</v>
      </c>
      <c r="T188" s="160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61" t="s">
        <v>182</v>
      </c>
      <c r="AT188" s="161" t="s">
        <v>213</v>
      </c>
      <c r="AU188" s="161" t="s">
        <v>154</v>
      </c>
      <c r="AY188" s="15" t="s">
        <v>146</v>
      </c>
      <c r="BE188" s="162">
        <f>IF(N188="základná",J188,0)</f>
        <v>0</v>
      </c>
      <c r="BF188" s="162">
        <f>IF(N188="znížená",J188,0)</f>
        <v>0</v>
      </c>
      <c r="BG188" s="162">
        <f>IF(N188="zákl. prenesená",J188,0)</f>
        <v>0</v>
      </c>
      <c r="BH188" s="162">
        <f>IF(N188="zníž. prenesená",J188,0)</f>
        <v>0</v>
      </c>
      <c r="BI188" s="162">
        <f>IF(N188="nulová",J188,0)</f>
        <v>0</v>
      </c>
      <c r="BJ188" s="15" t="s">
        <v>154</v>
      </c>
      <c r="BK188" s="162">
        <f>ROUND(I188*H188,2)</f>
        <v>0</v>
      </c>
      <c r="BL188" s="15" t="s">
        <v>153</v>
      </c>
      <c r="BM188" s="161" t="s">
        <v>726</v>
      </c>
    </row>
    <row r="189" spans="1:65" s="13" customFormat="1" ht="11.25">
      <c r="B189" s="174"/>
      <c r="D189" s="175" t="s">
        <v>218</v>
      </c>
      <c r="F189" s="176" t="s">
        <v>727</v>
      </c>
      <c r="H189" s="177">
        <v>0.13400000000000001</v>
      </c>
      <c r="I189" s="178"/>
      <c r="L189" s="174"/>
      <c r="M189" s="179"/>
      <c r="N189" s="180"/>
      <c r="O189" s="180"/>
      <c r="P189" s="180"/>
      <c r="Q189" s="180"/>
      <c r="R189" s="180"/>
      <c r="S189" s="180"/>
      <c r="T189" s="181"/>
      <c r="AT189" s="182" t="s">
        <v>218</v>
      </c>
      <c r="AU189" s="182" t="s">
        <v>154</v>
      </c>
      <c r="AV189" s="13" t="s">
        <v>154</v>
      </c>
      <c r="AW189" s="13" t="s">
        <v>4</v>
      </c>
      <c r="AX189" s="13" t="s">
        <v>81</v>
      </c>
      <c r="AY189" s="182" t="s">
        <v>146</v>
      </c>
    </row>
    <row r="190" spans="1:65" s="2" customFormat="1" ht="24.2" customHeight="1">
      <c r="A190" s="30"/>
      <c r="B190" s="148"/>
      <c r="C190" s="149" t="s">
        <v>89</v>
      </c>
      <c r="D190" s="149" t="s">
        <v>149</v>
      </c>
      <c r="E190" s="150" t="s">
        <v>728</v>
      </c>
      <c r="F190" s="151" t="s">
        <v>729</v>
      </c>
      <c r="G190" s="152" t="s">
        <v>238</v>
      </c>
      <c r="H190" s="153">
        <v>0.6</v>
      </c>
      <c r="I190" s="154"/>
      <c r="J190" s="155">
        <f>ROUND(I190*H190,2)</f>
        <v>0</v>
      </c>
      <c r="K190" s="156"/>
      <c r="L190" s="31"/>
      <c r="M190" s="157" t="s">
        <v>1</v>
      </c>
      <c r="N190" s="158" t="s">
        <v>40</v>
      </c>
      <c r="O190" s="59"/>
      <c r="P190" s="159">
        <f>O190*H190</f>
        <v>0</v>
      </c>
      <c r="Q190" s="159">
        <v>1.0000000000000001E-5</v>
      </c>
      <c r="R190" s="159">
        <f>Q190*H190</f>
        <v>6.0000000000000002E-6</v>
      </c>
      <c r="S190" s="159">
        <v>0</v>
      </c>
      <c r="T190" s="160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61" t="s">
        <v>153</v>
      </c>
      <c r="AT190" s="161" t="s">
        <v>149</v>
      </c>
      <c r="AU190" s="161" t="s">
        <v>154</v>
      </c>
      <c r="AY190" s="15" t="s">
        <v>146</v>
      </c>
      <c r="BE190" s="162">
        <f>IF(N190="základná",J190,0)</f>
        <v>0</v>
      </c>
      <c r="BF190" s="162">
        <f>IF(N190="znížená",J190,0)</f>
        <v>0</v>
      </c>
      <c r="BG190" s="162">
        <f>IF(N190="zákl. prenesená",J190,0)</f>
        <v>0</v>
      </c>
      <c r="BH190" s="162">
        <f>IF(N190="zníž. prenesená",J190,0)</f>
        <v>0</v>
      </c>
      <c r="BI190" s="162">
        <f>IF(N190="nulová",J190,0)</f>
        <v>0</v>
      </c>
      <c r="BJ190" s="15" t="s">
        <v>154</v>
      </c>
      <c r="BK190" s="162">
        <f>ROUND(I190*H190,2)</f>
        <v>0</v>
      </c>
      <c r="BL190" s="15" t="s">
        <v>153</v>
      </c>
      <c r="BM190" s="161" t="s">
        <v>730</v>
      </c>
    </row>
    <row r="191" spans="1:65" s="2" customFormat="1" ht="33" customHeight="1">
      <c r="A191" s="30"/>
      <c r="B191" s="148"/>
      <c r="C191" s="163" t="s">
        <v>92</v>
      </c>
      <c r="D191" s="163" t="s">
        <v>213</v>
      </c>
      <c r="E191" s="164" t="s">
        <v>731</v>
      </c>
      <c r="F191" s="165" t="s">
        <v>732</v>
      </c>
      <c r="G191" s="166" t="s">
        <v>354</v>
      </c>
      <c r="H191" s="167">
        <v>0.1</v>
      </c>
      <c r="I191" s="168"/>
      <c r="J191" s="169">
        <f>ROUND(I191*H191,2)</f>
        <v>0</v>
      </c>
      <c r="K191" s="170"/>
      <c r="L191" s="171"/>
      <c r="M191" s="172" t="s">
        <v>1</v>
      </c>
      <c r="N191" s="173" t="s">
        <v>40</v>
      </c>
      <c r="O191" s="59"/>
      <c r="P191" s="159">
        <f>O191*H191</f>
        <v>0</v>
      </c>
      <c r="Q191" s="159">
        <v>2.1530000000000001E-2</v>
      </c>
      <c r="R191" s="159">
        <f>Q191*H191</f>
        <v>2.153E-3</v>
      </c>
      <c r="S191" s="159">
        <v>0</v>
      </c>
      <c r="T191" s="160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1" t="s">
        <v>182</v>
      </c>
      <c r="AT191" s="161" t="s">
        <v>213</v>
      </c>
      <c r="AU191" s="161" t="s">
        <v>154</v>
      </c>
      <c r="AY191" s="15" t="s">
        <v>146</v>
      </c>
      <c r="BE191" s="162">
        <f>IF(N191="základná",J191,0)</f>
        <v>0</v>
      </c>
      <c r="BF191" s="162">
        <f>IF(N191="znížená",J191,0)</f>
        <v>0</v>
      </c>
      <c r="BG191" s="162">
        <f>IF(N191="zákl. prenesená",J191,0)</f>
        <v>0</v>
      </c>
      <c r="BH191" s="162">
        <f>IF(N191="zníž. prenesená",J191,0)</f>
        <v>0</v>
      </c>
      <c r="BI191" s="162">
        <f>IF(N191="nulová",J191,0)</f>
        <v>0</v>
      </c>
      <c r="BJ191" s="15" t="s">
        <v>154</v>
      </c>
      <c r="BK191" s="162">
        <f>ROUND(I191*H191,2)</f>
        <v>0</v>
      </c>
      <c r="BL191" s="15" t="s">
        <v>153</v>
      </c>
      <c r="BM191" s="161" t="s">
        <v>733</v>
      </c>
    </row>
    <row r="192" spans="1:65" s="12" customFormat="1" ht="25.9" customHeight="1">
      <c r="B192" s="135"/>
      <c r="D192" s="136" t="s">
        <v>73</v>
      </c>
      <c r="E192" s="137" t="s">
        <v>194</v>
      </c>
      <c r="F192" s="137" t="s">
        <v>545</v>
      </c>
      <c r="I192" s="138"/>
      <c r="J192" s="139">
        <f>BK192</f>
        <v>0</v>
      </c>
      <c r="L192" s="135"/>
      <c r="M192" s="140"/>
      <c r="N192" s="141"/>
      <c r="O192" s="141"/>
      <c r="P192" s="142">
        <f>P193</f>
        <v>0</v>
      </c>
      <c r="Q192" s="141"/>
      <c r="R192" s="142">
        <f>R193</f>
        <v>7.0000000000000001E-3</v>
      </c>
      <c r="S192" s="141"/>
      <c r="T192" s="143">
        <f>T193</f>
        <v>0</v>
      </c>
      <c r="AR192" s="136" t="s">
        <v>81</v>
      </c>
      <c r="AT192" s="144" t="s">
        <v>73</v>
      </c>
      <c r="AU192" s="144" t="s">
        <v>74</v>
      </c>
      <c r="AY192" s="136" t="s">
        <v>146</v>
      </c>
      <c r="BK192" s="145">
        <f>BK193</f>
        <v>0</v>
      </c>
    </row>
    <row r="193" spans="1:65" s="12" customFormat="1" ht="22.9" customHeight="1">
      <c r="B193" s="135"/>
      <c r="D193" s="136" t="s">
        <v>73</v>
      </c>
      <c r="E193" s="146" t="s">
        <v>546</v>
      </c>
      <c r="F193" s="146" t="s">
        <v>547</v>
      </c>
      <c r="I193" s="138"/>
      <c r="J193" s="147">
        <f>BK193</f>
        <v>0</v>
      </c>
      <c r="L193" s="135"/>
      <c r="M193" s="140"/>
      <c r="N193" s="141"/>
      <c r="O193" s="141"/>
      <c r="P193" s="142">
        <f>SUM(P194:P196)</f>
        <v>0</v>
      </c>
      <c r="Q193" s="141"/>
      <c r="R193" s="142">
        <f>SUM(R194:R196)</f>
        <v>7.0000000000000001E-3</v>
      </c>
      <c r="S193" s="141"/>
      <c r="T193" s="143">
        <f>SUM(T194:T196)</f>
        <v>0</v>
      </c>
      <c r="AR193" s="136" t="s">
        <v>81</v>
      </c>
      <c r="AT193" s="144" t="s">
        <v>73</v>
      </c>
      <c r="AU193" s="144" t="s">
        <v>81</v>
      </c>
      <c r="AY193" s="136" t="s">
        <v>146</v>
      </c>
      <c r="BK193" s="145">
        <f>SUM(BK194:BK196)</f>
        <v>0</v>
      </c>
    </row>
    <row r="194" spans="1:65" s="2" customFormat="1" ht="24.2" customHeight="1">
      <c r="A194" s="30"/>
      <c r="B194" s="148"/>
      <c r="C194" s="149" t="s">
        <v>95</v>
      </c>
      <c r="D194" s="149" t="s">
        <v>149</v>
      </c>
      <c r="E194" s="150" t="s">
        <v>548</v>
      </c>
      <c r="F194" s="151" t="s">
        <v>549</v>
      </c>
      <c r="G194" s="152" t="s">
        <v>152</v>
      </c>
      <c r="H194" s="153">
        <v>20</v>
      </c>
      <c r="I194" s="154"/>
      <c r="J194" s="155">
        <f>ROUND(I194*H194,2)</f>
        <v>0</v>
      </c>
      <c r="K194" s="156"/>
      <c r="L194" s="31"/>
      <c r="M194" s="157" t="s">
        <v>1</v>
      </c>
      <c r="N194" s="158" t="s">
        <v>40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61" t="s">
        <v>153</v>
      </c>
      <c r="AT194" s="161" t="s">
        <v>149</v>
      </c>
      <c r="AU194" s="161" t="s">
        <v>154</v>
      </c>
      <c r="AY194" s="15" t="s">
        <v>146</v>
      </c>
      <c r="BE194" s="162">
        <f>IF(N194="základná",J194,0)</f>
        <v>0</v>
      </c>
      <c r="BF194" s="162">
        <f>IF(N194="znížená",J194,0)</f>
        <v>0</v>
      </c>
      <c r="BG194" s="162">
        <f>IF(N194="zákl. prenesená",J194,0)</f>
        <v>0</v>
      </c>
      <c r="BH194" s="162">
        <f>IF(N194="zníž. prenesená",J194,0)</f>
        <v>0</v>
      </c>
      <c r="BI194" s="162">
        <f>IF(N194="nulová",J194,0)</f>
        <v>0</v>
      </c>
      <c r="BJ194" s="15" t="s">
        <v>154</v>
      </c>
      <c r="BK194" s="162">
        <f>ROUND(I194*H194,2)</f>
        <v>0</v>
      </c>
      <c r="BL194" s="15" t="s">
        <v>153</v>
      </c>
      <c r="BM194" s="161" t="s">
        <v>734</v>
      </c>
    </row>
    <row r="195" spans="1:65" s="2" customFormat="1" ht="16.5" customHeight="1">
      <c r="A195" s="30"/>
      <c r="B195" s="148"/>
      <c r="C195" s="163" t="s">
        <v>98</v>
      </c>
      <c r="D195" s="163" t="s">
        <v>213</v>
      </c>
      <c r="E195" s="164" t="s">
        <v>551</v>
      </c>
      <c r="F195" s="165" t="s">
        <v>552</v>
      </c>
      <c r="G195" s="166" t="s">
        <v>255</v>
      </c>
      <c r="H195" s="167">
        <v>7.0000000000000001E-3</v>
      </c>
      <c r="I195" s="168"/>
      <c r="J195" s="169">
        <f>ROUND(I195*H195,2)</f>
        <v>0</v>
      </c>
      <c r="K195" s="170"/>
      <c r="L195" s="171"/>
      <c r="M195" s="172" t="s">
        <v>1</v>
      </c>
      <c r="N195" s="173" t="s">
        <v>40</v>
      </c>
      <c r="O195" s="59"/>
      <c r="P195" s="159">
        <f>O195*H195</f>
        <v>0</v>
      </c>
      <c r="Q195" s="159">
        <v>1</v>
      </c>
      <c r="R195" s="159">
        <f>Q195*H195</f>
        <v>7.0000000000000001E-3</v>
      </c>
      <c r="S195" s="159">
        <v>0</v>
      </c>
      <c r="T195" s="160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61" t="s">
        <v>182</v>
      </c>
      <c r="AT195" s="161" t="s">
        <v>213</v>
      </c>
      <c r="AU195" s="161" t="s">
        <v>154</v>
      </c>
      <c r="AY195" s="15" t="s">
        <v>146</v>
      </c>
      <c r="BE195" s="162">
        <f>IF(N195="základná",J195,0)</f>
        <v>0</v>
      </c>
      <c r="BF195" s="162">
        <f>IF(N195="znížená",J195,0)</f>
        <v>0</v>
      </c>
      <c r="BG195" s="162">
        <f>IF(N195="zákl. prenesená",J195,0)</f>
        <v>0</v>
      </c>
      <c r="BH195" s="162">
        <f>IF(N195="zníž. prenesená",J195,0)</f>
        <v>0</v>
      </c>
      <c r="BI195" s="162">
        <f>IF(N195="nulová",J195,0)</f>
        <v>0</v>
      </c>
      <c r="BJ195" s="15" t="s">
        <v>154</v>
      </c>
      <c r="BK195" s="162">
        <f>ROUND(I195*H195,2)</f>
        <v>0</v>
      </c>
      <c r="BL195" s="15" t="s">
        <v>153</v>
      </c>
      <c r="BM195" s="161" t="s">
        <v>735</v>
      </c>
    </row>
    <row r="196" spans="1:65" s="13" customFormat="1" ht="11.25">
      <c r="B196" s="174"/>
      <c r="D196" s="175" t="s">
        <v>218</v>
      </c>
      <c r="F196" s="176" t="s">
        <v>736</v>
      </c>
      <c r="H196" s="177">
        <v>7.0000000000000001E-3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82" t="s">
        <v>218</v>
      </c>
      <c r="AU196" s="182" t="s">
        <v>154</v>
      </c>
      <c r="AV196" s="13" t="s">
        <v>154</v>
      </c>
      <c r="AW196" s="13" t="s">
        <v>4</v>
      </c>
      <c r="AX196" s="13" t="s">
        <v>81</v>
      </c>
      <c r="AY196" s="182" t="s">
        <v>146</v>
      </c>
    </row>
    <row r="197" spans="1:65" s="12" customFormat="1" ht="25.9" customHeight="1">
      <c r="B197" s="135"/>
      <c r="D197" s="136" t="s">
        <v>73</v>
      </c>
      <c r="E197" s="137" t="s">
        <v>194</v>
      </c>
      <c r="F197" s="137" t="s">
        <v>545</v>
      </c>
      <c r="I197" s="138"/>
      <c r="J197" s="139">
        <f>BK197</f>
        <v>0</v>
      </c>
      <c r="L197" s="135"/>
      <c r="M197" s="140"/>
      <c r="N197" s="141"/>
      <c r="O197" s="141"/>
      <c r="P197" s="142">
        <f>P198</f>
        <v>0</v>
      </c>
      <c r="Q197" s="141"/>
      <c r="R197" s="142">
        <f>R198</f>
        <v>5.6000000000000001E-2</v>
      </c>
      <c r="S197" s="141"/>
      <c r="T197" s="143">
        <f>T198</f>
        <v>0</v>
      </c>
      <c r="AR197" s="136" t="s">
        <v>81</v>
      </c>
      <c r="AT197" s="144" t="s">
        <v>73</v>
      </c>
      <c r="AU197" s="144" t="s">
        <v>74</v>
      </c>
      <c r="AY197" s="136" t="s">
        <v>146</v>
      </c>
      <c r="BK197" s="145">
        <f>BK198</f>
        <v>0</v>
      </c>
    </row>
    <row r="198" spans="1:65" s="12" customFormat="1" ht="22.9" customHeight="1">
      <c r="B198" s="135"/>
      <c r="D198" s="136" t="s">
        <v>73</v>
      </c>
      <c r="E198" s="146" t="s">
        <v>546</v>
      </c>
      <c r="F198" s="146" t="s">
        <v>547</v>
      </c>
      <c r="I198" s="138"/>
      <c r="J198" s="147">
        <f>BK198</f>
        <v>0</v>
      </c>
      <c r="L198" s="135"/>
      <c r="M198" s="140"/>
      <c r="N198" s="141"/>
      <c r="O198" s="141"/>
      <c r="P198" s="142">
        <f>P199</f>
        <v>0</v>
      </c>
      <c r="Q198" s="141"/>
      <c r="R198" s="142">
        <f>R199</f>
        <v>5.6000000000000001E-2</v>
      </c>
      <c r="S198" s="141"/>
      <c r="T198" s="143">
        <f>T199</f>
        <v>0</v>
      </c>
      <c r="AR198" s="136" t="s">
        <v>81</v>
      </c>
      <c r="AT198" s="144" t="s">
        <v>73</v>
      </c>
      <c r="AU198" s="144" t="s">
        <v>81</v>
      </c>
      <c r="AY198" s="136" t="s">
        <v>146</v>
      </c>
      <c r="BK198" s="145">
        <f>BK199</f>
        <v>0</v>
      </c>
    </row>
    <row r="199" spans="1:65" s="2" customFormat="1" ht="33" customHeight="1">
      <c r="A199" s="30"/>
      <c r="B199" s="148"/>
      <c r="C199" s="149" t="s">
        <v>295</v>
      </c>
      <c r="D199" s="149" t="s">
        <v>149</v>
      </c>
      <c r="E199" s="150" t="s">
        <v>737</v>
      </c>
      <c r="F199" s="151" t="s">
        <v>738</v>
      </c>
      <c r="G199" s="152" t="s">
        <v>152</v>
      </c>
      <c r="H199" s="153">
        <v>20</v>
      </c>
      <c r="I199" s="154"/>
      <c r="J199" s="155">
        <f>ROUND(I199*H199,2)</f>
        <v>0</v>
      </c>
      <c r="K199" s="156"/>
      <c r="L199" s="31"/>
      <c r="M199" s="157" t="s">
        <v>1</v>
      </c>
      <c r="N199" s="158" t="s">
        <v>40</v>
      </c>
      <c r="O199" s="59"/>
      <c r="P199" s="159">
        <f>O199*H199</f>
        <v>0</v>
      </c>
      <c r="Q199" s="159">
        <v>2.8E-3</v>
      </c>
      <c r="R199" s="159">
        <f>Q199*H199</f>
        <v>5.6000000000000001E-2</v>
      </c>
      <c r="S199" s="159">
        <v>0</v>
      </c>
      <c r="T199" s="160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61" t="s">
        <v>153</v>
      </c>
      <c r="AT199" s="161" t="s">
        <v>149</v>
      </c>
      <c r="AU199" s="161" t="s">
        <v>154</v>
      </c>
      <c r="AY199" s="15" t="s">
        <v>146</v>
      </c>
      <c r="BE199" s="162">
        <f>IF(N199="základná",J199,0)</f>
        <v>0</v>
      </c>
      <c r="BF199" s="162">
        <f>IF(N199="znížená",J199,0)</f>
        <v>0</v>
      </c>
      <c r="BG199" s="162">
        <f>IF(N199="zákl. prenesená",J199,0)</f>
        <v>0</v>
      </c>
      <c r="BH199" s="162">
        <f>IF(N199="zníž. prenesená",J199,0)</f>
        <v>0</v>
      </c>
      <c r="BI199" s="162">
        <f>IF(N199="nulová",J199,0)</f>
        <v>0</v>
      </c>
      <c r="BJ199" s="15" t="s">
        <v>154</v>
      </c>
      <c r="BK199" s="162">
        <f>ROUND(I199*H199,2)</f>
        <v>0</v>
      </c>
      <c r="BL199" s="15" t="s">
        <v>153</v>
      </c>
      <c r="BM199" s="161" t="s">
        <v>739</v>
      </c>
    </row>
    <row r="200" spans="1:65" s="12" customFormat="1" ht="25.9" customHeight="1">
      <c r="B200" s="135"/>
      <c r="D200" s="136" t="s">
        <v>73</v>
      </c>
      <c r="E200" s="137" t="s">
        <v>740</v>
      </c>
      <c r="F200" s="137" t="s">
        <v>741</v>
      </c>
      <c r="I200" s="138"/>
      <c r="J200" s="139">
        <f>BK200</f>
        <v>0</v>
      </c>
      <c r="L200" s="135"/>
      <c r="M200" s="140"/>
      <c r="N200" s="141"/>
      <c r="O200" s="141"/>
      <c r="P200" s="142">
        <f>P201</f>
        <v>0</v>
      </c>
      <c r="Q200" s="141"/>
      <c r="R200" s="142">
        <f>R201</f>
        <v>0.77441000000000004</v>
      </c>
      <c r="S200" s="141"/>
      <c r="T200" s="143">
        <f>T201</f>
        <v>0</v>
      </c>
      <c r="AR200" s="136" t="s">
        <v>81</v>
      </c>
      <c r="AT200" s="144" t="s">
        <v>73</v>
      </c>
      <c r="AU200" s="144" t="s">
        <v>74</v>
      </c>
      <c r="AY200" s="136" t="s">
        <v>146</v>
      </c>
      <c r="BK200" s="145">
        <f>BK201</f>
        <v>0</v>
      </c>
    </row>
    <row r="201" spans="1:65" s="12" customFormat="1" ht="22.9" customHeight="1">
      <c r="B201" s="135"/>
      <c r="D201" s="136" t="s">
        <v>73</v>
      </c>
      <c r="E201" s="146" t="s">
        <v>742</v>
      </c>
      <c r="F201" s="146" t="s">
        <v>468</v>
      </c>
      <c r="I201" s="138"/>
      <c r="J201" s="147">
        <f>BK201</f>
        <v>0</v>
      </c>
      <c r="L201" s="135"/>
      <c r="M201" s="140"/>
      <c r="N201" s="141"/>
      <c r="O201" s="141"/>
      <c r="P201" s="142">
        <f>SUM(P202:P204)</f>
        <v>0</v>
      </c>
      <c r="Q201" s="141"/>
      <c r="R201" s="142">
        <f>SUM(R202:R204)</f>
        <v>0.77441000000000004</v>
      </c>
      <c r="S201" s="141"/>
      <c r="T201" s="143">
        <f>SUM(T202:T204)</f>
        <v>0</v>
      </c>
      <c r="AR201" s="136" t="s">
        <v>81</v>
      </c>
      <c r="AT201" s="144" t="s">
        <v>73</v>
      </c>
      <c r="AU201" s="144" t="s">
        <v>81</v>
      </c>
      <c r="AY201" s="136" t="s">
        <v>146</v>
      </c>
      <c r="BK201" s="145">
        <f>SUM(BK202:BK204)</f>
        <v>0</v>
      </c>
    </row>
    <row r="202" spans="1:65" s="2" customFormat="1" ht="37.9" customHeight="1">
      <c r="A202" s="30"/>
      <c r="B202" s="148"/>
      <c r="C202" s="149" t="s">
        <v>299</v>
      </c>
      <c r="D202" s="149" t="s">
        <v>149</v>
      </c>
      <c r="E202" s="150" t="s">
        <v>743</v>
      </c>
      <c r="F202" s="151" t="s">
        <v>744</v>
      </c>
      <c r="G202" s="152" t="s">
        <v>238</v>
      </c>
      <c r="H202" s="153">
        <v>49</v>
      </c>
      <c r="I202" s="154"/>
      <c r="J202" s="155">
        <f>ROUND(I202*H202,2)</f>
        <v>0</v>
      </c>
      <c r="K202" s="156"/>
      <c r="L202" s="31"/>
      <c r="M202" s="157" t="s">
        <v>1</v>
      </c>
      <c r="N202" s="158" t="s">
        <v>40</v>
      </c>
      <c r="O202" s="59"/>
      <c r="P202" s="159">
        <f>O202*H202</f>
        <v>0</v>
      </c>
      <c r="Q202" s="159">
        <v>9.0000000000000006E-5</v>
      </c>
      <c r="R202" s="159">
        <f>Q202*H202</f>
        <v>4.4099999999999999E-3</v>
      </c>
      <c r="S202" s="159">
        <v>0</v>
      </c>
      <c r="T202" s="160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61" t="s">
        <v>153</v>
      </c>
      <c r="AT202" s="161" t="s">
        <v>149</v>
      </c>
      <c r="AU202" s="161" t="s">
        <v>154</v>
      </c>
      <c r="AY202" s="15" t="s">
        <v>146</v>
      </c>
      <c r="BE202" s="162">
        <f>IF(N202="základná",J202,0)</f>
        <v>0</v>
      </c>
      <c r="BF202" s="162">
        <f>IF(N202="znížená",J202,0)</f>
        <v>0</v>
      </c>
      <c r="BG202" s="162">
        <f>IF(N202="zákl. prenesená",J202,0)</f>
        <v>0</v>
      </c>
      <c r="BH202" s="162">
        <f>IF(N202="zníž. prenesená",J202,0)</f>
        <v>0</v>
      </c>
      <c r="BI202" s="162">
        <f>IF(N202="nulová",J202,0)</f>
        <v>0</v>
      </c>
      <c r="BJ202" s="15" t="s">
        <v>154</v>
      </c>
      <c r="BK202" s="162">
        <f>ROUND(I202*H202,2)</f>
        <v>0</v>
      </c>
      <c r="BL202" s="15" t="s">
        <v>153</v>
      </c>
      <c r="BM202" s="161" t="s">
        <v>745</v>
      </c>
    </row>
    <row r="203" spans="1:65" s="2" customFormat="1" ht="37.9" customHeight="1">
      <c r="A203" s="30"/>
      <c r="B203" s="148"/>
      <c r="C203" s="163" t="s">
        <v>303</v>
      </c>
      <c r="D203" s="163" t="s">
        <v>213</v>
      </c>
      <c r="E203" s="164" t="s">
        <v>746</v>
      </c>
      <c r="F203" s="165" t="s">
        <v>747</v>
      </c>
      <c r="G203" s="166" t="s">
        <v>165</v>
      </c>
      <c r="H203" s="167">
        <v>1.54</v>
      </c>
      <c r="I203" s="168"/>
      <c r="J203" s="169">
        <f>ROUND(I203*H203,2)</f>
        <v>0</v>
      </c>
      <c r="K203" s="170"/>
      <c r="L203" s="171"/>
      <c r="M203" s="172" t="s">
        <v>1</v>
      </c>
      <c r="N203" s="173" t="s">
        <v>40</v>
      </c>
      <c r="O203" s="59"/>
      <c r="P203" s="159">
        <f>O203*H203</f>
        <v>0</v>
      </c>
      <c r="Q203" s="159">
        <v>0.5</v>
      </c>
      <c r="R203" s="159">
        <f>Q203*H203</f>
        <v>0.77</v>
      </c>
      <c r="S203" s="159">
        <v>0</v>
      </c>
      <c r="T203" s="160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61" t="s">
        <v>182</v>
      </c>
      <c r="AT203" s="161" t="s">
        <v>213</v>
      </c>
      <c r="AU203" s="161" t="s">
        <v>154</v>
      </c>
      <c r="AY203" s="15" t="s">
        <v>146</v>
      </c>
      <c r="BE203" s="162">
        <f>IF(N203="základná",J203,0)</f>
        <v>0</v>
      </c>
      <c r="BF203" s="162">
        <f>IF(N203="znížená",J203,0)</f>
        <v>0</v>
      </c>
      <c r="BG203" s="162">
        <f>IF(N203="zákl. prenesená",J203,0)</f>
        <v>0</v>
      </c>
      <c r="BH203" s="162">
        <f>IF(N203="zníž. prenesená",J203,0)</f>
        <v>0</v>
      </c>
      <c r="BI203" s="162">
        <f>IF(N203="nulová",J203,0)</f>
        <v>0</v>
      </c>
      <c r="BJ203" s="15" t="s">
        <v>154</v>
      </c>
      <c r="BK203" s="162">
        <f>ROUND(I203*H203,2)</f>
        <v>0</v>
      </c>
      <c r="BL203" s="15" t="s">
        <v>153</v>
      </c>
      <c r="BM203" s="161" t="s">
        <v>748</v>
      </c>
    </row>
    <row r="204" spans="1:65" s="13" customFormat="1" ht="11.25">
      <c r="B204" s="174"/>
      <c r="D204" s="175" t="s">
        <v>218</v>
      </c>
      <c r="F204" s="176" t="s">
        <v>749</v>
      </c>
      <c r="H204" s="177">
        <v>1.54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82" t="s">
        <v>218</v>
      </c>
      <c r="AU204" s="182" t="s">
        <v>154</v>
      </c>
      <c r="AV204" s="13" t="s">
        <v>154</v>
      </c>
      <c r="AW204" s="13" t="s">
        <v>4</v>
      </c>
      <c r="AX204" s="13" t="s">
        <v>81</v>
      </c>
      <c r="AY204" s="182" t="s">
        <v>146</v>
      </c>
    </row>
    <row r="205" spans="1:65" s="12" customFormat="1" ht="25.9" customHeight="1">
      <c r="B205" s="135"/>
      <c r="D205" s="136" t="s">
        <v>73</v>
      </c>
      <c r="E205" s="137" t="s">
        <v>750</v>
      </c>
      <c r="F205" s="137" t="s">
        <v>751</v>
      </c>
      <c r="I205" s="138"/>
      <c r="J205" s="139">
        <f>BK205</f>
        <v>0</v>
      </c>
      <c r="L205" s="135"/>
      <c r="M205" s="140"/>
      <c r="N205" s="141"/>
      <c r="O205" s="141"/>
      <c r="P205" s="142">
        <f>P206</f>
        <v>0</v>
      </c>
      <c r="Q205" s="141"/>
      <c r="R205" s="142">
        <f>R206</f>
        <v>8.599999999999999E-5</v>
      </c>
      <c r="S205" s="141"/>
      <c r="T205" s="143">
        <f>T206</f>
        <v>0</v>
      </c>
      <c r="AR205" s="136" t="s">
        <v>81</v>
      </c>
      <c r="AT205" s="144" t="s">
        <v>73</v>
      </c>
      <c r="AU205" s="144" t="s">
        <v>74</v>
      </c>
      <c r="AY205" s="136" t="s">
        <v>146</v>
      </c>
      <c r="BK205" s="145">
        <f>BK206</f>
        <v>0</v>
      </c>
    </row>
    <row r="206" spans="1:65" s="12" customFormat="1" ht="22.9" customHeight="1">
      <c r="B206" s="135"/>
      <c r="D206" s="136" t="s">
        <v>73</v>
      </c>
      <c r="E206" s="146" t="s">
        <v>752</v>
      </c>
      <c r="F206" s="146" t="s">
        <v>753</v>
      </c>
      <c r="I206" s="138"/>
      <c r="J206" s="147">
        <f>BK206</f>
        <v>0</v>
      </c>
      <c r="L206" s="135"/>
      <c r="M206" s="140"/>
      <c r="N206" s="141"/>
      <c r="O206" s="141"/>
      <c r="P206" s="142">
        <f>SUM(P207:P209)</f>
        <v>0</v>
      </c>
      <c r="Q206" s="141"/>
      <c r="R206" s="142">
        <f>SUM(R207:R209)</f>
        <v>8.599999999999999E-5</v>
      </c>
      <c r="S206" s="141"/>
      <c r="T206" s="143">
        <f>SUM(T207:T209)</f>
        <v>0</v>
      </c>
      <c r="AR206" s="136" t="s">
        <v>81</v>
      </c>
      <c r="AT206" s="144" t="s">
        <v>73</v>
      </c>
      <c r="AU206" s="144" t="s">
        <v>81</v>
      </c>
      <c r="AY206" s="136" t="s">
        <v>146</v>
      </c>
      <c r="BK206" s="145">
        <f>SUM(BK207:BK209)</f>
        <v>0</v>
      </c>
    </row>
    <row r="207" spans="1:65" s="2" customFormat="1" ht="37.9" customHeight="1">
      <c r="A207" s="30"/>
      <c r="B207" s="148"/>
      <c r="C207" s="149" t="s">
        <v>307</v>
      </c>
      <c r="D207" s="149" t="s">
        <v>149</v>
      </c>
      <c r="E207" s="150" t="s">
        <v>754</v>
      </c>
      <c r="F207" s="151" t="s">
        <v>755</v>
      </c>
      <c r="G207" s="152" t="s">
        <v>152</v>
      </c>
      <c r="H207" s="153">
        <v>6.4000000000000001E-2</v>
      </c>
      <c r="I207" s="154"/>
      <c r="J207" s="155">
        <f>ROUND(I207*H207,2)</f>
        <v>0</v>
      </c>
      <c r="K207" s="156"/>
      <c r="L207" s="31"/>
      <c r="M207" s="157" t="s">
        <v>1</v>
      </c>
      <c r="N207" s="158" t="s">
        <v>40</v>
      </c>
      <c r="O207" s="59"/>
      <c r="P207" s="159">
        <f>O207*H207</f>
        <v>0</v>
      </c>
      <c r="Q207" s="159">
        <v>0</v>
      </c>
      <c r="R207" s="159">
        <f>Q207*H207</f>
        <v>0</v>
      </c>
      <c r="S207" s="159">
        <v>0</v>
      </c>
      <c r="T207" s="160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61" t="s">
        <v>153</v>
      </c>
      <c r="AT207" s="161" t="s">
        <v>149</v>
      </c>
      <c r="AU207" s="161" t="s">
        <v>154</v>
      </c>
      <c r="AY207" s="15" t="s">
        <v>146</v>
      </c>
      <c r="BE207" s="162">
        <f>IF(N207="základná",J207,0)</f>
        <v>0</v>
      </c>
      <c r="BF207" s="162">
        <f>IF(N207="znížená",J207,0)</f>
        <v>0</v>
      </c>
      <c r="BG207" s="162">
        <f>IF(N207="zákl. prenesená",J207,0)</f>
        <v>0</v>
      </c>
      <c r="BH207" s="162">
        <f>IF(N207="zníž. prenesená",J207,0)</f>
        <v>0</v>
      </c>
      <c r="BI207" s="162">
        <f>IF(N207="nulová",J207,0)</f>
        <v>0</v>
      </c>
      <c r="BJ207" s="15" t="s">
        <v>154</v>
      </c>
      <c r="BK207" s="162">
        <f>ROUND(I207*H207,2)</f>
        <v>0</v>
      </c>
      <c r="BL207" s="15" t="s">
        <v>153</v>
      </c>
      <c r="BM207" s="161" t="s">
        <v>756</v>
      </c>
    </row>
    <row r="208" spans="1:65" s="2" customFormat="1" ht="24.2" customHeight="1">
      <c r="A208" s="30"/>
      <c r="B208" s="148"/>
      <c r="C208" s="163" t="s">
        <v>313</v>
      </c>
      <c r="D208" s="163" t="s">
        <v>213</v>
      </c>
      <c r="E208" s="164" t="s">
        <v>757</v>
      </c>
      <c r="F208" s="165" t="s">
        <v>758</v>
      </c>
      <c r="G208" s="166" t="s">
        <v>216</v>
      </c>
      <c r="H208" s="167">
        <v>8.5999999999999993E-2</v>
      </c>
      <c r="I208" s="168"/>
      <c r="J208" s="169">
        <f>ROUND(I208*H208,2)</f>
        <v>0</v>
      </c>
      <c r="K208" s="170"/>
      <c r="L208" s="171"/>
      <c r="M208" s="172" t="s">
        <v>1</v>
      </c>
      <c r="N208" s="173" t="s">
        <v>40</v>
      </c>
      <c r="O208" s="59"/>
      <c r="P208" s="159">
        <f>O208*H208</f>
        <v>0</v>
      </c>
      <c r="Q208" s="159">
        <v>1E-3</v>
      </c>
      <c r="R208" s="159">
        <f>Q208*H208</f>
        <v>8.599999999999999E-5</v>
      </c>
      <c r="S208" s="159">
        <v>0</v>
      </c>
      <c r="T208" s="160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61" t="s">
        <v>182</v>
      </c>
      <c r="AT208" s="161" t="s">
        <v>213</v>
      </c>
      <c r="AU208" s="161" t="s">
        <v>154</v>
      </c>
      <c r="AY208" s="15" t="s">
        <v>146</v>
      </c>
      <c r="BE208" s="162">
        <f>IF(N208="základná",J208,0)</f>
        <v>0</v>
      </c>
      <c r="BF208" s="162">
        <f>IF(N208="znížená",J208,0)</f>
        <v>0</v>
      </c>
      <c r="BG208" s="162">
        <f>IF(N208="zákl. prenesená",J208,0)</f>
        <v>0</v>
      </c>
      <c r="BH208" s="162">
        <f>IF(N208="zníž. prenesená",J208,0)</f>
        <v>0</v>
      </c>
      <c r="BI208" s="162">
        <f>IF(N208="nulová",J208,0)</f>
        <v>0</v>
      </c>
      <c r="BJ208" s="15" t="s">
        <v>154</v>
      </c>
      <c r="BK208" s="162">
        <f>ROUND(I208*H208,2)</f>
        <v>0</v>
      </c>
      <c r="BL208" s="15" t="s">
        <v>153</v>
      </c>
      <c r="BM208" s="161" t="s">
        <v>759</v>
      </c>
    </row>
    <row r="209" spans="1:51" s="13" customFormat="1" ht="11.25">
      <c r="B209" s="174"/>
      <c r="D209" s="175" t="s">
        <v>218</v>
      </c>
      <c r="F209" s="176" t="s">
        <v>760</v>
      </c>
      <c r="H209" s="177">
        <v>8.5999999999999993E-2</v>
      </c>
      <c r="I209" s="178"/>
      <c r="L209" s="174"/>
      <c r="M209" s="190"/>
      <c r="N209" s="191"/>
      <c r="O209" s="191"/>
      <c r="P209" s="191"/>
      <c r="Q209" s="191"/>
      <c r="R209" s="191"/>
      <c r="S209" s="191"/>
      <c r="T209" s="192"/>
      <c r="AT209" s="182" t="s">
        <v>218</v>
      </c>
      <c r="AU209" s="182" t="s">
        <v>154</v>
      </c>
      <c r="AV209" s="13" t="s">
        <v>154</v>
      </c>
      <c r="AW209" s="13" t="s">
        <v>4</v>
      </c>
      <c r="AX209" s="13" t="s">
        <v>81</v>
      </c>
      <c r="AY209" s="182" t="s">
        <v>146</v>
      </c>
    </row>
    <row r="210" spans="1:51" s="2" customFormat="1" ht="6.95" customHeight="1">
      <c r="A210" s="30"/>
      <c r="B210" s="48"/>
      <c r="C210" s="49"/>
      <c r="D210" s="49"/>
      <c r="E210" s="49"/>
      <c r="F210" s="49"/>
      <c r="G210" s="49"/>
      <c r="H210" s="49"/>
      <c r="I210" s="49"/>
      <c r="J210" s="49"/>
      <c r="K210" s="49"/>
      <c r="L210" s="31"/>
      <c r="M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</row>
  </sheetData>
  <autoFilter ref="C142:K209" xr:uid="{00000000-0009-0000-0000-000004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43"/>
  <sheetViews>
    <sheetView showGridLines="0" workbookViewId="0">
      <selection activeCell="Z125" sqref="Z12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6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5" t="s">
        <v>94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4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36" t="str">
        <f>'Rekapitulácia stavby'!K6</f>
        <v>Cyklo Alej</v>
      </c>
      <c r="F7" s="237"/>
      <c r="G7" s="237"/>
      <c r="H7" s="237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194" t="s">
        <v>761</v>
      </c>
      <c r="F9" s="238"/>
      <c r="G9" s="238"/>
      <c r="H9" s="238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762</v>
      </c>
      <c r="G12" s="30"/>
      <c r="H12" s="30"/>
      <c r="I12" s="25" t="s">
        <v>22</v>
      </c>
      <c r="J12" s="56" t="str">
        <f>'Rekapitulácia stavby'!AN8</f>
        <v>24. 6. 2021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9" t="str">
        <f>'Rekapitulácia stavby'!E14</f>
        <v>Vyplň údaj</v>
      </c>
      <c r="F18" s="216"/>
      <c r="G18" s="216"/>
      <c r="H18" s="216"/>
      <c r="I18" s="25" t="s">
        <v>27</v>
      </c>
      <c r="J18" s="26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5"/>
      <c r="B27" s="96"/>
      <c r="C27" s="95"/>
      <c r="D27" s="95"/>
      <c r="E27" s="221" t="s">
        <v>1</v>
      </c>
      <c r="F27" s="221"/>
      <c r="G27" s="221"/>
      <c r="H27" s="221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ROUND(J118,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9" t="s">
        <v>38</v>
      </c>
      <c r="E33" s="36" t="s">
        <v>39</v>
      </c>
      <c r="F33" s="100">
        <f>ROUND((SUM(BE118:BE142)),  2)</f>
        <v>0</v>
      </c>
      <c r="G33" s="101"/>
      <c r="H33" s="101"/>
      <c r="I33" s="102">
        <v>0.2</v>
      </c>
      <c r="J33" s="100">
        <f>ROUND(((SUM(BE118:BE142))*I33),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36" t="s">
        <v>40</v>
      </c>
      <c r="F34" s="100">
        <f>ROUND((SUM(BF118:BF142)),  2)</f>
        <v>0</v>
      </c>
      <c r="G34" s="101"/>
      <c r="H34" s="101"/>
      <c r="I34" s="102">
        <v>0.2</v>
      </c>
      <c r="J34" s="100">
        <f>ROUND(((SUM(BF118:BF142))*I34),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103">
        <f>ROUND((SUM(BG118:BG142)),  2)</f>
        <v>0</v>
      </c>
      <c r="G35" s="30"/>
      <c r="H35" s="30"/>
      <c r="I35" s="104">
        <v>0.2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103">
        <f>ROUND((SUM(BH118:BH142)),  2)</f>
        <v>0</v>
      </c>
      <c r="G36" s="30"/>
      <c r="H36" s="30"/>
      <c r="I36" s="104">
        <v>0.2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ROUND((SUM(BI118:BI142)),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36" t="str">
        <f>E7</f>
        <v>Cyklo Alej</v>
      </c>
      <c r="F85" s="237"/>
      <c r="G85" s="237"/>
      <c r="H85" s="237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194" t="str">
        <f>E9</f>
        <v>27 - SO 05 Verejné osvetlenie</v>
      </c>
      <c r="F87" s="238"/>
      <c r="G87" s="238"/>
      <c r="H87" s="238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6" t="str">
        <f>IF(J12="","",J12)</f>
        <v>24. 6. 2021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105</v>
      </c>
      <c r="D94" s="105"/>
      <c r="E94" s="105"/>
      <c r="F94" s="105"/>
      <c r="G94" s="105"/>
      <c r="H94" s="105"/>
      <c r="I94" s="105"/>
      <c r="J94" s="114" t="s">
        <v>106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107</v>
      </c>
      <c r="D96" s="30"/>
      <c r="E96" s="30"/>
      <c r="F96" s="30"/>
      <c r="G96" s="30"/>
      <c r="H96" s="30"/>
      <c r="I96" s="30"/>
      <c r="J96" s="72">
        <f>J118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6"/>
      <c r="D97" s="117" t="s">
        <v>763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9" customFormat="1" ht="24.95" hidden="1" customHeight="1">
      <c r="B98" s="116"/>
      <c r="D98" s="117" t="s">
        <v>764</v>
      </c>
      <c r="E98" s="118"/>
      <c r="F98" s="118"/>
      <c r="G98" s="118"/>
      <c r="H98" s="118"/>
      <c r="I98" s="118"/>
      <c r="J98" s="119">
        <f>J134</f>
        <v>0</v>
      </c>
      <c r="L98" s="116"/>
    </row>
    <row r="99" spans="1:31" s="2" customFormat="1" ht="21.75" hidden="1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3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5" hidden="1" customHeight="1">
      <c r="A100" s="30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ht="11.25" hidden="1"/>
    <row r="102" spans="1:31" ht="11.25" hidden="1"/>
    <row r="103" spans="1:31" ht="11.25" hidden="1"/>
    <row r="104" spans="1:31" s="2" customFormat="1" ht="6.95" customHeight="1">
      <c r="A104" s="30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5" customHeight="1">
      <c r="A105" s="30"/>
      <c r="B105" s="31"/>
      <c r="C105" s="19" t="s">
        <v>1015</v>
      </c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5" t="s">
        <v>16</v>
      </c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6.5" customHeight="1">
      <c r="A108" s="30"/>
      <c r="B108" s="31"/>
      <c r="C108" s="30"/>
      <c r="D108" s="30"/>
      <c r="E108" s="236" t="str">
        <f>E7</f>
        <v>Cyklo Alej</v>
      </c>
      <c r="F108" s="237"/>
      <c r="G108" s="237"/>
      <c r="H108" s="237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102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194" t="str">
        <f>E9</f>
        <v>27 - SO 05 Verejné osvetlenie</v>
      </c>
      <c r="F110" s="238"/>
      <c r="G110" s="238"/>
      <c r="H110" s="238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20</v>
      </c>
      <c r="D112" s="30"/>
      <c r="E112" s="30"/>
      <c r="F112" s="23" t="str">
        <f>F12</f>
        <v xml:space="preserve"> </v>
      </c>
      <c r="G112" s="30"/>
      <c r="H112" s="30"/>
      <c r="I112" s="25" t="s">
        <v>22</v>
      </c>
      <c r="J112" s="56" t="str">
        <f>IF(J12="","",J12)</f>
        <v>24. 6. 2021</v>
      </c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24</v>
      </c>
      <c r="D114" s="30"/>
      <c r="E114" s="30"/>
      <c r="F114" s="23" t="str">
        <f>E15</f>
        <v>Mesto Veľký Šariš</v>
      </c>
      <c r="G114" s="30"/>
      <c r="H114" s="30"/>
      <c r="I114" s="25" t="s">
        <v>30</v>
      </c>
      <c r="J114" s="28" t="str">
        <f>E21</f>
        <v>Upgeo s.r.o.</v>
      </c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5" t="s">
        <v>28</v>
      </c>
      <c r="D115" s="30"/>
      <c r="E115" s="30"/>
      <c r="F115" s="23" t="str">
        <f>IF(E18="","",E18)</f>
        <v>Vyplň údaj</v>
      </c>
      <c r="G115" s="30"/>
      <c r="H115" s="30"/>
      <c r="I115" s="25" t="s">
        <v>32</v>
      </c>
      <c r="J115" s="28" t="str">
        <f>E24</f>
        <v>Upgeo s.r.o.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24"/>
      <c r="B117" s="125"/>
      <c r="C117" s="126" t="s">
        <v>133</v>
      </c>
      <c r="D117" s="127" t="s">
        <v>59</v>
      </c>
      <c r="E117" s="127" t="s">
        <v>55</v>
      </c>
      <c r="F117" s="127" t="s">
        <v>56</v>
      </c>
      <c r="G117" s="127" t="s">
        <v>134</v>
      </c>
      <c r="H117" s="127" t="s">
        <v>135</v>
      </c>
      <c r="I117" s="127" t="s">
        <v>136</v>
      </c>
      <c r="J117" s="128" t="s">
        <v>106</v>
      </c>
      <c r="K117" s="129" t="s">
        <v>137</v>
      </c>
      <c r="L117" s="130"/>
      <c r="M117" s="63" t="s">
        <v>1</v>
      </c>
      <c r="N117" s="64" t="s">
        <v>38</v>
      </c>
      <c r="O117" s="64" t="s">
        <v>138</v>
      </c>
      <c r="P117" s="64" t="s">
        <v>139</v>
      </c>
      <c r="Q117" s="64" t="s">
        <v>140</v>
      </c>
      <c r="R117" s="64" t="s">
        <v>141</v>
      </c>
      <c r="S117" s="64" t="s">
        <v>142</v>
      </c>
      <c r="T117" s="65" t="s">
        <v>143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30"/>
      <c r="B118" s="31"/>
      <c r="C118" s="70" t="s">
        <v>107</v>
      </c>
      <c r="D118" s="30"/>
      <c r="E118" s="30"/>
      <c r="F118" s="30"/>
      <c r="G118" s="30"/>
      <c r="H118" s="30"/>
      <c r="I118" s="30"/>
      <c r="J118" s="131">
        <f>BK118</f>
        <v>0</v>
      </c>
      <c r="K118" s="30"/>
      <c r="L118" s="31"/>
      <c r="M118" s="66"/>
      <c r="N118" s="57"/>
      <c r="O118" s="67"/>
      <c r="P118" s="132">
        <f>P119+P134</f>
        <v>0</v>
      </c>
      <c r="Q118" s="67"/>
      <c r="R118" s="132">
        <f>R119+R134</f>
        <v>0</v>
      </c>
      <c r="S118" s="67"/>
      <c r="T118" s="133">
        <f>T119+T134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5" t="s">
        <v>73</v>
      </c>
      <c r="AU118" s="15" t="s">
        <v>108</v>
      </c>
      <c r="BK118" s="134">
        <f>BK119+BK134</f>
        <v>0</v>
      </c>
    </row>
    <row r="119" spans="1:65" s="12" customFormat="1" ht="25.9" customHeight="1">
      <c r="B119" s="135"/>
      <c r="D119" s="136" t="s">
        <v>73</v>
      </c>
      <c r="E119" s="137" t="s">
        <v>765</v>
      </c>
      <c r="F119" s="137" t="s">
        <v>766</v>
      </c>
      <c r="I119" s="138"/>
      <c r="J119" s="139">
        <f>BK119</f>
        <v>0</v>
      </c>
      <c r="L119" s="135"/>
      <c r="M119" s="140"/>
      <c r="N119" s="141"/>
      <c r="O119" s="141"/>
      <c r="P119" s="142">
        <f>SUM(P120:P133)</f>
        <v>0</v>
      </c>
      <c r="Q119" s="141"/>
      <c r="R119" s="142">
        <f>SUM(R120:R133)</f>
        <v>0</v>
      </c>
      <c r="S119" s="141"/>
      <c r="T119" s="143">
        <f>SUM(T120:T133)</f>
        <v>0</v>
      </c>
      <c r="AR119" s="136" t="s">
        <v>81</v>
      </c>
      <c r="AT119" s="144" t="s">
        <v>73</v>
      </c>
      <c r="AU119" s="144" t="s">
        <v>74</v>
      </c>
      <c r="AY119" s="136" t="s">
        <v>146</v>
      </c>
      <c r="BK119" s="145">
        <f>SUM(BK120:BK133)</f>
        <v>0</v>
      </c>
    </row>
    <row r="120" spans="1:65" s="2" customFormat="1" ht="16.5" customHeight="1">
      <c r="A120" s="30"/>
      <c r="B120" s="148"/>
      <c r="C120" s="149" t="s">
        <v>81</v>
      </c>
      <c r="D120" s="149" t="s">
        <v>149</v>
      </c>
      <c r="E120" s="150" t="s">
        <v>767</v>
      </c>
      <c r="F120" s="151" t="s">
        <v>768</v>
      </c>
      <c r="G120" s="152" t="s">
        <v>238</v>
      </c>
      <c r="H120" s="153">
        <v>550</v>
      </c>
      <c r="I120" s="154"/>
      <c r="J120" s="155">
        <f t="shared" ref="J120:J133" si="0">ROUND(I120*H120,2)</f>
        <v>0</v>
      </c>
      <c r="K120" s="156"/>
      <c r="L120" s="31"/>
      <c r="M120" s="157" t="s">
        <v>1</v>
      </c>
      <c r="N120" s="158" t="s">
        <v>40</v>
      </c>
      <c r="O120" s="59"/>
      <c r="P120" s="159">
        <f t="shared" ref="P120:P133" si="1">O120*H120</f>
        <v>0</v>
      </c>
      <c r="Q120" s="159">
        <v>0</v>
      </c>
      <c r="R120" s="159">
        <f t="shared" ref="R120:R133" si="2">Q120*H120</f>
        <v>0</v>
      </c>
      <c r="S120" s="159">
        <v>0</v>
      </c>
      <c r="T120" s="160">
        <f t="shared" ref="T120:T133" si="3"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61" t="s">
        <v>153</v>
      </c>
      <c r="AT120" s="161" t="s">
        <v>149</v>
      </c>
      <c r="AU120" s="161" t="s">
        <v>81</v>
      </c>
      <c r="AY120" s="15" t="s">
        <v>146</v>
      </c>
      <c r="BE120" s="162">
        <f t="shared" ref="BE120:BE133" si="4">IF(N120="základná",J120,0)</f>
        <v>0</v>
      </c>
      <c r="BF120" s="162">
        <f t="shared" ref="BF120:BF133" si="5">IF(N120="znížená",J120,0)</f>
        <v>0</v>
      </c>
      <c r="BG120" s="162">
        <f t="shared" ref="BG120:BG133" si="6">IF(N120="zákl. prenesená",J120,0)</f>
        <v>0</v>
      </c>
      <c r="BH120" s="162">
        <f t="shared" ref="BH120:BH133" si="7">IF(N120="zníž. prenesená",J120,0)</f>
        <v>0</v>
      </c>
      <c r="BI120" s="162">
        <f t="shared" ref="BI120:BI133" si="8">IF(N120="nulová",J120,0)</f>
        <v>0</v>
      </c>
      <c r="BJ120" s="15" t="s">
        <v>154</v>
      </c>
      <c r="BK120" s="162">
        <f t="shared" ref="BK120:BK133" si="9">ROUND(I120*H120,2)</f>
        <v>0</v>
      </c>
      <c r="BL120" s="15" t="s">
        <v>153</v>
      </c>
      <c r="BM120" s="161" t="s">
        <v>154</v>
      </c>
    </row>
    <row r="121" spans="1:65" s="2" customFormat="1" ht="16.5" customHeight="1">
      <c r="A121" s="30"/>
      <c r="B121" s="148"/>
      <c r="C121" s="149" t="s">
        <v>154</v>
      </c>
      <c r="D121" s="149" t="s">
        <v>149</v>
      </c>
      <c r="E121" s="150" t="s">
        <v>769</v>
      </c>
      <c r="F121" s="151" t="s">
        <v>770</v>
      </c>
      <c r="G121" s="152" t="s">
        <v>238</v>
      </c>
      <c r="H121" s="153">
        <v>170</v>
      </c>
      <c r="I121" s="154"/>
      <c r="J121" s="155">
        <f t="shared" si="0"/>
        <v>0</v>
      </c>
      <c r="K121" s="156"/>
      <c r="L121" s="31"/>
      <c r="M121" s="157" t="s">
        <v>1</v>
      </c>
      <c r="N121" s="158" t="s">
        <v>40</v>
      </c>
      <c r="O121" s="59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61" t="s">
        <v>153</v>
      </c>
      <c r="AT121" s="161" t="s">
        <v>149</v>
      </c>
      <c r="AU121" s="161" t="s">
        <v>81</v>
      </c>
      <c r="AY121" s="15" t="s">
        <v>146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5" t="s">
        <v>154</v>
      </c>
      <c r="BK121" s="162">
        <f t="shared" si="9"/>
        <v>0</v>
      </c>
      <c r="BL121" s="15" t="s">
        <v>153</v>
      </c>
      <c r="BM121" s="161" t="s">
        <v>153</v>
      </c>
    </row>
    <row r="122" spans="1:65" s="2" customFormat="1" ht="16.5" customHeight="1">
      <c r="A122" s="30"/>
      <c r="B122" s="148"/>
      <c r="C122" s="149" t="s">
        <v>162</v>
      </c>
      <c r="D122" s="149" t="s">
        <v>149</v>
      </c>
      <c r="E122" s="150" t="s">
        <v>771</v>
      </c>
      <c r="F122" s="151" t="s">
        <v>772</v>
      </c>
      <c r="G122" s="152" t="s">
        <v>216</v>
      </c>
      <c r="H122" s="153">
        <v>90</v>
      </c>
      <c r="I122" s="154"/>
      <c r="J122" s="155">
        <f t="shared" si="0"/>
        <v>0</v>
      </c>
      <c r="K122" s="156"/>
      <c r="L122" s="31"/>
      <c r="M122" s="157" t="s">
        <v>1</v>
      </c>
      <c r="N122" s="158" t="s">
        <v>40</v>
      </c>
      <c r="O122" s="59"/>
      <c r="P122" s="159">
        <f t="shared" si="1"/>
        <v>0</v>
      </c>
      <c r="Q122" s="159">
        <v>0</v>
      </c>
      <c r="R122" s="159">
        <f t="shared" si="2"/>
        <v>0</v>
      </c>
      <c r="S122" s="159">
        <v>0</v>
      </c>
      <c r="T122" s="160">
        <f t="shared" si="3"/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61" t="s">
        <v>153</v>
      </c>
      <c r="AT122" s="161" t="s">
        <v>149</v>
      </c>
      <c r="AU122" s="161" t="s">
        <v>81</v>
      </c>
      <c r="AY122" s="15" t="s">
        <v>146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5" t="s">
        <v>154</v>
      </c>
      <c r="BK122" s="162">
        <f t="shared" si="9"/>
        <v>0</v>
      </c>
      <c r="BL122" s="15" t="s">
        <v>153</v>
      </c>
      <c r="BM122" s="161" t="s">
        <v>176</v>
      </c>
    </row>
    <row r="123" spans="1:65" s="2" customFormat="1" ht="16.5" customHeight="1">
      <c r="A123" s="30"/>
      <c r="B123" s="148"/>
      <c r="C123" s="149" t="s">
        <v>153</v>
      </c>
      <c r="D123" s="149" t="s">
        <v>149</v>
      </c>
      <c r="E123" s="150" t="s">
        <v>773</v>
      </c>
      <c r="F123" s="151" t="s">
        <v>774</v>
      </c>
      <c r="G123" s="152" t="s">
        <v>216</v>
      </c>
      <c r="H123" s="153">
        <v>520</v>
      </c>
      <c r="I123" s="154"/>
      <c r="J123" s="155">
        <f t="shared" si="0"/>
        <v>0</v>
      </c>
      <c r="K123" s="156"/>
      <c r="L123" s="31"/>
      <c r="M123" s="157" t="s">
        <v>1</v>
      </c>
      <c r="N123" s="158" t="s">
        <v>40</v>
      </c>
      <c r="O123" s="59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61" t="s">
        <v>153</v>
      </c>
      <c r="AT123" s="161" t="s">
        <v>149</v>
      </c>
      <c r="AU123" s="161" t="s">
        <v>81</v>
      </c>
      <c r="AY123" s="15" t="s">
        <v>146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5" t="s">
        <v>154</v>
      </c>
      <c r="BK123" s="162">
        <f t="shared" si="9"/>
        <v>0</v>
      </c>
      <c r="BL123" s="15" t="s">
        <v>153</v>
      </c>
      <c r="BM123" s="161" t="s">
        <v>182</v>
      </c>
    </row>
    <row r="124" spans="1:65" s="2" customFormat="1" ht="16.5" customHeight="1">
      <c r="A124" s="30"/>
      <c r="B124" s="148"/>
      <c r="C124" s="149" t="s">
        <v>170</v>
      </c>
      <c r="D124" s="149" t="s">
        <v>149</v>
      </c>
      <c r="E124" s="150" t="s">
        <v>775</v>
      </c>
      <c r="F124" s="151" t="s">
        <v>776</v>
      </c>
      <c r="G124" s="152" t="s">
        <v>777</v>
      </c>
      <c r="H124" s="153">
        <v>1</v>
      </c>
      <c r="I124" s="154"/>
      <c r="J124" s="155">
        <f t="shared" si="0"/>
        <v>0</v>
      </c>
      <c r="K124" s="156"/>
      <c r="L124" s="31"/>
      <c r="M124" s="157" t="s">
        <v>1</v>
      </c>
      <c r="N124" s="158" t="s">
        <v>40</v>
      </c>
      <c r="O124" s="59"/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1" t="s">
        <v>153</v>
      </c>
      <c r="AT124" s="161" t="s">
        <v>149</v>
      </c>
      <c r="AU124" s="161" t="s">
        <v>81</v>
      </c>
      <c r="AY124" s="15" t="s">
        <v>146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5" t="s">
        <v>154</v>
      </c>
      <c r="BK124" s="162">
        <f t="shared" si="9"/>
        <v>0</v>
      </c>
      <c r="BL124" s="15" t="s">
        <v>153</v>
      </c>
      <c r="BM124" s="161" t="s">
        <v>200</v>
      </c>
    </row>
    <row r="125" spans="1:65" s="2" customFormat="1" ht="16.5" customHeight="1">
      <c r="A125" s="30"/>
      <c r="B125" s="148"/>
      <c r="C125" s="149" t="s">
        <v>176</v>
      </c>
      <c r="D125" s="149" t="s">
        <v>149</v>
      </c>
      <c r="E125" s="150" t="s">
        <v>778</v>
      </c>
      <c r="F125" s="151" t="s">
        <v>779</v>
      </c>
      <c r="G125" s="152" t="s">
        <v>777</v>
      </c>
      <c r="H125" s="153">
        <v>17</v>
      </c>
      <c r="I125" s="154"/>
      <c r="J125" s="155">
        <f t="shared" si="0"/>
        <v>0</v>
      </c>
      <c r="K125" s="156"/>
      <c r="L125" s="31"/>
      <c r="M125" s="157" t="s">
        <v>1</v>
      </c>
      <c r="N125" s="158" t="s">
        <v>40</v>
      </c>
      <c r="O125" s="59"/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1" t="s">
        <v>153</v>
      </c>
      <c r="AT125" s="161" t="s">
        <v>149</v>
      </c>
      <c r="AU125" s="161" t="s">
        <v>81</v>
      </c>
      <c r="AY125" s="15" t="s">
        <v>146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5" t="s">
        <v>154</v>
      </c>
      <c r="BK125" s="162">
        <f t="shared" si="9"/>
        <v>0</v>
      </c>
      <c r="BL125" s="15" t="s">
        <v>153</v>
      </c>
      <c r="BM125" s="161" t="s">
        <v>208</v>
      </c>
    </row>
    <row r="126" spans="1:65" s="2" customFormat="1" ht="24.2" customHeight="1">
      <c r="A126" s="30"/>
      <c r="B126" s="148"/>
      <c r="C126" s="149" t="s">
        <v>469</v>
      </c>
      <c r="D126" s="149" t="s">
        <v>149</v>
      </c>
      <c r="E126" s="150" t="s">
        <v>780</v>
      </c>
      <c r="F126" s="151" t="s">
        <v>781</v>
      </c>
      <c r="G126" s="152" t="s">
        <v>777</v>
      </c>
      <c r="H126" s="153">
        <v>17</v>
      </c>
      <c r="I126" s="154"/>
      <c r="J126" s="155">
        <f t="shared" si="0"/>
        <v>0</v>
      </c>
      <c r="K126" s="156"/>
      <c r="L126" s="31"/>
      <c r="M126" s="157" t="s">
        <v>1</v>
      </c>
      <c r="N126" s="158" t="s">
        <v>40</v>
      </c>
      <c r="O126" s="59"/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1" t="s">
        <v>153</v>
      </c>
      <c r="AT126" s="161" t="s">
        <v>149</v>
      </c>
      <c r="AU126" s="161" t="s">
        <v>81</v>
      </c>
      <c r="AY126" s="15" t="s">
        <v>146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5" t="s">
        <v>154</v>
      </c>
      <c r="BK126" s="162">
        <f t="shared" si="9"/>
        <v>0</v>
      </c>
      <c r="BL126" s="15" t="s">
        <v>153</v>
      </c>
      <c r="BM126" s="161" t="s">
        <v>224</v>
      </c>
    </row>
    <row r="127" spans="1:65" s="2" customFormat="1" ht="24.2" customHeight="1">
      <c r="A127" s="30"/>
      <c r="B127" s="148"/>
      <c r="C127" s="149" t="s">
        <v>182</v>
      </c>
      <c r="D127" s="149" t="s">
        <v>149</v>
      </c>
      <c r="E127" s="150" t="s">
        <v>782</v>
      </c>
      <c r="F127" s="151" t="s">
        <v>783</v>
      </c>
      <c r="G127" s="152" t="s">
        <v>777</v>
      </c>
      <c r="H127" s="153">
        <v>17</v>
      </c>
      <c r="I127" s="154"/>
      <c r="J127" s="155">
        <f t="shared" si="0"/>
        <v>0</v>
      </c>
      <c r="K127" s="156"/>
      <c r="L127" s="31"/>
      <c r="M127" s="157" t="s">
        <v>1</v>
      </c>
      <c r="N127" s="158" t="s">
        <v>40</v>
      </c>
      <c r="O127" s="59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1" t="s">
        <v>153</v>
      </c>
      <c r="AT127" s="161" t="s">
        <v>149</v>
      </c>
      <c r="AU127" s="161" t="s">
        <v>81</v>
      </c>
      <c r="AY127" s="15" t="s">
        <v>146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5" t="s">
        <v>154</v>
      </c>
      <c r="BK127" s="162">
        <f t="shared" si="9"/>
        <v>0</v>
      </c>
      <c r="BL127" s="15" t="s">
        <v>153</v>
      </c>
      <c r="BM127" s="161" t="s">
        <v>235</v>
      </c>
    </row>
    <row r="128" spans="1:65" s="2" customFormat="1" ht="16.5" customHeight="1">
      <c r="A128" s="30"/>
      <c r="B128" s="148"/>
      <c r="C128" s="149" t="s">
        <v>190</v>
      </c>
      <c r="D128" s="149" t="s">
        <v>149</v>
      </c>
      <c r="E128" s="150" t="s">
        <v>784</v>
      </c>
      <c r="F128" s="151" t="s">
        <v>785</v>
      </c>
      <c r="G128" s="152" t="s">
        <v>777</v>
      </c>
      <c r="H128" s="153">
        <v>17</v>
      </c>
      <c r="I128" s="154"/>
      <c r="J128" s="155">
        <f t="shared" si="0"/>
        <v>0</v>
      </c>
      <c r="K128" s="156"/>
      <c r="L128" s="31"/>
      <c r="M128" s="157" t="s">
        <v>1</v>
      </c>
      <c r="N128" s="158" t="s">
        <v>40</v>
      </c>
      <c r="O128" s="59"/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1" t="s">
        <v>153</v>
      </c>
      <c r="AT128" s="161" t="s">
        <v>149</v>
      </c>
      <c r="AU128" s="161" t="s">
        <v>81</v>
      </c>
      <c r="AY128" s="15" t="s">
        <v>146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5" t="s">
        <v>154</v>
      </c>
      <c r="BK128" s="162">
        <f t="shared" si="9"/>
        <v>0</v>
      </c>
      <c r="BL128" s="15" t="s">
        <v>153</v>
      </c>
      <c r="BM128" s="161" t="s">
        <v>248</v>
      </c>
    </row>
    <row r="129" spans="1:65" s="2" customFormat="1" ht="16.5" customHeight="1">
      <c r="A129" s="30"/>
      <c r="B129" s="148"/>
      <c r="C129" s="149" t="s">
        <v>200</v>
      </c>
      <c r="D129" s="149" t="s">
        <v>149</v>
      </c>
      <c r="E129" s="150" t="s">
        <v>786</v>
      </c>
      <c r="F129" s="151" t="s">
        <v>787</v>
      </c>
      <c r="G129" s="152" t="s">
        <v>777</v>
      </c>
      <c r="H129" s="153">
        <v>5</v>
      </c>
      <c r="I129" s="154"/>
      <c r="J129" s="155">
        <f t="shared" si="0"/>
        <v>0</v>
      </c>
      <c r="K129" s="156"/>
      <c r="L129" s="31"/>
      <c r="M129" s="157" t="s">
        <v>1</v>
      </c>
      <c r="N129" s="158" t="s">
        <v>40</v>
      </c>
      <c r="O129" s="59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1" t="s">
        <v>153</v>
      </c>
      <c r="AT129" s="161" t="s">
        <v>149</v>
      </c>
      <c r="AU129" s="161" t="s">
        <v>81</v>
      </c>
      <c r="AY129" s="15" t="s">
        <v>146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5" t="s">
        <v>154</v>
      </c>
      <c r="BK129" s="162">
        <f t="shared" si="9"/>
        <v>0</v>
      </c>
      <c r="BL129" s="15" t="s">
        <v>153</v>
      </c>
      <c r="BM129" s="161" t="s">
        <v>8</v>
      </c>
    </row>
    <row r="130" spans="1:65" s="2" customFormat="1" ht="16.5" customHeight="1">
      <c r="A130" s="30"/>
      <c r="B130" s="148"/>
      <c r="C130" s="149" t="s">
        <v>204</v>
      </c>
      <c r="D130" s="149" t="s">
        <v>149</v>
      </c>
      <c r="E130" s="150" t="s">
        <v>788</v>
      </c>
      <c r="F130" s="151" t="s">
        <v>789</v>
      </c>
      <c r="G130" s="152" t="s">
        <v>158</v>
      </c>
      <c r="H130" s="153">
        <v>40</v>
      </c>
      <c r="I130" s="154"/>
      <c r="J130" s="155">
        <f t="shared" si="0"/>
        <v>0</v>
      </c>
      <c r="K130" s="156"/>
      <c r="L130" s="31"/>
      <c r="M130" s="157" t="s">
        <v>1</v>
      </c>
      <c r="N130" s="158" t="s">
        <v>40</v>
      </c>
      <c r="O130" s="59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1" t="s">
        <v>153</v>
      </c>
      <c r="AT130" s="161" t="s">
        <v>149</v>
      </c>
      <c r="AU130" s="161" t="s">
        <v>81</v>
      </c>
      <c r="AY130" s="15" t="s">
        <v>146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5" t="s">
        <v>154</v>
      </c>
      <c r="BK130" s="162">
        <f t="shared" si="9"/>
        <v>0</v>
      </c>
      <c r="BL130" s="15" t="s">
        <v>153</v>
      </c>
      <c r="BM130" s="161" t="s">
        <v>265</v>
      </c>
    </row>
    <row r="131" spans="1:65" s="2" customFormat="1" ht="16.5" customHeight="1">
      <c r="A131" s="30"/>
      <c r="B131" s="148"/>
      <c r="C131" s="149" t="s">
        <v>208</v>
      </c>
      <c r="D131" s="149" t="s">
        <v>149</v>
      </c>
      <c r="E131" s="150" t="s">
        <v>790</v>
      </c>
      <c r="F131" s="151" t="s">
        <v>791</v>
      </c>
      <c r="G131" s="152" t="s">
        <v>158</v>
      </c>
      <c r="H131" s="153">
        <v>32</v>
      </c>
      <c r="I131" s="154"/>
      <c r="J131" s="155">
        <f t="shared" si="0"/>
        <v>0</v>
      </c>
      <c r="K131" s="156"/>
      <c r="L131" s="31"/>
      <c r="M131" s="157" t="s">
        <v>1</v>
      </c>
      <c r="N131" s="158" t="s">
        <v>40</v>
      </c>
      <c r="O131" s="59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1" t="s">
        <v>153</v>
      </c>
      <c r="AT131" s="161" t="s">
        <v>149</v>
      </c>
      <c r="AU131" s="161" t="s">
        <v>81</v>
      </c>
      <c r="AY131" s="15" t="s">
        <v>146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5" t="s">
        <v>154</v>
      </c>
      <c r="BK131" s="162">
        <f t="shared" si="9"/>
        <v>0</v>
      </c>
      <c r="BL131" s="15" t="s">
        <v>153</v>
      </c>
      <c r="BM131" s="161" t="s">
        <v>83</v>
      </c>
    </row>
    <row r="132" spans="1:65" s="2" customFormat="1" ht="16.5" customHeight="1">
      <c r="A132" s="30"/>
      <c r="B132" s="148"/>
      <c r="C132" s="149" t="s">
        <v>212</v>
      </c>
      <c r="D132" s="149" t="s">
        <v>149</v>
      </c>
      <c r="E132" s="150" t="s">
        <v>792</v>
      </c>
      <c r="F132" s="151" t="s">
        <v>793</v>
      </c>
      <c r="G132" s="152" t="s">
        <v>158</v>
      </c>
      <c r="H132" s="153">
        <v>16</v>
      </c>
      <c r="I132" s="154"/>
      <c r="J132" s="155">
        <f t="shared" si="0"/>
        <v>0</v>
      </c>
      <c r="K132" s="156"/>
      <c r="L132" s="31"/>
      <c r="M132" s="157" t="s">
        <v>1</v>
      </c>
      <c r="N132" s="158" t="s">
        <v>40</v>
      </c>
      <c r="O132" s="59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1" t="s">
        <v>153</v>
      </c>
      <c r="AT132" s="161" t="s">
        <v>149</v>
      </c>
      <c r="AU132" s="161" t="s">
        <v>81</v>
      </c>
      <c r="AY132" s="15" t="s">
        <v>146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5" t="s">
        <v>154</v>
      </c>
      <c r="BK132" s="162">
        <f t="shared" si="9"/>
        <v>0</v>
      </c>
      <c r="BL132" s="15" t="s">
        <v>153</v>
      </c>
      <c r="BM132" s="161" t="s">
        <v>89</v>
      </c>
    </row>
    <row r="133" spans="1:65" s="2" customFormat="1" ht="16.5" customHeight="1">
      <c r="A133" s="30"/>
      <c r="B133" s="148"/>
      <c r="C133" s="149" t="s">
        <v>224</v>
      </c>
      <c r="D133" s="149" t="s">
        <v>149</v>
      </c>
      <c r="E133" s="150" t="s">
        <v>794</v>
      </c>
      <c r="F133" s="151" t="s">
        <v>795</v>
      </c>
      <c r="G133" s="152" t="s">
        <v>158</v>
      </c>
      <c r="H133" s="153">
        <v>64</v>
      </c>
      <c r="I133" s="154"/>
      <c r="J133" s="155">
        <f t="shared" si="0"/>
        <v>0</v>
      </c>
      <c r="K133" s="156"/>
      <c r="L133" s="31"/>
      <c r="M133" s="157" t="s">
        <v>1</v>
      </c>
      <c r="N133" s="158" t="s">
        <v>40</v>
      </c>
      <c r="O133" s="59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1" t="s">
        <v>153</v>
      </c>
      <c r="AT133" s="161" t="s">
        <v>149</v>
      </c>
      <c r="AU133" s="161" t="s">
        <v>81</v>
      </c>
      <c r="AY133" s="15" t="s">
        <v>146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5" t="s">
        <v>154</v>
      </c>
      <c r="BK133" s="162">
        <f t="shared" si="9"/>
        <v>0</v>
      </c>
      <c r="BL133" s="15" t="s">
        <v>153</v>
      </c>
      <c r="BM133" s="161" t="s">
        <v>95</v>
      </c>
    </row>
    <row r="134" spans="1:65" s="12" customFormat="1" ht="25.9" customHeight="1">
      <c r="B134" s="135"/>
      <c r="D134" s="136" t="s">
        <v>73</v>
      </c>
      <c r="E134" s="137" t="s">
        <v>796</v>
      </c>
      <c r="F134" s="137" t="s">
        <v>145</v>
      </c>
      <c r="I134" s="138"/>
      <c r="J134" s="139">
        <f>BK134</f>
        <v>0</v>
      </c>
      <c r="L134" s="135"/>
      <c r="M134" s="140"/>
      <c r="N134" s="141"/>
      <c r="O134" s="141"/>
      <c r="P134" s="142">
        <f>SUM(P135:P142)</f>
        <v>0</v>
      </c>
      <c r="Q134" s="141"/>
      <c r="R134" s="142">
        <f>SUM(R135:R142)</f>
        <v>0</v>
      </c>
      <c r="S134" s="141"/>
      <c r="T134" s="143">
        <f>SUM(T135:T142)</f>
        <v>0</v>
      </c>
      <c r="AR134" s="136" t="s">
        <v>81</v>
      </c>
      <c r="AT134" s="144" t="s">
        <v>73</v>
      </c>
      <c r="AU134" s="144" t="s">
        <v>74</v>
      </c>
      <c r="AY134" s="136" t="s">
        <v>146</v>
      </c>
      <c r="BK134" s="145">
        <f>SUM(BK135:BK142)</f>
        <v>0</v>
      </c>
    </row>
    <row r="135" spans="1:65" s="2" customFormat="1" ht="16.5" customHeight="1">
      <c r="A135" s="30"/>
      <c r="B135" s="148"/>
      <c r="C135" s="149" t="s">
        <v>228</v>
      </c>
      <c r="D135" s="149" t="s">
        <v>149</v>
      </c>
      <c r="E135" s="150" t="s">
        <v>797</v>
      </c>
      <c r="F135" s="151" t="s">
        <v>798</v>
      </c>
      <c r="G135" s="152" t="s">
        <v>165</v>
      </c>
      <c r="H135" s="153">
        <v>17</v>
      </c>
      <c r="I135" s="154"/>
      <c r="J135" s="155">
        <f t="shared" ref="J135:J142" si="10">ROUND(I135*H135,2)</f>
        <v>0</v>
      </c>
      <c r="K135" s="156"/>
      <c r="L135" s="31"/>
      <c r="M135" s="157" t="s">
        <v>1</v>
      </c>
      <c r="N135" s="158" t="s">
        <v>40</v>
      </c>
      <c r="O135" s="59"/>
      <c r="P135" s="159">
        <f t="shared" ref="P135:P142" si="11">O135*H135</f>
        <v>0</v>
      </c>
      <c r="Q135" s="159">
        <v>0</v>
      </c>
      <c r="R135" s="159">
        <f t="shared" ref="R135:R142" si="12">Q135*H135</f>
        <v>0</v>
      </c>
      <c r="S135" s="159">
        <v>0</v>
      </c>
      <c r="T135" s="160">
        <f t="shared" ref="T135:T142" si="13"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1" t="s">
        <v>153</v>
      </c>
      <c r="AT135" s="161" t="s">
        <v>149</v>
      </c>
      <c r="AU135" s="161" t="s">
        <v>81</v>
      </c>
      <c r="AY135" s="15" t="s">
        <v>146</v>
      </c>
      <c r="BE135" s="162">
        <f t="shared" ref="BE135:BE142" si="14">IF(N135="základná",J135,0)</f>
        <v>0</v>
      </c>
      <c r="BF135" s="162">
        <f t="shared" ref="BF135:BF142" si="15">IF(N135="znížená",J135,0)</f>
        <v>0</v>
      </c>
      <c r="BG135" s="162">
        <f t="shared" ref="BG135:BG142" si="16">IF(N135="zákl. prenesená",J135,0)</f>
        <v>0</v>
      </c>
      <c r="BH135" s="162">
        <f t="shared" ref="BH135:BH142" si="17">IF(N135="zníž. prenesená",J135,0)</f>
        <v>0</v>
      </c>
      <c r="BI135" s="162">
        <f t="shared" ref="BI135:BI142" si="18">IF(N135="nulová",J135,0)</f>
        <v>0</v>
      </c>
      <c r="BJ135" s="15" t="s">
        <v>154</v>
      </c>
      <c r="BK135" s="162">
        <f t="shared" ref="BK135:BK142" si="19">ROUND(I135*H135,2)</f>
        <v>0</v>
      </c>
      <c r="BL135" s="15" t="s">
        <v>153</v>
      </c>
      <c r="BM135" s="161" t="s">
        <v>295</v>
      </c>
    </row>
    <row r="136" spans="1:65" s="2" customFormat="1" ht="16.5" customHeight="1">
      <c r="A136" s="30"/>
      <c r="B136" s="148"/>
      <c r="C136" s="149" t="s">
        <v>235</v>
      </c>
      <c r="D136" s="149" t="s">
        <v>149</v>
      </c>
      <c r="E136" s="150" t="s">
        <v>799</v>
      </c>
      <c r="F136" s="151" t="s">
        <v>800</v>
      </c>
      <c r="G136" s="152" t="s">
        <v>165</v>
      </c>
      <c r="H136" s="153">
        <v>17</v>
      </c>
      <c r="I136" s="154"/>
      <c r="J136" s="155">
        <f t="shared" si="10"/>
        <v>0</v>
      </c>
      <c r="K136" s="156"/>
      <c r="L136" s="31"/>
      <c r="M136" s="157" t="s">
        <v>1</v>
      </c>
      <c r="N136" s="158" t="s">
        <v>40</v>
      </c>
      <c r="O136" s="59"/>
      <c r="P136" s="159">
        <f t="shared" si="11"/>
        <v>0</v>
      </c>
      <c r="Q136" s="159">
        <v>0</v>
      </c>
      <c r="R136" s="159">
        <f t="shared" si="12"/>
        <v>0</v>
      </c>
      <c r="S136" s="159">
        <v>0</v>
      </c>
      <c r="T136" s="160">
        <f t="shared" si="1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1" t="s">
        <v>153</v>
      </c>
      <c r="AT136" s="161" t="s">
        <v>149</v>
      </c>
      <c r="AU136" s="161" t="s">
        <v>81</v>
      </c>
      <c r="AY136" s="15" t="s">
        <v>146</v>
      </c>
      <c r="BE136" s="162">
        <f t="shared" si="14"/>
        <v>0</v>
      </c>
      <c r="BF136" s="162">
        <f t="shared" si="15"/>
        <v>0</v>
      </c>
      <c r="BG136" s="162">
        <f t="shared" si="16"/>
        <v>0</v>
      </c>
      <c r="BH136" s="162">
        <f t="shared" si="17"/>
        <v>0</v>
      </c>
      <c r="BI136" s="162">
        <f t="shared" si="18"/>
        <v>0</v>
      </c>
      <c r="BJ136" s="15" t="s">
        <v>154</v>
      </c>
      <c r="BK136" s="162">
        <f t="shared" si="19"/>
        <v>0</v>
      </c>
      <c r="BL136" s="15" t="s">
        <v>153</v>
      </c>
      <c r="BM136" s="161" t="s">
        <v>303</v>
      </c>
    </row>
    <row r="137" spans="1:65" s="2" customFormat="1" ht="16.5" customHeight="1">
      <c r="A137" s="30"/>
      <c r="B137" s="148"/>
      <c r="C137" s="149" t="s">
        <v>244</v>
      </c>
      <c r="D137" s="149" t="s">
        <v>149</v>
      </c>
      <c r="E137" s="150" t="s">
        <v>801</v>
      </c>
      <c r="F137" s="151" t="s">
        <v>802</v>
      </c>
      <c r="G137" s="152" t="s">
        <v>238</v>
      </c>
      <c r="H137" s="153">
        <v>520</v>
      </c>
      <c r="I137" s="154"/>
      <c r="J137" s="155">
        <f t="shared" si="10"/>
        <v>0</v>
      </c>
      <c r="K137" s="156"/>
      <c r="L137" s="31"/>
      <c r="M137" s="157" t="s">
        <v>1</v>
      </c>
      <c r="N137" s="158" t="s">
        <v>40</v>
      </c>
      <c r="O137" s="59"/>
      <c r="P137" s="159">
        <f t="shared" si="11"/>
        <v>0</v>
      </c>
      <c r="Q137" s="159">
        <v>0</v>
      </c>
      <c r="R137" s="159">
        <f t="shared" si="12"/>
        <v>0</v>
      </c>
      <c r="S137" s="159">
        <v>0</v>
      </c>
      <c r="T137" s="160">
        <f t="shared" si="1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1" t="s">
        <v>153</v>
      </c>
      <c r="AT137" s="161" t="s">
        <v>149</v>
      </c>
      <c r="AU137" s="161" t="s">
        <v>81</v>
      </c>
      <c r="AY137" s="15" t="s">
        <v>146</v>
      </c>
      <c r="BE137" s="162">
        <f t="shared" si="14"/>
        <v>0</v>
      </c>
      <c r="BF137" s="162">
        <f t="shared" si="15"/>
        <v>0</v>
      </c>
      <c r="BG137" s="162">
        <f t="shared" si="16"/>
        <v>0</v>
      </c>
      <c r="BH137" s="162">
        <f t="shared" si="17"/>
        <v>0</v>
      </c>
      <c r="BI137" s="162">
        <f t="shared" si="18"/>
        <v>0</v>
      </c>
      <c r="BJ137" s="15" t="s">
        <v>154</v>
      </c>
      <c r="BK137" s="162">
        <f t="shared" si="19"/>
        <v>0</v>
      </c>
      <c r="BL137" s="15" t="s">
        <v>153</v>
      </c>
      <c r="BM137" s="161" t="s">
        <v>313</v>
      </c>
    </row>
    <row r="138" spans="1:65" s="2" customFormat="1" ht="16.5" customHeight="1">
      <c r="A138" s="30"/>
      <c r="B138" s="148"/>
      <c r="C138" s="149" t="s">
        <v>248</v>
      </c>
      <c r="D138" s="149" t="s">
        <v>149</v>
      </c>
      <c r="E138" s="150" t="s">
        <v>803</v>
      </c>
      <c r="F138" s="151" t="s">
        <v>804</v>
      </c>
      <c r="G138" s="152" t="s">
        <v>238</v>
      </c>
      <c r="H138" s="153">
        <v>520</v>
      </c>
      <c r="I138" s="154"/>
      <c r="J138" s="155">
        <f t="shared" si="10"/>
        <v>0</v>
      </c>
      <c r="K138" s="156"/>
      <c r="L138" s="31"/>
      <c r="M138" s="157" t="s">
        <v>1</v>
      </c>
      <c r="N138" s="158" t="s">
        <v>40</v>
      </c>
      <c r="O138" s="59"/>
      <c r="P138" s="159">
        <f t="shared" si="11"/>
        <v>0</v>
      </c>
      <c r="Q138" s="159">
        <v>0</v>
      </c>
      <c r="R138" s="159">
        <f t="shared" si="12"/>
        <v>0</v>
      </c>
      <c r="S138" s="159">
        <v>0</v>
      </c>
      <c r="T138" s="160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1" t="s">
        <v>153</v>
      </c>
      <c r="AT138" s="161" t="s">
        <v>149</v>
      </c>
      <c r="AU138" s="161" t="s">
        <v>81</v>
      </c>
      <c r="AY138" s="15" t="s">
        <v>146</v>
      </c>
      <c r="BE138" s="162">
        <f t="shared" si="14"/>
        <v>0</v>
      </c>
      <c r="BF138" s="162">
        <f t="shared" si="15"/>
        <v>0</v>
      </c>
      <c r="BG138" s="162">
        <f t="shared" si="16"/>
        <v>0</v>
      </c>
      <c r="BH138" s="162">
        <f t="shared" si="17"/>
        <v>0</v>
      </c>
      <c r="BI138" s="162">
        <f t="shared" si="18"/>
        <v>0</v>
      </c>
      <c r="BJ138" s="15" t="s">
        <v>154</v>
      </c>
      <c r="BK138" s="162">
        <f t="shared" si="19"/>
        <v>0</v>
      </c>
      <c r="BL138" s="15" t="s">
        <v>153</v>
      </c>
      <c r="BM138" s="161" t="s">
        <v>321</v>
      </c>
    </row>
    <row r="139" spans="1:65" s="2" customFormat="1" ht="16.5" customHeight="1">
      <c r="A139" s="30"/>
      <c r="B139" s="148"/>
      <c r="C139" s="149" t="s">
        <v>252</v>
      </c>
      <c r="D139" s="149" t="s">
        <v>149</v>
      </c>
      <c r="E139" s="150" t="s">
        <v>805</v>
      </c>
      <c r="F139" s="151" t="s">
        <v>806</v>
      </c>
      <c r="G139" s="152" t="s">
        <v>238</v>
      </c>
      <c r="H139" s="153">
        <v>520</v>
      </c>
      <c r="I139" s="154"/>
      <c r="J139" s="155">
        <f t="shared" si="10"/>
        <v>0</v>
      </c>
      <c r="K139" s="156"/>
      <c r="L139" s="31"/>
      <c r="M139" s="157" t="s">
        <v>1</v>
      </c>
      <c r="N139" s="158" t="s">
        <v>40</v>
      </c>
      <c r="O139" s="59"/>
      <c r="P139" s="159">
        <f t="shared" si="11"/>
        <v>0</v>
      </c>
      <c r="Q139" s="159">
        <v>0</v>
      </c>
      <c r="R139" s="159">
        <f t="shared" si="12"/>
        <v>0</v>
      </c>
      <c r="S139" s="159">
        <v>0</v>
      </c>
      <c r="T139" s="160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1" t="s">
        <v>153</v>
      </c>
      <c r="AT139" s="161" t="s">
        <v>149</v>
      </c>
      <c r="AU139" s="161" t="s">
        <v>81</v>
      </c>
      <c r="AY139" s="15" t="s">
        <v>146</v>
      </c>
      <c r="BE139" s="162">
        <f t="shared" si="14"/>
        <v>0</v>
      </c>
      <c r="BF139" s="162">
        <f t="shared" si="15"/>
        <v>0</v>
      </c>
      <c r="BG139" s="162">
        <f t="shared" si="16"/>
        <v>0</v>
      </c>
      <c r="BH139" s="162">
        <f t="shared" si="17"/>
        <v>0</v>
      </c>
      <c r="BI139" s="162">
        <f t="shared" si="18"/>
        <v>0</v>
      </c>
      <c r="BJ139" s="15" t="s">
        <v>154</v>
      </c>
      <c r="BK139" s="162">
        <f t="shared" si="19"/>
        <v>0</v>
      </c>
      <c r="BL139" s="15" t="s">
        <v>153</v>
      </c>
      <c r="BM139" s="161" t="s">
        <v>331</v>
      </c>
    </row>
    <row r="140" spans="1:65" s="2" customFormat="1" ht="16.5" customHeight="1">
      <c r="A140" s="30"/>
      <c r="B140" s="148"/>
      <c r="C140" s="149" t="s">
        <v>8</v>
      </c>
      <c r="D140" s="149" t="s">
        <v>149</v>
      </c>
      <c r="E140" s="150" t="s">
        <v>807</v>
      </c>
      <c r="F140" s="151" t="s">
        <v>808</v>
      </c>
      <c r="G140" s="152" t="s">
        <v>238</v>
      </c>
      <c r="H140" s="153">
        <v>18</v>
      </c>
      <c r="I140" s="154"/>
      <c r="J140" s="155">
        <f t="shared" si="10"/>
        <v>0</v>
      </c>
      <c r="K140" s="156"/>
      <c r="L140" s="31"/>
      <c r="M140" s="157" t="s">
        <v>1</v>
      </c>
      <c r="N140" s="158" t="s">
        <v>40</v>
      </c>
      <c r="O140" s="59"/>
      <c r="P140" s="159">
        <f t="shared" si="11"/>
        <v>0</v>
      </c>
      <c r="Q140" s="159">
        <v>0</v>
      </c>
      <c r="R140" s="159">
        <f t="shared" si="12"/>
        <v>0</v>
      </c>
      <c r="S140" s="159">
        <v>0</v>
      </c>
      <c r="T140" s="160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1" t="s">
        <v>153</v>
      </c>
      <c r="AT140" s="161" t="s">
        <v>149</v>
      </c>
      <c r="AU140" s="161" t="s">
        <v>81</v>
      </c>
      <c r="AY140" s="15" t="s">
        <v>146</v>
      </c>
      <c r="BE140" s="162">
        <f t="shared" si="14"/>
        <v>0</v>
      </c>
      <c r="BF140" s="162">
        <f t="shared" si="15"/>
        <v>0</v>
      </c>
      <c r="BG140" s="162">
        <f t="shared" si="16"/>
        <v>0</v>
      </c>
      <c r="BH140" s="162">
        <f t="shared" si="17"/>
        <v>0</v>
      </c>
      <c r="BI140" s="162">
        <f t="shared" si="18"/>
        <v>0</v>
      </c>
      <c r="BJ140" s="15" t="s">
        <v>154</v>
      </c>
      <c r="BK140" s="162">
        <f t="shared" si="19"/>
        <v>0</v>
      </c>
      <c r="BL140" s="15" t="s">
        <v>153</v>
      </c>
      <c r="BM140" s="161" t="s">
        <v>340</v>
      </c>
    </row>
    <row r="141" spans="1:65" s="2" customFormat="1" ht="16.5" customHeight="1">
      <c r="A141" s="30"/>
      <c r="B141" s="148"/>
      <c r="C141" s="149" t="s">
        <v>259</v>
      </c>
      <c r="D141" s="149" t="s">
        <v>149</v>
      </c>
      <c r="E141" s="150" t="s">
        <v>809</v>
      </c>
      <c r="F141" s="151" t="s">
        <v>810</v>
      </c>
      <c r="G141" s="152" t="s">
        <v>811</v>
      </c>
      <c r="H141" s="193"/>
      <c r="I141" s="154"/>
      <c r="J141" s="155">
        <f t="shared" si="10"/>
        <v>0</v>
      </c>
      <c r="K141" s="156"/>
      <c r="L141" s="31"/>
      <c r="M141" s="157" t="s">
        <v>1</v>
      </c>
      <c r="N141" s="158" t="s">
        <v>40</v>
      </c>
      <c r="O141" s="59"/>
      <c r="P141" s="159">
        <f t="shared" si="11"/>
        <v>0</v>
      </c>
      <c r="Q141" s="159">
        <v>0</v>
      </c>
      <c r="R141" s="159">
        <f t="shared" si="12"/>
        <v>0</v>
      </c>
      <c r="S141" s="159">
        <v>0</v>
      </c>
      <c r="T141" s="160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1" t="s">
        <v>153</v>
      </c>
      <c r="AT141" s="161" t="s">
        <v>149</v>
      </c>
      <c r="AU141" s="161" t="s">
        <v>81</v>
      </c>
      <c r="AY141" s="15" t="s">
        <v>146</v>
      </c>
      <c r="BE141" s="162">
        <f t="shared" si="14"/>
        <v>0</v>
      </c>
      <c r="BF141" s="162">
        <f t="shared" si="15"/>
        <v>0</v>
      </c>
      <c r="BG141" s="162">
        <f t="shared" si="16"/>
        <v>0</v>
      </c>
      <c r="BH141" s="162">
        <f t="shared" si="17"/>
        <v>0</v>
      </c>
      <c r="BI141" s="162">
        <f t="shared" si="18"/>
        <v>0</v>
      </c>
      <c r="BJ141" s="15" t="s">
        <v>154</v>
      </c>
      <c r="BK141" s="162">
        <f t="shared" si="19"/>
        <v>0</v>
      </c>
      <c r="BL141" s="15" t="s">
        <v>153</v>
      </c>
      <c r="BM141" s="161" t="s">
        <v>351</v>
      </c>
    </row>
    <row r="142" spans="1:65" s="2" customFormat="1" ht="16.5" customHeight="1">
      <c r="A142" s="30"/>
      <c r="B142" s="148"/>
      <c r="C142" s="149" t="s">
        <v>265</v>
      </c>
      <c r="D142" s="149" t="s">
        <v>149</v>
      </c>
      <c r="E142" s="150" t="s">
        <v>812</v>
      </c>
      <c r="F142" s="151" t="s">
        <v>813</v>
      </c>
      <c r="G142" s="152" t="s">
        <v>811</v>
      </c>
      <c r="H142" s="193"/>
      <c r="I142" s="154"/>
      <c r="J142" s="155">
        <f t="shared" si="10"/>
        <v>0</v>
      </c>
      <c r="K142" s="156"/>
      <c r="L142" s="31"/>
      <c r="M142" s="183" t="s">
        <v>1</v>
      </c>
      <c r="N142" s="184" t="s">
        <v>40</v>
      </c>
      <c r="O142" s="185"/>
      <c r="P142" s="186">
        <f t="shared" si="11"/>
        <v>0</v>
      </c>
      <c r="Q142" s="186">
        <v>0</v>
      </c>
      <c r="R142" s="186">
        <f t="shared" si="12"/>
        <v>0</v>
      </c>
      <c r="S142" s="186">
        <v>0</v>
      </c>
      <c r="T142" s="187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1" t="s">
        <v>153</v>
      </c>
      <c r="AT142" s="161" t="s">
        <v>149</v>
      </c>
      <c r="AU142" s="161" t="s">
        <v>81</v>
      </c>
      <c r="AY142" s="15" t="s">
        <v>146</v>
      </c>
      <c r="BE142" s="162">
        <f t="shared" si="14"/>
        <v>0</v>
      </c>
      <c r="BF142" s="162">
        <f t="shared" si="15"/>
        <v>0</v>
      </c>
      <c r="BG142" s="162">
        <f t="shared" si="16"/>
        <v>0</v>
      </c>
      <c r="BH142" s="162">
        <f t="shared" si="17"/>
        <v>0</v>
      </c>
      <c r="BI142" s="162">
        <f t="shared" si="18"/>
        <v>0</v>
      </c>
      <c r="BJ142" s="15" t="s">
        <v>154</v>
      </c>
      <c r="BK142" s="162">
        <f t="shared" si="19"/>
        <v>0</v>
      </c>
      <c r="BL142" s="15" t="s">
        <v>153</v>
      </c>
      <c r="BM142" s="161" t="s">
        <v>360</v>
      </c>
    </row>
    <row r="143" spans="1:65" s="2" customFormat="1" ht="6.95" customHeight="1">
      <c r="A143" s="30"/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31"/>
      <c r="M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</sheetData>
  <autoFilter ref="C117:K142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92"/>
  <sheetViews>
    <sheetView showGridLines="0" workbookViewId="0">
      <selection activeCell="Z125" sqref="Z12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6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5" t="s">
        <v>97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4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36" t="str">
        <f>'Rekapitulácia stavby'!K6</f>
        <v>Cyklo Alej</v>
      </c>
      <c r="F7" s="237"/>
      <c r="G7" s="237"/>
      <c r="H7" s="237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194" t="s">
        <v>814</v>
      </c>
      <c r="F9" s="238"/>
      <c r="G9" s="238"/>
      <c r="H9" s="238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762</v>
      </c>
      <c r="G12" s="30"/>
      <c r="H12" s="30"/>
      <c r="I12" s="25" t="s">
        <v>22</v>
      </c>
      <c r="J12" s="56" t="str">
        <f>'Rekapitulácia stavby'!AN8</f>
        <v>24. 6. 2021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9" t="str">
        <f>'Rekapitulácia stavby'!E14</f>
        <v>Vyplň údaj</v>
      </c>
      <c r="F18" s="216"/>
      <c r="G18" s="216"/>
      <c r="H18" s="216"/>
      <c r="I18" s="25" t="s">
        <v>27</v>
      </c>
      <c r="J18" s="26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5"/>
      <c r="B27" s="96"/>
      <c r="C27" s="95"/>
      <c r="D27" s="95"/>
      <c r="E27" s="221" t="s">
        <v>1</v>
      </c>
      <c r="F27" s="221"/>
      <c r="G27" s="221"/>
      <c r="H27" s="221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ROUND(J120,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9" t="s">
        <v>38</v>
      </c>
      <c r="E33" s="36" t="s">
        <v>39</v>
      </c>
      <c r="F33" s="100">
        <f>ROUND((SUM(BE120:BE191)),  2)</f>
        <v>0</v>
      </c>
      <c r="G33" s="101"/>
      <c r="H33" s="101"/>
      <c r="I33" s="102">
        <v>0.2</v>
      </c>
      <c r="J33" s="100">
        <f>ROUND(((SUM(BE120:BE191))*I33),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36" t="s">
        <v>40</v>
      </c>
      <c r="F34" s="100">
        <f>ROUND((SUM(BF120:BF191)),  2)</f>
        <v>0</v>
      </c>
      <c r="G34" s="101"/>
      <c r="H34" s="101"/>
      <c r="I34" s="102">
        <v>0.2</v>
      </c>
      <c r="J34" s="100">
        <f>ROUND(((SUM(BF120:BF191))*I34),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103">
        <f>ROUND((SUM(BG120:BG191)),  2)</f>
        <v>0</v>
      </c>
      <c r="G35" s="30"/>
      <c r="H35" s="30"/>
      <c r="I35" s="104">
        <v>0.2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103">
        <f>ROUND((SUM(BH120:BH191)),  2)</f>
        <v>0</v>
      </c>
      <c r="G36" s="30"/>
      <c r="H36" s="30"/>
      <c r="I36" s="104">
        <v>0.2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ROUND((SUM(BI120:BI191)),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36" t="str">
        <f>E7</f>
        <v>Cyklo Alej</v>
      </c>
      <c r="F85" s="237"/>
      <c r="G85" s="237"/>
      <c r="H85" s="237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194" t="str">
        <f>E9</f>
        <v>28 - SO 06 Preložka plynovodu</v>
      </c>
      <c r="F87" s="238"/>
      <c r="G87" s="238"/>
      <c r="H87" s="238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6" t="str">
        <f>IF(J12="","",J12)</f>
        <v>24. 6. 2021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105</v>
      </c>
      <c r="D94" s="105"/>
      <c r="E94" s="105"/>
      <c r="F94" s="105"/>
      <c r="G94" s="105"/>
      <c r="H94" s="105"/>
      <c r="I94" s="105"/>
      <c r="J94" s="114" t="s">
        <v>106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107</v>
      </c>
      <c r="D96" s="30"/>
      <c r="E96" s="30"/>
      <c r="F96" s="30"/>
      <c r="G96" s="30"/>
      <c r="H96" s="30"/>
      <c r="I96" s="30"/>
      <c r="J96" s="72">
        <f>J120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6"/>
      <c r="D97" s="117" t="s">
        <v>815</v>
      </c>
      <c r="E97" s="118"/>
      <c r="F97" s="118"/>
      <c r="G97" s="118"/>
      <c r="H97" s="118"/>
      <c r="I97" s="118"/>
      <c r="J97" s="119">
        <f>J121</f>
        <v>0</v>
      </c>
      <c r="L97" s="116"/>
    </row>
    <row r="98" spans="1:31" s="9" customFormat="1" ht="24.95" hidden="1" customHeight="1">
      <c r="B98" s="116"/>
      <c r="D98" s="117" t="s">
        <v>816</v>
      </c>
      <c r="E98" s="118"/>
      <c r="F98" s="118"/>
      <c r="G98" s="118"/>
      <c r="H98" s="118"/>
      <c r="I98" s="118"/>
      <c r="J98" s="119">
        <f>J134</f>
        <v>0</v>
      </c>
      <c r="L98" s="116"/>
    </row>
    <row r="99" spans="1:31" s="9" customFormat="1" ht="24.95" hidden="1" customHeight="1">
      <c r="B99" s="116"/>
      <c r="D99" s="117" t="s">
        <v>817</v>
      </c>
      <c r="E99" s="118"/>
      <c r="F99" s="118"/>
      <c r="G99" s="118"/>
      <c r="H99" s="118"/>
      <c r="I99" s="118"/>
      <c r="J99" s="119">
        <f>J136</f>
        <v>0</v>
      </c>
      <c r="L99" s="116"/>
    </row>
    <row r="100" spans="1:31" s="9" customFormat="1" ht="24.95" hidden="1" customHeight="1">
      <c r="B100" s="116"/>
      <c r="D100" s="117" t="s">
        <v>818</v>
      </c>
      <c r="E100" s="118"/>
      <c r="F100" s="118"/>
      <c r="G100" s="118"/>
      <c r="H100" s="118"/>
      <c r="I100" s="118"/>
      <c r="J100" s="119">
        <f>J190</f>
        <v>0</v>
      </c>
      <c r="L100" s="116"/>
    </row>
    <row r="101" spans="1:31" s="2" customFormat="1" ht="21.75" hidden="1" customHeight="1">
      <c r="A101" s="30"/>
      <c r="B101" s="31"/>
      <c r="C101" s="30"/>
      <c r="D101" s="30"/>
      <c r="E101" s="30"/>
      <c r="F101" s="30"/>
      <c r="G101" s="30"/>
      <c r="H101" s="30"/>
      <c r="I101" s="30"/>
      <c r="J101" s="30"/>
      <c r="K101" s="30"/>
      <c r="L101" s="43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5" hidden="1" customHeight="1">
      <c r="A102" s="30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ht="11.25" hidden="1"/>
    <row r="104" spans="1:31" ht="11.25" hidden="1"/>
    <row r="105" spans="1:31" ht="11.25" hidden="1"/>
    <row r="106" spans="1:31" s="2" customFormat="1" ht="6.95" customHeight="1">
      <c r="A106" s="30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5" customHeight="1">
      <c r="A107" s="30"/>
      <c r="B107" s="31"/>
      <c r="C107" s="19" t="s">
        <v>1015</v>
      </c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16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36" t="str">
        <f>E7</f>
        <v>Cyklo Alej</v>
      </c>
      <c r="F110" s="237"/>
      <c r="G110" s="237"/>
      <c r="H110" s="237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102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194" t="str">
        <f>E9</f>
        <v>28 - SO 06 Preložka plynovodu</v>
      </c>
      <c r="F112" s="238"/>
      <c r="G112" s="238"/>
      <c r="H112" s="238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5" t="s">
        <v>20</v>
      </c>
      <c r="D114" s="30"/>
      <c r="E114" s="30"/>
      <c r="F114" s="23" t="str">
        <f>F12</f>
        <v xml:space="preserve"> </v>
      </c>
      <c r="G114" s="30"/>
      <c r="H114" s="30"/>
      <c r="I114" s="25" t="s">
        <v>22</v>
      </c>
      <c r="J114" s="56" t="str">
        <f>IF(J12="","",J12)</f>
        <v>24. 6. 2021</v>
      </c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2" customHeight="1">
      <c r="A116" s="30"/>
      <c r="B116" s="31"/>
      <c r="C116" s="25" t="s">
        <v>24</v>
      </c>
      <c r="D116" s="30"/>
      <c r="E116" s="30"/>
      <c r="F116" s="23" t="str">
        <f>E15</f>
        <v>Mesto Veľký Šariš</v>
      </c>
      <c r="G116" s="30"/>
      <c r="H116" s="30"/>
      <c r="I116" s="25" t="s">
        <v>30</v>
      </c>
      <c r="J116" s="28" t="str">
        <f>E21</f>
        <v>Upgeo s.r.o.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2" customHeight="1">
      <c r="A117" s="30"/>
      <c r="B117" s="31"/>
      <c r="C117" s="25" t="s">
        <v>28</v>
      </c>
      <c r="D117" s="30"/>
      <c r="E117" s="30"/>
      <c r="F117" s="23" t="str">
        <f>IF(E18="","",E18)</f>
        <v>Vyplň údaj</v>
      </c>
      <c r="G117" s="30"/>
      <c r="H117" s="30"/>
      <c r="I117" s="25" t="s">
        <v>32</v>
      </c>
      <c r="J117" s="28" t="str">
        <f>E24</f>
        <v>Upgeo s.r.o.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0.35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11" customFormat="1" ht="29.25" customHeight="1">
      <c r="A119" s="124"/>
      <c r="B119" s="125"/>
      <c r="C119" s="126" t="s">
        <v>133</v>
      </c>
      <c r="D119" s="127" t="s">
        <v>59</v>
      </c>
      <c r="E119" s="127" t="s">
        <v>55</v>
      </c>
      <c r="F119" s="127" t="s">
        <v>56</v>
      </c>
      <c r="G119" s="127" t="s">
        <v>134</v>
      </c>
      <c r="H119" s="127" t="s">
        <v>135</v>
      </c>
      <c r="I119" s="127" t="s">
        <v>136</v>
      </c>
      <c r="J119" s="128" t="s">
        <v>106</v>
      </c>
      <c r="K119" s="129" t="s">
        <v>137</v>
      </c>
      <c r="L119" s="130"/>
      <c r="M119" s="63" t="s">
        <v>1</v>
      </c>
      <c r="N119" s="64" t="s">
        <v>38</v>
      </c>
      <c r="O119" s="64" t="s">
        <v>138</v>
      </c>
      <c r="P119" s="64" t="s">
        <v>139</v>
      </c>
      <c r="Q119" s="64" t="s">
        <v>140</v>
      </c>
      <c r="R119" s="64" t="s">
        <v>141</v>
      </c>
      <c r="S119" s="64" t="s">
        <v>142</v>
      </c>
      <c r="T119" s="65" t="s">
        <v>143</v>
      </c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</row>
    <row r="120" spans="1:65" s="2" customFormat="1" ht="22.9" customHeight="1">
      <c r="A120" s="30"/>
      <c r="B120" s="31"/>
      <c r="C120" s="70" t="s">
        <v>107</v>
      </c>
      <c r="D120" s="30"/>
      <c r="E120" s="30"/>
      <c r="F120" s="30"/>
      <c r="G120" s="30"/>
      <c r="H120" s="30"/>
      <c r="I120" s="30"/>
      <c r="J120" s="131">
        <f>BK120</f>
        <v>0</v>
      </c>
      <c r="K120" s="30"/>
      <c r="L120" s="31"/>
      <c r="M120" s="66"/>
      <c r="N120" s="57"/>
      <c r="O120" s="67"/>
      <c r="P120" s="132">
        <f>P121+P134+P136+P190</f>
        <v>0</v>
      </c>
      <c r="Q120" s="67"/>
      <c r="R120" s="132">
        <f>R121+R134+R136+R190</f>
        <v>0</v>
      </c>
      <c r="S120" s="67"/>
      <c r="T120" s="133">
        <f>T121+T134+T136+T190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T120" s="15" t="s">
        <v>73</v>
      </c>
      <c r="AU120" s="15" t="s">
        <v>108</v>
      </c>
      <c r="BK120" s="134">
        <f>BK121+BK134+BK136+BK190</f>
        <v>0</v>
      </c>
    </row>
    <row r="121" spans="1:65" s="12" customFormat="1" ht="25.9" customHeight="1">
      <c r="B121" s="135"/>
      <c r="D121" s="136" t="s">
        <v>73</v>
      </c>
      <c r="E121" s="137" t="s">
        <v>81</v>
      </c>
      <c r="F121" s="137" t="s">
        <v>819</v>
      </c>
      <c r="I121" s="138"/>
      <c r="J121" s="139">
        <f>BK121</f>
        <v>0</v>
      </c>
      <c r="L121" s="135"/>
      <c r="M121" s="140"/>
      <c r="N121" s="141"/>
      <c r="O121" s="141"/>
      <c r="P121" s="142">
        <f>SUM(P122:P133)</f>
        <v>0</v>
      </c>
      <c r="Q121" s="141"/>
      <c r="R121" s="142">
        <f>SUM(R122:R133)</f>
        <v>0</v>
      </c>
      <c r="S121" s="141"/>
      <c r="T121" s="143">
        <f>SUM(T122:T133)</f>
        <v>0</v>
      </c>
      <c r="AR121" s="136" t="s">
        <v>81</v>
      </c>
      <c r="AT121" s="144" t="s">
        <v>73</v>
      </c>
      <c r="AU121" s="144" t="s">
        <v>74</v>
      </c>
      <c r="AY121" s="136" t="s">
        <v>146</v>
      </c>
      <c r="BK121" s="145">
        <f>SUM(BK122:BK133)</f>
        <v>0</v>
      </c>
    </row>
    <row r="122" spans="1:65" s="2" customFormat="1" ht="21.75" customHeight="1">
      <c r="A122" s="30"/>
      <c r="B122" s="148"/>
      <c r="C122" s="149" t="s">
        <v>81</v>
      </c>
      <c r="D122" s="149" t="s">
        <v>149</v>
      </c>
      <c r="E122" s="150" t="s">
        <v>820</v>
      </c>
      <c r="F122" s="151" t="s">
        <v>821</v>
      </c>
      <c r="G122" s="152" t="s">
        <v>165</v>
      </c>
      <c r="H122" s="153">
        <v>113.25</v>
      </c>
      <c r="I122" s="154"/>
      <c r="J122" s="155">
        <f t="shared" ref="J122:J133" si="0">ROUND(I122*H122,2)</f>
        <v>0</v>
      </c>
      <c r="K122" s="156"/>
      <c r="L122" s="31"/>
      <c r="M122" s="157" t="s">
        <v>1</v>
      </c>
      <c r="N122" s="158" t="s">
        <v>40</v>
      </c>
      <c r="O122" s="59"/>
      <c r="P122" s="159">
        <f t="shared" ref="P122:P133" si="1">O122*H122</f>
        <v>0</v>
      </c>
      <c r="Q122" s="159">
        <v>0</v>
      </c>
      <c r="R122" s="159">
        <f t="shared" ref="R122:R133" si="2">Q122*H122</f>
        <v>0</v>
      </c>
      <c r="S122" s="159">
        <v>0</v>
      </c>
      <c r="T122" s="160">
        <f t="shared" ref="T122:T133" si="3"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61" t="s">
        <v>153</v>
      </c>
      <c r="AT122" s="161" t="s">
        <v>149</v>
      </c>
      <c r="AU122" s="161" t="s">
        <v>81</v>
      </c>
      <c r="AY122" s="15" t="s">
        <v>146</v>
      </c>
      <c r="BE122" s="162">
        <f t="shared" ref="BE122:BE133" si="4">IF(N122="základná",J122,0)</f>
        <v>0</v>
      </c>
      <c r="BF122" s="162">
        <f t="shared" ref="BF122:BF133" si="5">IF(N122="znížená",J122,0)</f>
        <v>0</v>
      </c>
      <c r="BG122" s="162">
        <f t="shared" ref="BG122:BG133" si="6">IF(N122="zákl. prenesená",J122,0)</f>
        <v>0</v>
      </c>
      <c r="BH122" s="162">
        <f t="shared" ref="BH122:BH133" si="7">IF(N122="zníž. prenesená",J122,0)</f>
        <v>0</v>
      </c>
      <c r="BI122" s="162">
        <f t="shared" ref="BI122:BI133" si="8">IF(N122="nulová",J122,0)</f>
        <v>0</v>
      </c>
      <c r="BJ122" s="15" t="s">
        <v>154</v>
      </c>
      <c r="BK122" s="162">
        <f t="shared" ref="BK122:BK133" si="9">ROUND(I122*H122,2)</f>
        <v>0</v>
      </c>
      <c r="BL122" s="15" t="s">
        <v>153</v>
      </c>
      <c r="BM122" s="161" t="s">
        <v>154</v>
      </c>
    </row>
    <row r="123" spans="1:65" s="2" customFormat="1" ht="21.75" customHeight="1">
      <c r="A123" s="30"/>
      <c r="B123" s="148"/>
      <c r="C123" s="149" t="s">
        <v>154</v>
      </c>
      <c r="D123" s="149" t="s">
        <v>149</v>
      </c>
      <c r="E123" s="150" t="s">
        <v>822</v>
      </c>
      <c r="F123" s="151" t="s">
        <v>823</v>
      </c>
      <c r="G123" s="152" t="s">
        <v>165</v>
      </c>
      <c r="H123" s="153">
        <v>113.25</v>
      </c>
      <c r="I123" s="154"/>
      <c r="J123" s="155">
        <f t="shared" si="0"/>
        <v>0</v>
      </c>
      <c r="K123" s="156"/>
      <c r="L123" s="31"/>
      <c r="M123" s="157" t="s">
        <v>1</v>
      </c>
      <c r="N123" s="158" t="s">
        <v>40</v>
      </c>
      <c r="O123" s="59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61" t="s">
        <v>153</v>
      </c>
      <c r="AT123" s="161" t="s">
        <v>149</v>
      </c>
      <c r="AU123" s="161" t="s">
        <v>81</v>
      </c>
      <c r="AY123" s="15" t="s">
        <v>146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5" t="s">
        <v>154</v>
      </c>
      <c r="BK123" s="162">
        <f t="shared" si="9"/>
        <v>0</v>
      </c>
      <c r="BL123" s="15" t="s">
        <v>153</v>
      </c>
      <c r="BM123" s="161" t="s">
        <v>153</v>
      </c>
    </row>
    <row r="124" spans="1:65" s="2" customFormat="1" ht="21.75" customHeight="1">
      <c r="A124" s="30"/>
      <c r="B124" s="148"/>
      <c r="C124" s="149" t="s">
        <v>162</v>
      </c>
      <c r="D124" s="149" t="s">
        <v>149</v>
      </c>
      <c r="E124" s="150" t="s">
        <v>824</v>
      </c>
      <c r="F124" s="151" t="s">
        <v>825</v>
      </c>
      <c r="G124" s="152" t="s">
        <v>165</v>
      </c>
      <c r="H124" s="153">
        <v>30</v>
      </c>
      <c r="I124" s="154"/>
      <c r="J124" s="155">
        <f t="shared" si="0"/>
        <v>0</v>
      </c>
      <c r="K124" s="156"/>
      <c r="L124" s="31"/>
      <c r="M124" s="157" t="s">
        <v>1</v>
      </c>
      <c r="N124" s="158" t="s">
        <v>40</v>
      </c>
      <c r="O124" s="59"/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1" t="s">
        <v>153</v>
      </c>
      <c r="AT124" s="161" t="s">
        <v>149</v>
      </c>
      <c r="AU124" s="161" t="s">
        <v>81</v>
      </c>
      <c r="AY124" s="15" t="s">
        <v>146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5" t="s">
        <v>154</v>
      </c>
      <c r="BK124" s="162">
        <f t="shared" si="9"/>
        <v>0</v>
      </c>
      <c r="BL124" s="15" t="s">
        <v>153</v>
      </c>
      <c r="BM124" s="161" t="s">
        <v>176</v>
      </c>
    </row>
    <row r="125" spans="1:65" s="2" customFormat="1" ht="21.75" customHeight="1">
      <c r="A125" s="30"/>
      <c r="B125" s="148"/>
      <c r="C125" s="149" t="s">
        <v>153</v>
      </c>
      <c r="D125" s="149" t="s">
        <v>149</v>
      </c>
      <c r="E125" s="150" t="s">
        <v>826</v>
      </c>
      <c r="F125" s="151" t="s">
        <v>827</v>
      </c>
      <c r="G125" s="152" t="s">
        <v>238</v>
      </c>
      <c r="H125" s="153">
        <v>21</v>
      </c>
      <c r="I125" s="154"/>
      <c r="J125" s="155">
        <f t="shared" si="0"/>
        <v>0</v>
      </c>
      <c r="K125" s="156"/>
      <c r="L125" s="31"/>
      <c r="M125" s="157" t="s">
        <v>1</v>
      </c>
      <c r="N125" s="158" t="s">
        <v>40</v>
      </c>
      <c r="O125" s="59"/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1" t="s">
        <v>153</v>
      </c>
      <c r="AT125" s="161" t="s">
        <v>149</v>
      </c>
      <c r="AU125" s="161" t="s">
        <v>81</v>
      </c>
      <c r="AY125" s="15" t="s">
        <v>146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5" t="s">
        <v>154</v>
      </c>
      <c r="BK125" s="162">
        <f t="shared" si="9"/>
        <v>0</v>
      </c>
      <c r="BL125" s="15" t="s">
        <v>153</v>
      </c>
      <c r="BM125" s="161" t="s">
        <v>182</v>
      </c>
    </row>
    <row r="126" spans="1:65" s="2" customFormat="1" ht="21.75" customHeight="1">
      <c r="A126" s="30"/>
      <c r="B126" s="148"/>
      <c r="C126" s="163" t="s">
        <v>170</v>
      </c>
      <c r="D126" s="163" t="s">
        <v>213</v>
      </c>
      <c r="E126" s="164" t="s">
        <v>828</v>
      </c>
      <c r="F126" s="165" t="s">
        <v>829</v>
      </c>
      <c r="G126" s="166" t="s">
        <v>238</v>
      </c>
      <c r="H126" s="167">
        <v>21</v>
      </c>
      <c r="I126" s="168"/>
      <c r="J126" s="169">
        <f t="shared" si="0"/>
        <v>0</v>
      </c>
      <c r="K126" s="170"/>
      <c r="L126" s="171"/>
      <c r="M126" s="172" t="s">
        <v>1</v>
      </c>
      <c r="N126" s="173" t="s">
        <v>40</v>
      </c>
      <c r="O126" s="59"/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1" t="s">
        <v>182</v>
      </c>
      <c r="AT126" s="161" t="s">
        <v>213</v>
      </c>
      <c r="AU126" s="161" t="s">
        <v>81</v>
      </c>
      <c r="AY126" s="15" t="s">
        <v>146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5" t="s">
        <v>154</v>
      </c>
      <c r="BK126" s="162">
        <f t="shared" si="9"/>
        <v>0</v>
      </c>
      <c r="BL126" s="15" t="s">
        <v>153</v>
      </c>
      <c r="BM126" s="161" t="s">
        <v>200</v>
      </c>
    </row>
    <row r="127" spans="1:65" s="2" customFormat="1" ht="24.2" customHeight="1">
      <c r="A127" s="30"/>
      <c r="B127" s="148"/>
      <c r="C127" s="149" t="s">
        <v>176</v>
      </c>
      <c r="D127" s="149" t="s">
        <v>149</v>
      </c>
      <c r="E127" s="150" t="s">
        <v>830</v>
      </c>
      <c r="F127" s="151" t="s">
        <v>831</v>
      </c>
      <c r="G127" s="152" t="s">
        <v>238</v>
      </c>
      <c r="H127" s="153">
        <v>37</v>
      </c>
      <c r="I127" s="154"/>
      <c r="J127" s="155">
        <f t="shared" si="0"/>
        <v>0</v>
      </c>
      <c r="K127" s="156"/>
      <c r="L127" s="31"/>
      <c r="M127" s="157" t="s">
        <v>1</v>
      </c>
      <c r="N127" s="158" t="s">
        <v>40</v>
      </c>
      <c r="O127" s="59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1" t="s">
        <v>153</v>
      </c>
      <c r="AT127" s="161" t="s">
        <v>149</v>
      </c>
      <c r="AU127" s="161" t="s">
        <v>81</v>
      </c>
      <c r="AY127" s="15" t="s">
        <v>146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5" t="s">
        <v>154</v>
      </c>
      <c r="BK127" s="162">
        <f t="shared" si="9"/>
        <v>0</v>
      </c>
      <c r="BL127" s="15" t="s">
        <v>153</v>
      </c>
      <c r="BM127" s="161" t="s">
        <v>208</v>
      </c>
    </row>
    <row r="128" spans="1:65" s="2" customFormat="1" ht="24.2" customHeight="1">
      <c r="A128" s="30"/>
      <c r="B128" s="148"/>
      <c r="C128" s="149" t="s">
        <v>469</v>
      </c>
      <c r="D128" s="149" t="s">
        <v>149</v>
      </c>
      <c r="E128" s="150" t="s">
        <v>832</v>
      </c>
      <c r="F128" s="151" t="s">
        <v>833</v>
      </c>
      <c r="G128" s="152" t="s">
        <v>152</v>
      </c>
      <c r="H128" s="153">
        <v>200.4</v>
      </c>
      <c r="I128" s="154"/>
      <c r="J128" s="155">
        <f t="shared" si="0"/>
        <v>0</v>
      </c>
      <c r="K128" s="156"/>
      <c r="L128" s="31"/>
      <c r="M128" s="157" t="s">
        <v>1</v>
      </c>
      <c r="N128" s="158" t="s">
        <v>40</v>
      </c>
      <c r="O128" s="59"/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1" t="s">
        <v>153</v>
      </c>
      <c r="AT128" s="161" t="s">
        <v>149</v>
      </c>
      <c r="AU128" s="161" t="s">
        <v>81</v>
      </c>
      <c r="AY128" s="15" t="s">
        <v>146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5" t="s">
        <v>154</v>
      </c>
      <c r="BK128" s="162">
        <f t="shared" si="9"/>
        <v>0</v>
      </c>
      <c r="BL128" s="15" t="s">
        <v>153</v>
      </c>
      <c r="BM128" s="161" t="s">
        <v>224</v>
      </c>
    </row>
    <row r="129" spans="1:65" s="2" customFormat="1" ht="24.2" customHeight="1">
      <c r="A129" s="30"/>
      <c r="B129" s="148"/>
      <c r="C129" s="149" t="s">
        <v>182</v>
      </c>
      <c r="D129" s="149" t="s">
        <v>149</v>
      </c>
      <c r="E129" s="150" t="s">
        <v>834</v>
      </c>
      <c r="F129" s="151" t="s">
        <v>835</v>
      </c>
      <c r="G129" s="152" t="s">
        <v>152</v>
      </c>
      <c r="H129" s="153">
        <v>200.4</v>
      </c>
      <c r="I129" s="154"/>
      <c r="J129" s="155">
        <f t="shared" si="0"/>
        <v>0</v>
      </c>
      <c r="K129" s="156"/>
      <c r="L129" s="31"/>
      <c r="M129" s="157" t="s">
        <v>1</v>
      </c>
      <c r="N129" s="158" t="s">
        <v>40</v>
      </c>
      <c r="O129" s="59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1" t="s">
        <v>153</v>
      </c>
      <c r="AT129" s="161" t="s">
        <v>149</v>
      </c>
      <c r="AU129" s="161" t="s">
        <v>81</v>
      </c>
      <c r="AY129" s="15" t="s">
        <v>146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5" t="s">
        <v>154</v>
      </c>
      <c r="BK129" s="162">
        <f t="shared" si="9"/>
        <v>0</v>
      </c>
      <c r="BL129" s="15" t="s">
        <v>153</v>
      </c>
      <c r="BM129" s="161" t="s">
        <v>235</v>
      </c>
    </row>
    <row r="130" spans="1:65" s="2" customFormat="1" ht="24.2" customHeight="1">
      <c r="A130" s="30"/>
      <c r="B130" s="148"/>
      <c r="C130" s="149" t="s">
        <v>190</v>
      </c>
      <c r="D130" s="149" t="s">
        <v>149</v>
      </c>
      <c r="E130" s="150" t="s">
        <v>836</v>
      </c>
      <c r="F130" s="151" t="s">
        <v>837</v>
      </c>
      <c r="G130" s="152" t="s">
        <v>165</v>
      </c>
      <c r="H130" s="153">
        <v>71.625</v>
      </c>
      <c r="I130" s="154"/>
      <c r="J130" s="155">
        <f t="shared" si="0"/>
        <v>0</v>
      </c>
      <c r="K130" s="156"/>
      <c r="L130" s="31"/>
      <c r="M130" s="157" t="s">
        <v>1</v>
      </c>
      <c r="N130" s="158" t="s">
        <v>40</v>
      </c>
      <c r="O130" s="59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1" t="s">
        <v>153</v>
      </c>
      <c r="AT130" s="161" t="s">
        <v>149</v>
      </c>
      <c r="AU130" s="161" t="s">
        <v>81</v>
      </c>
      <c r="AY130" s="15" t="s">
        <v>146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5" t="s">
        <v>154</v>
      </c>
      <c r="BK130" s="162">
        <f t="shared" si="9"/>
        <v>0</v>
      </c>
      <c r="BL130" s="15" t="s">
        <v>153</v>
      </c>
      <c r="BM130" s="161" t="s">
        <v>248</v>
      </c>
    </row>
    <row r="131" spans="1:65" s="2" customFormat="1" ht="24.2" customHeight="1">
      <c r="A131" s="30"/>
      <c r="B131" s="148"/>
      <c r="C131" s="149" t="s">
        <v>200</v>
      </c>
      <c r="D131" s="149" t="s">
        <v>149</v>
      </c>
      <c r="E131" s="150" t="s">
        <v>838</v>
      </c>
      <c r="F131" s="151" t="s">
        <v>839</v>
      </c>
      <c r="G131" s="152" t="s">
        <v>165</v>
      </c>
      <c r="H131" s="153">
        <v>134.27000000000001</v>
      </c>
      <c r="I131" s="154"/>
      <c r="J131" s="155">
        <f t="shared" si="0"/>
        <v>0</v>
      </c>
      <c r="K131" s="156"/>
      <c r="L131" s="31"/>
      <c r="M131" s="157" t="s">
        <v>1</v>
      </c>
      <c r="N131" s="158" t="s">
        <v>40</v>
      </c>
      <c r="O131" s="59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1" t="s">
        <v>153</v>
      </c>
      <c r="AT131" s="161" t="s">
        <v>149</v>
      </c>
      <c r="AU131" s="161" t="s">
        <v>81</v>
      </c>
      <c r="AY131" s="15" t="s">
        <v>146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5" t="s">
        <v>154</v>
      </c>
      <c r="BK131" s="162">
        <f t="shared" si="9"/>
        <v>0</v>
      </c>
      <c r="BL131" s="15" t="s">
        <v>153</v>
      </c>
      <c r="BM131" s="161" t="s">
        <v>8</v>
      </c>
    </row>
    <row r="132" spans="1:65" s="2" customFormat="1" ht="16.5" customHeight="1">
      <c r="A132" s="30"/>
      <c r="B132" s="148"/>
      <c r="C132" s="149" t="s">
        <v>204</v>
      </c>
      <c r="D132" s="149" t="s">
        <v>149</v>
      </c>
      <c r="E132" s="150" t="s">
        <v>840</v>
      </c>
      <c r="F132" s="151" t="s">
        <v>841</v>
      </c>
      <c r="G132" s="152" t="s">
        <v>165</v>
      </c>
      <c r="H132" s="153">
        <v>6.26</v>
      </c>
      <c r="I132" s="154"/>
      <c r="J132" s="155">
        <f t="shared" si="0"/>
        <v>0</v>
      </c>
      <c r="K132" s="156"/>
      <c r="L132" s="31"/>
      <c r="M132" s="157" t="s">
        <v>1</v>
      </c>
      <c r="N132" s="158" t="s">
        <v>40</v>
      </c>
      <c r="O132" s="59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1" t="s">
        <v>153</v>
      </c>
      <c r="AT132" s="161" t="s">
        <v>149</v>
      </c>
      <c r="AU132" s="161" t="s">
        <v>81</v>
      </c>
      <c r="AY132" s="15" t="s">
        <v>146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5" t="s">
        <v>154</v>
      </c>
      <c r="BK132" s="162">
        <f t="shared" si="9"/>
        <v>0</v>
      </c>
      <c r="BL132" s="15" t="s">
        <v>153</v>
      </c>
      <c r="BM132" s="161" t="s">
        <v>265</v>
      </c>
    </row>
    <row r="133" spans="1:65" s="2" customFormat="1" ht="16.5" customHeight="1">
      <c r="A133" s="30"/>
      <c r="B133" s="148"/>
      <c r="C133" s="149" t="s">
        <v>208</v>
      </c>
      <c r="D133" s="149" t="s">
        <v>149</v>
      </c>
      <c r="E133" s="150" t="s">
        <v>842</v>
      </c>
      <c r="F133" s="151" t="s">
        <v>843</v>
      </c>
      <c r="G133" s="152" t="s">
        <v>165</v>
      </c>
      <c r="H133" s="153">
        <v>6.26</v>
      </c>
      <c r="I133" s="154"/>
      <c r="J133" s="155">
        <f t="shared" si="0"/>
        <v>0</v>
      </c>
      <c r="K133" s="156"/>
      <c r="L133" s="31"/>
      <c r="M133" s="157" t="s">
        <v>1</v>
      </c>
      <c r="N133" s="158" t="s">
        <v>40</v>
      </c>
      <c r="O133" s="59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1" t="s">
        <v>153</v>
      </c>
      <c r="AT133" s="161" t="s">
        <v>149</v>
      </c>
      <c r="AU133" s="161" t="s">
        <v>81</v>
      </c>
      <c r="AY133" s="15" t="s">
        <v>146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5" t="s">
        <v>154</v>
      </c>
      <c r="BK133" s="162">
        <f t="shared" si="9"/>
        <v>0</v>
      </c>
      <c r="BL133" s="15" t="s">
        <v>153</v>
      </c>
      <c r="BM133" s="161" t="s">
        <v>83</v>
      </c>
    </row>
    <row r="134" spans="1:65" s="12" customFormat="1" ht="25.9" customHeight="1">
      <c r="B134" s="135"/>
      <c r="D134" s="136" t="s">
        <v>73</v>
      </c>
      <c r="E134" s="137" t="s">
        <v>153</v>
      </c>
      <c r="F134" s="137" t="s">
        <v>844</v>
      </c>
      <c r="I134" s="138"/>
      <c r="J134" s="139">
        <f>BK134</f>
        <v>0</v>
      </c>
      <c r="L134" s="135"/>
      <c r="M134" s="140"/>
      <c r="N134" s="141"/>
      <c r="O134" s="141"/>
      <c r="P134" s="142">
        <f>P135</f>
        <v>0</v>
      </c>
      <c r="Q134" s="141"/>
      <c r="R134" s="142">
        <f>R135</f>
        <v>0</v>
      </c>
      <c r="S134" s="141"/>
      <c r="T134" s="143">
        <f>T135</f>
        <v>0</v>
      </c>
      <c r="AR134" s="136" t="s">
        <v>81</v>
      </c>
      <c r="AT134" s="144" t="s">
        <v>73</v>
      </c>
      <c r="AU134" s="144" t="s">
        <v>74</v>
      </c>
      <c r="AY134" s="136" t="s">
        <v>146</v>
      </c>
      <c r="BK134" s="145">
        <f>BK135</f>
        <v>0</v>
      </c>
    </row>
    <row r="135" spans="1:65" s="2" customFormat="1" ht="24.2" customHeight="1">
      <c r="A135" s="30"/>
      <c r="B135" s="148"/>
      <c r="C135" s="149" t="s">
        <v>212</v>
      </c>
      <c r="D135" s="149" t="s">
        <v>149</v>
      </c>
      <c r="E135" s="150" t="s">
        <v>845</v>
      </c>
      <c r="F135" s="151" t="s">
        <v>846</v>
      </c>
      <c r="G135" s="152" t="s">
        <v>165</v>
      </c>
      <c r="H135" s="153">
        <v>2.72</v>
      </c>
      <c r="I135" s="154"/>
      <c r="J135" s="155">
        <f>ROUND(I135*H135,2)</f>
        <v>0</v>
      </c>
      <c r="K135" s="156"/>
      <c r="L135" s="31"/>
      <c r="M135" s="157" t="s">
        <v>1</v>
      </c>
      <c r="N135" s="158" t="s">
        <v>40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1" t="s">
        <v>153</v>
      </c>
      <c r="AT135" s="161" t="s">
        <v>149</v>
      </c>
      <c r="AU135" s="161" t="s">
        <v>81</v>
      </c>
      <c r="AY135" s="15" t="s">
        <v>146</v>
      </c>
      <c r="BE135" s="162">
        <f>IF(N135="základná",J135,0)</f>
        <v>0</v>
      </c>
      <c r="BF135" s="162">
        <f>IF(N135="znížená",J135,0)</f>
        <v>0</v>
      </c>
      <c r="BG135" s="162">
        <f>IF(N135="zákl. prenesená",J135,0)</f>
        <v>0</v>
      </c>
      <c r="BH135" s="162">
        <f>IF(N135="zníž. prenesená",J135,0)</f>
        <v>0</v>
      </c>
      <c r="BI135" s="162">
        <f>IF(N135="nulová",J135,0)</f>
        <v>0</v>
      </c>
      <c r="BJ135" s="15" t="s">
        <v>154</v>
      </c>
      <c r="BK135" s="162">
        <f>ROUND(I135*H135,2)</f>
        <v>0</v>
      </c>
      <c r="BL135" s="15" t="s">
        <v>153</v>
      </c>
      <c r="BM135" s="161" t="s">
        <v>89</v>
      </c>
    </row>
    <row r="136" spans="1:65" s="12" customFormat="1" ht="25.9" customHeight="1">
      <c r="B136" s="135"/>
      <c r="D136" s="136" t="s">
        <v>73</v>
      </c>
      <c r="E136" s="137" t="s">
        <v>847</v>
      </c>
      <c r="F136" s="137" t="s">
        <v>848</v>
      </c>
      <c r="I136" s="138"/>
      <c r="J136" s="139">
        <f>BK136</f>
        <v>0</v>
      </c>
      <c r="L136" s="135"/>
      <c r="M136" s="140"/>
      <c r="N136" s="141"/>
      <c r="O136" s="141"/>
      <c r="P136" s="142">
        <f>SUM(P137:P189)</f>
        <v>0</v>
      </c>
      <c r="Q136" s="141"/>
      <c r="R136" s="142">
        <f>SUM(R137:R189)</f>
        <v>0</v>
      </c>
      <c r="S136" s="141"/>
      <c r="T136" s="143">
        <f>SUM(T137:T189)</f>
        <v>0</v>
      </c>
      <c r="AR136" s="136" t="s">
        <v>81</v>
      </c>
      <c r="AT136" s="144" t="s">
        <v>73</v>
      </c>
      <c r="AU136" s="144" t="s">
        <v>74</v>
      </c>
      <c r="AY136" s="136" t="s">
        <v>146</v>
      </c>
      <c r="BK136" s="145">
        <f>SUM(BK137:BK189)</f>
        <v>0</v>
      </c>
    </row>
    <row r="137" spans="1:65" s="2" customFormat="1" ht="16.5" customHeight="1">
      <c r="A137" s="30"/>
      <c r="B137" s="148"/>
      <c r="C137" s="149" t="s">
        <v>224</v>
      </c>
      <c r="D137" s="149" t="s">
        <v>149</v>
      </c>
      <c r="E137" s="150" t="s">
        <v>849</v>
      </c>
      <c r="F137" s="151" t="s">
        <v>850</v>
      </c>
      <c r="G137" s="152" t="s">
        <v>851</v>
      </c>
      <c r="H137" s="153">
        <v>3</v>
      </c>
      <c r="I137" s="154"/>
      <c r="J137" s="155">
        <f t="shared" ref="J137:J168" si="10">ROUND(I137*H137,2)</f>
        <v>0</v>
      </c>
      <c r="K137" s="156"/>
      <c r="L137" s="31"/>
      <c r="M137" s="157" t="s">
        <v>1</v>
      </c>
      <c r="N137" s="158" t="s">
        <v>40</v>
      </c>
      <c r="O137" s="59"/>
      <c r="P137" s="159">
        <f t="shared" ref="P137:P168" si="11">O137*H137</f>
        <v>0</v>
      </c>
      <c r="Q137" s="159">
        <v>0</v>
      </c>
      <c r="R137" s="159">
        <f t="shared" ref="R137:R168" si="12">Q137*H137</f>
        <v>0</v>
      </c>
      <c r="S137" s="159">
        <v>0</v>
      </c>
      <c r="T137" s="160">
        <f t="shared" ref="T137:T168" si="13"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1" t="s">
        <v>153</v>
      </c>
      <c r="AT137" s="161" t="s">
        <v>149</v>
      </c>
      <c r="AU137" s="161" t="s">
        <v>81</v>
      </c>
      <c r="AY137" s="15" t="s">
        <v>146</v>
      </c>
      <c r="BE137" s="162">
        <f t="shared" ref="BE137:BE168" si="14">IF(N137="základná",J137,0)</f>
        <v>0</v>
      </c>
      <c r="BF137" s="162">
        <f t="shared" ref="BF137:BF168" si="15">IF(N137="znížená",J137,0)</f>
        <v>0</v>
      </c>
      <c r="BG137" s="162">
        <f t="shared" ref="BG137:BG168" si="16">IF(N137="zákl. prenesená",J137,0)</f>
        <v>0</v>
      </c>
      <c r="BH137" s="162">
        <f t="shared" ref="BH137:BH168" si="17">IF(N137="zníž. prenesená",J137,0)</f>
        <v>0</v>
      </c>
      <c r="BI137" s="162">
        <f t="shared" ref="BI137:BI168" si="18">IF(N137="nulová",J137,0)</f>
        <v>0</v>
      </c>
      <c r="BJ137" s="15" t="s">
        <v>154</v>
      </c>
      <c r="BK137" s="162">
        <f t="shared" ref="BK137:BK168" si="19">ROUND(I137*H137,2)</f>
        <v>0</v>
      </c>
      <c r="BL137" s="15" t="s">
        <v>153</v>
      </c>
      <c r="BM137" s="161" t="s">
        <v>95</v>
      </c>
    </row>
    <row r="138" spans="1:65" s="2" customFormat="1" ht="24.2" customHeight="1">
      <c r="A138" s="30"/>
      <c r="B138" s="148"/>
      <c r="C138" s="149" t="s">
        <v>228</v>
      </c>
      <c r="D138" s="149" t="s">
        <v>149</v>
      </c>
      <c r="E138" s="150" t="s">
        <v>852</v>
      </c>
      <c r="F138" s="151" t="s">
        <v>853</v>
      </c>
      <c r="G138" s="152" t="s">
        <v>851</v>
      </c>
      <c r="H138" s="153">
        <v>4</v>
      </c>
      <c r="I138" s="154"/>
      <c r="J138" s="155">
        <f t="shared" si="10"/>
        <v>0</v>
      </c>
      <c r="K138" s="156"/>
      <c r="L138" s="31"/>
      <c r="M138" s="157" t="s">
        <v>1</v>
      </c>
      <c r="N138" s="158" t="s">
        <v>40</v>
      </c>
      <c r="O138" s="59"/>
      <c r="P138" s="159">
        <f t="shared" si="11"/>
        <v>0</v>
      </c>
      <c r="Q138" s="159">
        <v>0</v>
      </c>
      <c r="R138" s="159">
        <f t="shared" si="12"/>
        <v>0</v>
      </c>
      <c r="S138" s="159">
        <v>0</v>
      </c>
      <c r="T138" s="160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1" t="s">
        <v>153</v>
      </c>
      <c r="AT138" s="161" t="s">
        <v>149</v>
      </c>
      <c r="AU138" s="161" t="s">
        <v>81</v>
      </c>
      <c r="AY138" s="15" t="s">
        <v>146</v>
      </c>
      <c r="BE138" s="162">
        <f t="shared" si="14"/>
        <v>0</v>
      </c>
      <c r="BF138" s="162">
        <f t="shared" si="15"/>
        <v>0</v>
      </c>
      <c r="BG138" s="162">
        <f t="shared" si="16"/>
        <v>0</v>
      </c>
      <c r="BH138" s="162">
        <f t="shared" si="17"/>
        <v>0</v>
      </c>
      <c r="BI138" s="162">
        <f t="shared" si="18"/>
        <v>0</v>
      </c>
      <c r="BJ138" s="15" t="s">
        <v>154</v>
      </c>
      <c r="BK138" s="162">
        <f t="shared" si="19"/>
        <v>0</v>
      </c>
      <c r="BL138" s="15" t="s">
        <v>153</v>
      </c>
      <c r="BM138" s="161" t="s">
        <v>295</v>
      </c>
    </row>
    <row r="139" spans="1:65" s="2" customFormat="1" ht="24.2" customHeight="1">
      <c r="A139" s="30"/>
      <c r="B139" s="148"/>
      <c r="C139" s="149" t="s">
        <v>235</v>
      </c>
      <c r="D139" s="149" t="s">
        <v>149</v>
      </c>
      <c r="E139" s="150" t="s">
        <v>854</v>
      </c>
      <c r="F139" s="151" t="s">
        <v>855</v>
      </c>
      <c r="G139" s="152" t="s">
        <v>851</v>
      </c>
      <c r="H139" s="153">
        <v>2</v>
      </c>
      <c r="I139" s="154"/>
      <c r="J139" s="155">
        <f t="shared" si="10"/>
        <v>0</v>
      </c>
      <c r="K139" s="156"/>
      <c r="L139" s="31"/>
      <c r="M139" s="157" t="s">
        <v>1</v>
      </c>
      <c r="N139" s="158" t="s">
        <v>40</v>
      </c>
      <c r="O139" s="59"/>
      <c r="P139" s="159">
        <f t="shared" si="11"/>
        <v>0</v>
      </c>
      <c r="Q139" s="159">
        <v>0</v>
      </c>
      <c r="R139" s="159">
        <f t="shared" si="12"/>
        <v>0</v>
      </c>
      <c r="S139" s="159">
        <v>0</v>
      </c>
      <c r="T139" s="160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1" t="s">
        <v>153</v>
      </c>
      <c r="AT139" s="161" t="s">
        <v>149</v>
      </c>
      <c r="AU139" s="161" t="s">
        <v>81</v>
      </c>
      <c r="AY139" s="15" t="s">
        <v>146</v>
      </c>
      <c r="BE139" s="162">
        <f t="shared" si="14"/>
        <v>0</v>
      </c>
      <c r="BF139" s="162">
        <f t="shared" si="15"/>
        <v>0</v>
      </c>
      <c r="BG139" s="162">
        <f t="shared" si="16"/>
        <v>0</v>
      </c>
      <c r="BH139" s="162">
        <f t="shared" si="17"/>
        <v>0</v>
      </c>
      <c r="BI139" s="162">
        <f t="shared" si="18"/>
        <v>0</v>
      </c>
      <c r="BJ139" s="15" t="s">
        <v>154</v>
      </c>
      <c r="BK139" s="162">
        <f t="shared" si="19"/>
        <v>0</v>
      </c>
      <c r="BL139" s="15" t="s">
        <v>153</v>
      </c>
      <c r="BM139" s="161" t="s">
        <v>303</v>
      </c>
    </row>
    <row r="140" spans="1:65" s="2" customFormat="1" ht="24.2" customHeight="1">
      <c r="A140" s="30"/>
      <c r="B140" s="148"/>
      <c r="C140" s="149" t="s">
        <v>244</v>
      </c>
      <c r="D140" s="149" t="s">
        <v>149</v>
      </c>
      <c r="E140" s="150" t="s">
        <v>856</v>
      </c>
      <c r="F140" s="151" t="s">
        <v>857</v>
      </c>
      <c r="G140" s="152" t="s">
        <v>851</v>
      </c>
      <c r="H140" s="153">
        <v>1</v>
      </c>
      <c r="I140" s="154"/>
      <c r="J140" s="155">
        <f t="shared" si="10"/>
        <v>0</v>
      </c>
      <c r="K140" s="156"/>
      <c r="L140" s="31"/>
      <c r="M140" s="157" t="s">
        <v>1</v>
      </c>
      <c r="N140" s="158" t="s">
        <v>40</v>
      </c>
      <c r="O140" s="59"/>
      <c r="P140" s="159">
        <f t="shared" si="11"/>
        <v>0</v>
      </c>
      <c r="Q140" s="159">
        <v>0</v>
      </c>
      <c r="R140" s="159">
        <f t="shared" si="12"/>
        <v>0</v>
      </c>
      <c r="S140" s="159">
        <v>0</v>
      </c>
      <c r="T140" s="160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1" t="s">
        <v>153</v>
      </c>
      <c r="AT140" s="161" t="s">
        <v>149</v>
      </c>
      <c r="AU140" s="161" t="s">
        <v>81</v>
      </c>
      <c r="AY140" s="15" t="s">
        <v>146</v>
      </c>
      <c r="BE140" s="162">
        <f t="shared" si="14"/>
        <v>0</v>
      </c>
      <c r="BF140" s="162">
        <f t="shared" si="15"/>
        <v>0</v>
      </c>
      <c r="BG140" s="162">
        <f t="shared" si="16"/>
        <v>0</v>
      </c>
      <c r="BH140" s="162">
        <f t="shared" si="17"/>
        <v>0</v>
      </c>
      <c r="BI140" s="162">
        <f t="shared" si="18"/>
        <v>0</v>
      </c>
      <c r="BJ140" s="15" t="s">
        <v>154</v>
      </c>
      <c r="BK140" s="162">
        <f t="shared" si="19"/>
        <v>0</v>
      </c>
      <c r="BL140" s="15" t="s">
        <v>153</v>
      </c>
      <c r="BM140" s="161" t="s">
        <v>313</v>
      </c>
    </row>
    <row r="141" spans="1:65" s="2" customFormat="1" ht="21.75" customHeight="1">
      <c r="A141" s="30"/>
      <c r="B141" s="148"/>
      <c r="C141" s="149" t="s">
        <v>248</v>
      </c>
      <c r="D141" s="149" t="s">
        <v>149</v>
      </c>
      <c r="E141" s="150" t="s">
        <v>858</v>
      </c>
      <c r="F141" s="151" t="s">
        <v>859</v>
      </c>
      <c r="G141" s="152" t="s">
        <v>851</v>
      </c>
      <c r="H141" s="153">
        <v>4</v>
      </c>
      <c r="I141" s="154"/>
      <c r="J141" s="155">
        <f t="shared" si="10"/>
        <v>0</v>
      </c>
      <c r="K141" s="156"/>
      <c r="L141" s="31"/>
      <c r="M141" s="157" t="s">
        <v>1</v>
      </c>
      <c r="N141" s="158" t="s">
        <v>40</v>
      </c>
      <c r="O141" s="59"/>
      <c r="P141" s="159">
        <f t="shared" si="11"/>
        <v>0</v>
      </c>
      <c r="Q141" s="159">
        <v>0</v>
      </c>
      <c r="R141" s="159">
        <f t="shared" si="12"/>
        <v>0</v>
      </c>
      <c r="S141" s="159">
        <v>0</v>
      </c>
      <c r="T141" s="160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1" t="s">
        <v>153</v>
      </c>
      <c r="AT141" s="161" t="s">
        <v>149</v>
      </c>
      <c r="AU141" s="161" t="s">
        <v>81</v>
      </c>
      <c r="AY141" s="15" t="s">
        <v>146</v>
      </c>
      <c r="BE141" s="162">
        <f t="shared" si="14"/>
        <v>0</v>
      </c>
      <c r="BF141" s="162">
        <f t="shared" si="15"/>
        <v>0</v>
      </c>
      <c r="BG141" s="162">
        <f t="shared" si="16"/>
        <v>0</v>
      </c>
      <c r="BH141" s="162">
        <f t="shared" si="17"/>
        <v>0</v>
      </c>
      <c r="BI141" s="162">
        <f t="shared" si="18"/>
        <v>0</v>
      </c>
      <c r="BJ141" s="15" t="s">
        <v>154</v>
      </c>
      <c r="BK141" s="162">
        <f t="shared" si="19"/>
        <v>0</v>
      </c>
      <c r="BL141" s="15" t="s">
        <v>153</v>
      </c>
      <c r="BM141" s="161" t="s">
        <v>321</v>
      </c>
    </row>
    <row r="142" spans="1:65" s="2" customFormat="1" ht="24.2" customHeight="1">
      <c r="A142" s="30"/>
      <c r="B142" s="148"/>
      <c r="C142" s="149" t="s">
        <v>252</v>
      </c>
      <c r="D142" s="149" t="s">
        <v>149</v>
      </c>
      <c r="E142" s="150" t="s">
        <v>860</v>
      </c>
      <c r="F142" s="151" t="s">
        <v>861</v>
      </c>
      <c r="G142" s="152" t="s">
        <v>238</v>
      </c>
      <c r="H142" s="153">
        <v>28</v>
      </c>
      <c r="I142" s="154"/>
      <c r="J142" s="155">
        <f t="shared" si="10"/>
        <v>0</v>
      </c>
      <c r="K142" s="156"/>
      <c r="L142" s="31"/>
      <c r="M142" s="157" t="s">
        <v>1</v>
      </c>
      <c r="N142" s="158" t="s">
        <v>40</v>
      </c>
      <c r="O142" s="59"/>
      <c r="P142" s="159">
        <f t="shared" si="11"/>
        <v>0</v>
      </c>
      <c r="Q142" s="159">
        <v>0</v>
      </c>
      <c r="R142" s="159">
        <f t="shared" si="12"/>
        <v>0</v>
      </c>
      <c r="S142" s="159">
        <v>0</v>
      </c>
      <c r="T142" s="160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1" t="s">
        <v>153</v>
      </c>
      <c r="AT142" s="161" t="s">
        <v>149</v>
      </c>
      <c r="AU142" s="161" t="s">
        <v>81</v>
      </c>
      <c r="AY142" s="15" t="s">
        <v>146</v>
      </c>
      <c r="BE142" s="162">
        <f t="shared" si="14"/>
        <v>0</v>
      </c>
      <c r="BF142" s="162">
        <f t="shared" si="15"/>
        <v>0</v>
      </c>
      <c r="BG142" s="162">
        <f t="shared" si="16"/>
        <v>0</v>
      </c>
      <c r="BH142" s="162">
        <f t="shared" si="17"/>
        <v>0</v>
      </c>
      <c r="BI142" s="162">
        <f t="shared" si="18"/>
        <v>0</v>
      </c>
      <c r="BJ142" s="15" t="s">
        <v>154</v>
      </c>
      <c r="BK142" s="162">
        <f t="shared" si="19"/>
        <v>0</v>
      </c>
      <c r="BL142" s="15" t="s">
        <v>153</v>
      </c>
      <c r="BM142" s="161" t="s">
        <v>331</v>
      </c>
    </row>
    <row r="143" spans="1:65" s="2" customFormat="1" ht="24.2" customHeight="1">
      <c r="A143" s="30"/>
      <c r="B143" s="148"/>
      <c r="C143" s="149" t="s">
        <v>8</v>
      </c>
      <c r="D143" s="149" t="s">
        <v>149</v>
      </c>
      <c r="E143" s="150" t="s">
        <v>862</v>
      </c>
      <c r="F143" s="151" t="s">
        <v>863</v>
      </c>
      <c r="G143" s="152" t="s">
        <v>238</v>
      </c>
      <c r="H143" s="153">
        <v>47.5</v>
      </c>
      <c r="I143" s="154"/>
      <c r="J143" s="155">
        <f t="shared" si="10"/>
        <v>0</v>
      </c>
      <c r="K143" s="156"/>
      <c r="L143" s="31"/>
      <c r="M143" s="157" t="s">
        <v>1</v>
      </c>
      <c r="N143" s="158" t="s">
        <v>40</v>
      </c>
      <c r="O143" s="59"/>
      <c r="P143" s="159">
        <f t="shared" si="11"/>
        <v>0</v>
      </c>
      <c r="Q143" s="159">
        <v>0</v>
      </c>
      <c r="R143" s="159">
        <f t="shared" si="12"/>
        <v>0</v>
      </c>
      <c r="S143" s="159">
        <v>0</v>
      </c>
      <c r="T143" s="160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1" t="s">
        <v>153</v>
      </c>
      <c r="AT143" s="161" t="s">
        <v>149</v>
      </c>
      <c r="AU143" s="161" t="s">
        <v>81</v>
      </c>
      <c r="AY143" s="15" t="s">
        <v>146</v>
      </c>
      <c r="BE143" s="162">
        <f t="shared" si="14"/>
        <v>0</v>
      </c>
      <c r="BF143" s="162">
        <f t="shared" si="15"/>
        <v>0</v>
      </c>
      <c r="BG143" s="162">
        <f t="shared" si="16"/>
        <v>0</v>
      </c>
      <c r="BH143" s="162">
        <f t="shared" si="17"/>
        <v>0</v>
      </c>
      <c r="BI143" s="162">
        <f t="shared" si="18"/>
        <v>0</v>
      </c>
      <c r="BJ143" s="15" t="s">
        <v>154</v>
      </c>
      <c r="BK143" s="162">
        <f t="shared" si="19"/>
        <v>0</v>
      </c>
      <c r="BL143" s="15" t="s">
        <v>153</v>
      </c>
      <c r="BM143" s="161" t="s">
        <v>340</v>
      </c>
    </row>
    <row r="144" spans="1:65" s="2" customFormat="1" ht="24.2" customHeight="1">
      <c r="A144" s="30"/>
      <c r="B144" s="148"/>
      <c r="C144" s="163" t="s">
        <v>259</v>
      </c>
      <c r="D144" s="163" t="s">
        <v>213</v>
      </c>
      <c r="E144" s="164" t="s">
        <v>864</v>
      </c>
      <c r="F144" s="165" t="s">
        <v>865</v>
      </c>
      <c r="G144" s="166" t="s">
        <v>238</v>
      </c>
      <c r="H144" s="167">
        <v>47.5</v>
      </c>
      <c r="I144" s="168"/>
      <c r="J144" s="169">
        <f t="shared" si="10"/>
        <v>0</v>
      </c>
      <c r="K144" s="170"/>
      <c r="L144" s="171"/>
      <c r="M144" s="172" t="s">
        <v>1</v>
      </c>
      <c r="N144" s="173" t="s">
        <v>40</v>
      </c>
      <c r="O144" s="59"/>
      <c r="P144" s="159">
        <f t="shared" si="11"/>
        <v>0</v>
      </c>
      <c r="Q144" s="159">
        <v>0</v>
      </c>
      <c r="R144" s="159">
        <f t="shared" si="12"/>
        <v>0</v>
      </c>
      <c r="S144" s="159">
        <v>0</v>
      </c>
      <c r="T144" s="160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1" t="s">
        <v>182</v>
      </c>
      <c r="AT144" s="161" t="s">
        <v>213</v>
      </c>
      <c r="AU144" s="161" t="s">
        <v>81</v>
      </c>
      <c r="AY144" s="15" t="s">
        <v>146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5" t="s">
        <v>154</v>
      </c>
      <c r="BK144" s="162">
        <f t="shared" si="19"/>
        <v>0</v>
      </c>
      <c r="BL144" s="15" t="s">
        <v>153</v>
      </c>
      <c r="BM144" s="161" t="s">
        <v>351</v>
      </c>
    </row>
    <row r="145" spans="1:65" s="2" customFormat="1" ht="24.2" customHeight="1">
      <c r="A145" s="30"/>
      <c r="B145" s="148"/>
      <c r="C145" s="163" t="s">
        <v>265</v>
      </c>
      <c r="D145" s="163" t="s">
        <v>213</v>
      </c>
      <c r="E145" s="164" t="s">
        <v>866</v>
      </c>
      <c r="F145" s="165" t="s">
        <v>867</v>
      </c>
      <c r="G145" s="166" t="s">
        <v>238</v>
      </c>
      <c r="H145" s="167">
        <v>28</v>
      </c>
      <c r="I145" s="168"/>
      <c r="J145" s="169">
        <f t="shared" si="10"/>
        <v>0</v>
      </c>
      <c r="K145" s="170"/>
      <c r="L145" s="171"/>
      <c r="M145" s="172" t="s">
        <v>1</v>
      </c>
      <c r="N145" s="173" t="s">
        <v>40</v>
      </c>
      <c r="O145" s="59"/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1" t="s">
        <v>182</v>
      </c>
      <c r="AT145" s="161" t="s">
        <v>213</v>
      </c>
      <c r="AU145" s="161" t="s">
        <v>81</v>
      </c>
      <c r="AY145" s="15" t="s">
        <v>146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5" t="s">
        <v>154</v>
      </c>
      <c r="BK145" s="162">
        <f t="shared" si="19"/>
        <v>0</v>
      </c>
      <c r="BL145" s="15" t="s">
        <v>153</v>
      </c>
      <c r="BM145" s="161" t="s">
        <v>360</v>
      </c>
    </row>
    <row r="146" spans="1:65" s="2" customFormat="1" ht="24.2" customHeight="1">
      <c r="A146" s="30"/>
      <c r="B146" s="148"/>
      <c r="C146" s="163" t="s">
        <v>14</v>
      </c>
      <c r="D146" s="163" t="s">
        <v>213</v>
      </c>
      <c r="E146" s="164" t="s">
        <v>868</v>
      </c>
      <c r="F146" s="165" t="s">
        <v>869</v>
      </c>
      <c r="G146" s="166" t="s">
        <v>238</v>
      </c>
      <c r="H146" s="167">
        <v>10</v>
      </c>
      <c r="I146" s="168"/>
      <c r="J146" s="169">
        <f t="shared" si="10"/>
        <v>0</v>
      </c>
      <c r="K146" s="170"/>
      <c r="L146" s="171"/>
      <c r="M146" s="172" t="s">
        <v>1</v>
      </c>
      <c r="N146" s="173" t="s">
        <v>40</v>
      </c>
      <c r="O146" s="59"/>
      <c r="P146" s="159">
        <f t="shared" si="11"/>
        <v>0</v>
      </c>
      <c r="Q146" s="159">
        <v>0</v>
      </c>
      <c r="R146" s="159">
        <f t="shared" si="12"/>
        <v>0</v>
      </c>
      <c r="S146" s="159">
        <v>0</v>
      </c>
      <c r="T146" s="160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1" t="s">
        <v>182</v>
      </c>
      <c r="AT146" s="161" t="s">
        <v>213</v>
      </c>
      <c r="AU146" s="161" t="s">
        <v>81</v>
      </c>
      <c r="AY146" s="15" t="s">
        <v>146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5" t="s">
        <v>154</v>
      </c>
      <c r="BK146" s="162">
        <f t="shared" si="19"/>
        <v>0</v>
      </c>
      <c r="BL146" s="15" t="s">
        <v>153</v>
      </c>
      <c r="BM146" s="161" t="s">
        <v>368</v>
      </c>
    </row>
    <row r="147" spans="1:65" s="2" customFormat="1" ht="24.2" customHeight="1">
      <c r="A147" s="30"/>
      <c r="B147" s="148"/>
      <c r="C147" s="163" t="s">
        <v>83</v>
      </c>
      <c r="D147" s="163" t="s">
        <v>213</v>
      </c>
      <c r="E147" s="164" t="s">
        <v>870</v>
      </c>
      <c r="F147" s="165" t="s">
        <v>871</v>
      </c>
      <c r="G147" s="166" t="s">
        <v>238</v>
      </c>
      <c r="H147" s="167">
        <v>27</v>
      </c>
      <c r="I147" s="168"/>
      <c r="J147" s="169">
        <f t="shared" si="10"/>
        <v>0</v>
      </c>
      <c r="K147" s="170"/>
      <c r="L147" s="171"/>
      <c r="M147" s="172" t="s">
        <v>1</v>
      </c>
      <c r="N147" s="173" t="s">
        <v>40</v>
      </c>
      <c r="O147" s="59"/>
      <c r="P147" s="159">
        <f t="shared" si="11"/>
        <v>0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1" t="s">
        <v>182</v>
      </c>
      <c r="AT147" s="161" t="s">
        <v>213</v>
      </c>
      <c r="AU147" s="161" t="s">
        <v>81</v>
      </c>
      <c r="AY147" s="15" t="s">
        <v>146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5" t="s">
        <v>154</v>
      </c>
      <c r="BK147" s="162">
        <f t="shared" si="19"/>
        <v>0</v>
      </c>
      <c r="BL147" s="15" t="s">
        <v>153</v>
      </c>
      <c r="BM147" s="161" t="s">
        <v>376</v>
      </c>
    </row>
    <row r="148" spans="1:65" s="2" customFormat="1" ht="24.2" customHeight="1">
      <c r="A148" s="30"/>
      <c r="B148" s="148"/>
      <c r="C148" s="149" t="s">
        <v>86</v>
      </c>
      <c r="D148" s="149" t="s">
        <v>149</v>
      </c>
      <c r="E148" s="150" t="s">
        <v>872</v>
      </c>
      <c r="F148" s="151" t="s">
        <v>873</v>
      </c>
      <c r="G148" s="152" t="s">
        <v>777</v>
      </c>
      <c r="H148" s="153">
        <v>11</v>
      </c>
      <c r="I148" s="154"/>
      <c r="J148" s="155">
        <f t="shared" si="10"/>
        <v>0</v>
      </c>
      <c r="K148" s="156"/>
      <c r="L148" s="31"/>
      <c r="M148" s="157" t="s">
        <v>1</v>
      </c>
      <c r="N148" s="158" t="s">
        <v>40</v>
      </c>
      <c r="O148" s="59"/>
      <c r="P148" s="159">
        <f t="shared" si="11"/>
        <v>0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1" t="s">
        <v>153</v>
      </c>
      <c r="AT148" s="161" t="s">
        <v>149</v>
      </c>
      <c r="AU148" s="161" t="s">
        <v>81</v>
      </c>
      <c r="AY148" s="15" t="s">
        <v>146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5" t="s">
        <v>154</v>
      </c>
      <c r="BK148" s="162">
        <f t="shared" si="19"/>
        <v>0</v>
      </c>
      <c r="BL148" s="15" t="s">
        <v>153</v>
      </c>
      <c r="BM148" s="161" t="s">
        <v>384</v>
      </c>
    </row>
    <row r="149" spans="1:65" s="2" customFormat="1" ht="16.5" customHeight="1">
      <c r="A149" s="30"/>
      <c r="B149" s="148"/>
      <c r="C149" s="163" t="s">
        <v>89</v>
      </c>
      <c r="D149" s="163" t="s">
        <v>213</v>
      </c>
      <c r="E149" s="164" t="s">
        <v>874</v>
      </c>
      <c r="F149" s="165" t="s">
        <v>875</v>
      </c>
      <c r="G149" s="166" t="s">
        <v>777</v>
      </c>
      <c r="H149" s="167">
        <v>11</v>
      </c>
      <c r="I149" s="168"/>
      <c r="J149" s="169">
        <f t="shared" si="10"/>
        <v>0</v>
      </c>
      <c r="K149" s="170"/>
      <c r="L149" s="171"/>
      <c r="M149" s="172" t="s">
        <v>1</v>
      </c>
      <c r="N149" s="173" t="s">
        <v>40</v>
      </c>
      <c r="O149" s="59"/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1" t="s">
        <v>182</v>
      </c>
      <c r="AT149" s="161" t="s">
        <v>213</v>
      </c>
      <c r="AU149" s="161" t="s">
        <v>81</v>
      </c>
      <c r="AY149" s="15" t="s">
        <v>146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5" t="s">
        <v>154</v>
      </c>
      <c r="BK149" s="162">
        <f t="shared" si="19"/>
        <v>0</v>
      </c>
      <c r="BL149" s="15" t="s">
        <v>153</v>
      </c>
      <c r="BM149" s="161" t="s">
        <v>393</v>
      </c>
    </row>
    <row r="150" spans="1:65" s="2" customFormat="1" ht="24.2" customHeight="1">
      <c r="A150" s="30"/>
      <c r="B150" s="148"/>
      <c r="C150" s="149" t="s">
        <v>92</v>
      </c>
      <c r="D150" s="149" t="s">
        <v>149</v>
      </c>
      <c r="E150" s="150" t="s">
        <v>876</v>
      </c>
      <c r="F150" s="151" t="s">
        <v>877</v>
      </c>
      <c r="G150" s="152" t="s">
        <v>777</v>
      </c>
      <c r="H150" s="153">
        <v>4</v>
      </c>
      <c r="I150" s="154"/>
      <c r="J150" s="155">
        <f t="shared" si="10"/>
        <v>0</v>
      </c>
      <c r="K150" s="156"/>
      <c r="L150" s="31"/>
      <c r="M150" s="157" t="s">
        <v>1</v>
      </c>
      <c r="N150" s="158" t="s">
        <v>40</v>
      </c>
      <c r="O150" s="59"/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1" t="s">
        <v>153</v>
      </c>
      <c r="AT150" s="161" t="s">
        <v>149</v>
      </c>
      <c r="AU150" s="161" t="s">
        <v>81</v>
      </c>
      <c r="AY150" s="15" t="s">
        <v>146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5" t="s">
        <v>154</v>
      </c>
      <c r="BK150" s="162">
        <f t="shared" si="19"/>
        <v>0</v>
      </c>
      <c r="BL150" s="15" t="s">
        <v>153</v>
      </c>
      <c r="BM150" s="161" t="s">
        <v>402</v>
      </c>
    </row>
    <row r="151" spans="1:65" s="2" customFormat="1" ht="16.5" customHeight="1">
      <c r="A151" s="30"/>
      <c r="B151" s="148"/>
      <c r="C151" s="163" t="s">
        <v>95</v>
      </c>
      <c r="D151" s="163" t="s">
        <v>213</v>
      </c>
      <c r="E151" s="164" t="s">
        <v>878</v>
      </c>
      <c r="F151" s="165" t="s">
        <v>879</v>
      </c>
      <c r="G151" s="166" t="s">
        <v>777</v>
      </c>
      <c r="H151" s="167">
        <v>4</v>
      </c>
      <c r="I151" s="168"/>
      <c r="J151" s="169">
        <f t="shared" si="10"/>
        <v>0</v>
      </c>
      <c r="K151" s="170"/>
      <c r="L151" s="171"/>
      <c r="M151" s="172" t="s">
        <v>1</v>
      </c>
      <c r="N151" s="173" t="s">
        <v>40</v>
      </c>
      <c r="O151" s="59"/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1" t="s">
        <v>182</v>
      </c>
      <c r="AT151" s="161" t="s">
        <v>213</v>
      </c>
      <c r="AU151" s="161" t="s">
        <v>81</v>
      </c>
      <c r="AY151" s="15" t="s">
        <v>146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5" t="s">
        <v>154</v>
      </c>
      <c r="BK151" s="162">
        <f t="shared" si="19"/>
        <v>0</v>
      </c>
      <c r="BL151" s="15" t="s">
        <v>153</v>
      </c>
      <c r="BM151" s="161" t="s">
        <v>413</v>
      </c>
    </row>
    <row r="152" spans="1:65" s="2" customFormat="1" ht="24.2" customHeight="1">
      <c r="A152" s="30"/>
      <c r="B152" s="148"/>
      <c r="C152" s="149" t="s">
        <v>98</v>
      </c>
      <c r="D152" s="149" t="s">
        <v>149</v>
      </c>
      <c r="E152" s="150" t="s">
        <v>880</v>
      </c>
      <c r="F152" s="151" t="s">
        <v>881</v>
      </c>
      <c r="G152" s="152" t="s">
        <v>777</v>
      </c>
      <c r="H152" s="153">
        <v>2</v>
      </c>
      <c r="I152" s="154"/>
      <c r="J152" s="155">
        <f t="shared" si="10"/>
        <v>0</v>
      </c>
      <c r="K152" s="156"/>
      <c r="L152" s="31"/>
      <c r="M152" s="157" t="s">
        <v>1</v>
      </c>
      <c r="N152" s="158" t="s">
        <v>40</v>
      </c>
      <c r="O152" s="59"/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1" t="s">
        <v>153</v>
      </c>
      <c r="AT152" s="161" t="s">
        <v>149</v>
      </c>
      <c r="AU152" s="161" t="s">
        <v>81</v>
      </c>
      <c r="AY152" s="15" t="s">
        <v>146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5" t="s">
        <v>154</v>
      </c>
      <c r="BK152" s="162">
        <f t="shared" si="19"/>
        <v>0</v>
      </c>
      <c r="BL152" s="15" t="s">
        <v>153</v>
      </c>
      <c r="BM152" s="161" t="s">
        <v>421</v>
      </c>
    </row>
    <row r="153" spans="1:65" s="2" customFormat="1" ht="16.5" customHeight="1">
      <c r="A153" s="30"/>
      <c r="B153" s="148"/>
      <c r="C153" s="163" t="s">
        <v>295</v>
      </c>
      <c r="D153" s="163" t="s">
        <v>213</v>
      </c>
      <c r="E153" s="164" t="s">
        <v>882</v>
      </c>
      <c r="F153" s="165" t="s">
        <v>883</v>
      </c>
      <c r="G153" s="166" t="s">
        <v>777</v>
      </c>
      <c r="H153" s="167">
        <v>2</v>
      </c>
      <c r="I153" s="168"/>
      <c r="J153" s="169">
        <f t="shared" si="10"/>
        <v>0</v>
      </c>
      <c r="K153" s="170"/>
      <c r="L153" s="171"/>
      <c r="M153" s="172" t="s">
        <v>1</v>
      </c>
      <c r="N153" s="173" t="s">
        <v>40</v>
      </c>
      <c r="O153" s="59"/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1" t="s">
        <v>182</v>
      </c>
      <c r="AT153" s="161" t="s">
        <v>213</v>
      </c>
      <c r="AU153" s="161" t="s">
        <v>81</v>
      </c>
      <c r="AY153" s="15" t="s">
        <v>146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5" t="s">
        <v>154</v>
      </c>
      <c r="BK153" s="162">
        <f t="shared" si="19"/>
        <v>0</v>
      </c>
      <c r="BL153" s="15" t="s">
        <v>153</v>
      </c>
      <c r="BM153" s="161" t="s">
        <v>186</v>
      </c>
    </row>
    <row r="154" spans="1:65" s="2" customFormat="1" ht="21.75" customHeight="1">
      <c r="A154" s="30"/>
      <c r="B154" s="148"/>
      <c r="C154" s="163" t="s">
        <v>299</v>
      </c>
      <c r="D154" s="163" t="s">
        <v>213</v>
      </c>
      <c r="E154" s="164" t="s">
        <v>884</v>
      </c>
      <c r="F154" s="165" t="s">
        <v>885</v>
      </c>
      <c r="G154" s="166" t="s">
        <v>777</v>
      </c>
      <c r="H154" s="167">
        <v>1</v>
      </c>
      <c r="I154" s="168"/>
      <c r="J154" s="169">
        <f t="shared" si="10"/>
        <v>0</v>
      </c>
      <c r="K154" s="170"/>
      <c r="L154" s="171"/>
      <c r="M154" s="172" t="s">
        <v>1</v>
      </c>
      <c r="N154" s="173" t="s">
        <v>40</v>
      </c>
      <c r="O154" s="59"/>
      <c r="P154" s="159">
        <f t="shared" si="11"/>
        <v>0</v>
      </c>
      <c r="Q154" s="159">
        <v>0</v>
      </c>
      <c r="R154" s="159">
        <f t="shared" si="12"/>
        <v>0</v>
      </c>
      <c r="S154" s="159">
        <v>0</v>
      </c>
      <c r="T154" s="160">
        <f t="shared" si="1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1" t="s">
        <v>182</v>
      </c>
      <c r="AT154" s="161" t="s">
        <v>213</v>
      </c>
      <c r="AU154" s="161" t="s">
        <v>81</v>
      </c>
      <c r="AY154" s="15" t="s">
        <v>146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5" t="s">
        <v>154</v>
      </c>
      <c r="BK154" s="162">
        <f t="shared" si="19"/>
        <v>0</v>
      </c>
      <c r="BL154" s="15" t="s">
        <v>153</v>
      </c>
      <c r="BM154" s="161" t="s">
        <v>740</v>
      </c>
    </row>
    <row r="155" spans="1:65" s="2" customFormat="1" ht="24.2" customHeight="1">
      <c r="A155" s="30"/>
      <c r="B155" s="148"/>
      <c r="C155" s="149" t="s">
        <v>303</v>
      </c>
      <c r="D155" s="149" t="s">
        <v>149</v>
      </c>
      <c r="E155" s="150" t="s">
        <v>886</v>
      </c>
      <c r="F155" s="151" t="s">
        <v>887</v>
      </c>
      <c r="G155" s="152" t="s">
        <v>777</v>
      </c>
      <c r="H155" s="153">
        <v>2</v>
      </c>
      <c r="I155" s="154"/>
      <c r="J155" s="155">
        <f t="shared" si="10"/>
        <v>0</v>
      </c>
      <c r="K155" s="156"/>
      <c r="L155" s="31"/>
      <c r="M155" s="157" t="s">
        <v>1</v>
      </c>
      <c r="N155" s="158" t="s">
        <v>40</v>
      </c>
      <c r="O155" s="59"/>
      <c r="P155" s="159">
        <f t="shared" si="11"/>
        <v>0</v>
      </c>
      <c r="Q155" s="159">
        <v>0</v>
      </c>
      <c r="R155" s="159">
        <f t="shared" si="12"/>
        <v>0</v>
      </c>
      <c r="S155" s="159">
        <v>0</v>
      </c>
      <c r="T155" s="160">
        <f t="shared" si="1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1" t="s">
        <v>153</v>
      </c>
      <c r="AT155" s="161" t="s">
        <v>149</v>
      </c>
      <c r="AU155" s="161" t="s">
        <v>81</v>
      </c>
      <c r="AY155" s="15" t="s">
        <v>146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5" t="s">
        <v>154</v>
      </c>
      <c r="BK155" s="162">
        <f t="shared" si="19"/>
        <v>0</v>
      </c>
      <c r="BL155" s="15" t="s">
        <v>153</v>
      </c>
      <c r="BM155" s="161" t="s">
        <v>888</v>
      </c>
    </row>
    <row r="156" spans="1:65" s="2" customFormat="1" ht="16.5" customHeight="1">
      <c r="A156" s="30"/>
      <c r="B156" s="148"/>
      <c r="C156" s="163" t="s">
        <v>307</v>
      </c>
      <c r="D156" s="163" t="s">
        <v>213</v>
      </c>
      <c r="E156" s="164" t="s">
        <v>889</v>
      </c>
      <c r="F156" s="165" t="s">
        <v>890</v>
      </c>
      <c r="G156" s="166" t="s">
        <v>777</v>
      </c>
      <c r="H156" s="167">
        <v>2</v>
      </c>
      <c r="I156" s="168"/>
      <c r="J156" s="169">
        <f t="shared" si="10"/>
        <v>0</v>
      </c>
      <c r="K156" s="170"/>
      <c r="L156" s="171"/>
      <c r="M156" s="172" t="s">
        <v>1</v>
      </c>
      <c r="N156" s="173" t="s">
        <v>40</v>
      </c>
      <c r="O156" s="59"/>
      <c r="P156" s="159">
        <f t="shared" si="11"/>
        <v>0</v>
      </c>
      <c r="Q156" s="159">
        <v>0</v>
      </c>
      <c r="R156" s="159">
        <f t="shared" si="12"/>
        <v>0</v>
      </c>
      <c r="S156" s="159">
        <v>0</v>
      </c>
      <c r="T156" s="160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1" t="s">
        <v>182</v>
      </c>
      <c r="AT156" s="161" t="s">
        <v>213</v>
      </c>
      <c r="AU156" s="161" t="s">
        <v>81</v>
      </c>
      <c r="AY156" s="15" t="s">
        <v>146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5" t="s">
        <v>154</v>
      </c>
      <c r="BK156" s="162">
        <f t="shared" si="19"/>
        <v>0</v>
      </c>
      <c r="BL156" s="15" t="s">
        <v>153</v>
      </c>
      <c r="BM156" s="161" t="s">
        <v>891</v>
      </c>
    </row>
    <row r="157" spans="1:65" s="2" customFormat="1" ht="21.75" customHeight="1">
      <c r="A157" s="30"/>
      <c r="B157" s="148"/>
      <c r="C157" s="163" t="s">
        <v>313</v>
      </c>
      <c r="D157" s="163" t="s">
        <v>213</v>
      </c>
      <c r="E157" s="164" t="s">
        <v>892</v>
      </c>
      <c r="F157" s="165" t="s">
        <v>893</v>
      </c>
      <c r="G157" s="166" t="s">
        <v>777</v>
      </c>
      <c r="H157" s="167">
        <v>2</v>
      </c>
      <c r="I157" s="168"/>
      <c r="J157" s="169">
        <f t="shared" si="10"/>
        <v>0</v>
      </c>
      <c r="K157" s="170"/>
      <c r="L157" s="171"/>
      <c r="M157" s="172" t="s">
        <v>1</v>
      </c>
      <c r="N157" s="173" t="s">
        <v>40</v>
      </c>
      <c r="O157" s="59"/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1" t="s">
        <v>182</v>
      </c>
      <c r="AT157" s="161" t="s">
        <v>213</v>
      </c>
      <c r="AU157" s="161" t="s">
        <v>81</v>
      </c>
      <c r="AY157" s="15" t="s">
        <v>146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5" t="s">
        <v>154</v>
      </c>
      <c r="BK157" s="162">
        <f t="shared" si="19"/>
        <v>0</v>
      </c>
      <c r="BL157" s="15" t="s">
        <v>153</v>
      </c>
      <c r="BM157" s="161" t="s">
        <v>575</v>
      </c>
    </row>
    <row r="158" spans="1:65" s="2" customFormat="1" ht="24.2" customHeight="1">
      <c r="A158" s="30"/>
      <c r="B158" s="148"/>
      <c r="C158" s="149" t="s">
        <v>317</v>
      </c>
      <c r="D158" s="149" t="s">
        <v>149</v>
      </c>
      <c r="E158" s="150" t="s">
        <v>894</v>
      </c>
      <c r="F158" s="151" t="s">
        <v>895</v>
      </c>
      <c r="G158" s="152" t="s">
        <v>777</v>
      </c>
      <c r="H158" s="153">
        <v>1</v>
      </c>
      <c r="I158" s="154"/>
      <c r="J158" s="155">
        <f t="shared" si="10"/>
        <v>0</v>
      </c>
      <c r="K158" s="156"/>
      <c r="L158" s="31"/>
      <c r="M158" s="157" t="s">
        <v>1</v>
      </c>
      <c r="N158" s="158" t="s">
        <v>40</v>
      </c>
      <c r="O158" s="59"/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1" t="s">
        <v>153</v>
      </c>
      <c r="AT158" s="161" t="s">
        <v>149</v>
      </c>
      <c r="AU158" s="161" t="s">
        <v>81</v>
      </c>
      <c r="AY158" s="15" t="s">
        <v>146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5" t="s">
        <v>154</v>
      </c>
      <c r="BK158" s="162">
        <f t="shared" si="19"/>
        <v>0</v>
      </c>
      <c r="BL158" s="15" t="s">
        <v>153</v>
      </c>
      <c r="BM158" s="161" t="s">
        <v>896</v>
      </c>
    </row>
    <row r="159" spans="1:65" s="2" customFormat="1" ht="24.2" customHeight="1">
      <c r="A159" s="30"/>
      <c r="B159" s="148"/>
      <c r="C159" s="149" t="s">
        <v>321</v>
      </c>
      <c r="D159" s="149" t="s">
        <v>149</v>
      </c>
      <c r="E159" s="150" t="s">
        <v>897</v>
      </c>
      <c r="F159" s="151" t="s">
        <v>898</v>
      </c>
      <c r="G159" s="152" t="s">
        <v>777</v>
      </c>
      <c r="H159" s="153">
        <v>6</v>
      </c>
      <c r="I159" s="154"/>
      <c r="J159" s="155">
        <f t="shared" si="10"/>
        <v>0</v>
      </c>
      <c r="K159" s="156"/>
      <c r="L159" s="31"/>
      <c r="M159" s="157" t="s">
        <v>1</v>
      </c>
      <c r="N159" s="158" t="s">
        <v>40</v>
      </c>
      <c r="O159" s="59"/>
      <c r="P159" s="159">
        <f t="shared" si="11"/>
        <v>0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1" t="s">
        <v>153</v>
      </c>
      <c r="AT159" s="161" t="s">
        <v>149</v>
      </c>
      <c r="AU159" s="161" t="s">
        <v>81</v>
      </c>
      <c r="AY159" s="15" t="s">
        <v>146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5" t="s">
        <v>154</v>
      </c>
      <c r="BK159" s="162">
        <f t="shared" si="19"/>
        <v>0</v>
      </c>
      <c r="BL159" s="15" t="s">
        <v>153</v>
      </c>
      <c r="BM159" s="161" t="s">
        <v>899</v>
      </c>
    </row>
    <row r="160" spans="1:65" s="2" customFormat="1" ht="16.5" customHeight="1">
      <c r="A160" s="30"/>
      <c r="B160" s="148"/>
      <c r="C160" s="163" t="s">
        <v>325</v>
      </c>
      <c r="D160" s="163" t="s">
        <v>213</v>
      </c>
      <c r="E160" s="164" t="s">
        <v>900</v>
      </c>
      <c r="F160" s="165" t="s">
        <v>901</v>
      </c>
      <c r="G160" s="166" t="s">
        <v>777</v>
      </c>
      <c r="H160" s="167">
        <v>1</v>
      </c>
      <c r="I160" s="168"/>
      <c r="J160" s="169">
        <f t="shared" si="10"/>
        <v>0</v>
      </c>
      <c r="K160" s="170"/>
      <c r="L160" s="171"/>
      <c r="M160" s="172" t="s">
        <v>1</v>
      </c>
      <c r="N160" s="173" t="s">
        <v>40</v>
      </c>
      <c r="O160" s="59"/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1" t="s">
        <v>182</v>
      </c>
      <c r="AT160" s="161" t="s">
        <v>213</v>
      </c>
      <c r="AU160" s="161" t="s">
        <v>81</v>
      </c>
      <c r="AY160" s="15" t="s">
        <v>146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5" t="s">
        <v>154</v>
      </c>
      <c r="BK160" s="162">
        <f t="shared" si="19"/>
        <v>0</v>
      </c>
      <c r="BL160" s="15" t="s">
        <v>153</v>
      </c>
      <c r="BM160" s="161" t="s">
        <v>902</v>
      </c>
    </row>
    <row r="161" spans="1:65" s="2" customFormat="1" ht="16.5" customHeight="1">
      <c r="A161" s="30"/>
      <c r="B161" s="148"/>
      <c r="C161" s="163" t="s">
        <v>331</v>
      </c>
      <c r="D161" s="163" t="s">
        <v>213</v>
      </c>
      <c r="E161" s="164" t="s">
        <v>903</v>
      </c>
      <c r="F161" s="165" t="s">
        <v>904</v>
      </c>
      <c r="G161" s="166" t="s">
        <v>777</v>
      </c>
      <c r="H161" s="167">
        <v>6</v>
      </c>
      <c r="I161" s="168"/>
      <c r="J161" s="169">
        <f t="shared" si="10"/>
        <v>0</v>
      </c>
      <c r="K161" s="170"/>
      <c r="L161" s="171"/>
      <c r="M161" s="172" t="s">
        <v>1</v>
      </c>
      <c r="N161" s="173" t="s">
        <v>40</v>
      </c>
      <c r="O161" s="59"/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1" t="s">
        <v>182</v>
      </c>
      <c r="AT161" s="161" t="s">
        <v>213</v>
      </c>
      <c r="AU161" s="161" t="s">
        <v>81</v>
      </c>
      <c r="AY161" s="15" t="s">
        <v>146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5" t="s">
        <v>154</v>
      </c>
      <c r="BK161" s="162">
        <f t="shared" si="19"/>
        <v>0</v>
      </c>
      <c r="BL161" s="15" t="s">
        <v>153</v>
      </c>
      <c r="BM161" s="161" t="s">
        <v>905</v>
      </c>
    </row>
    <row r="162" spans="1:65" s="2" customFormat="1" ht="24.2" customHeight="1">
      <c r="A162" s="30"/>
      <c r="B162" s="148"/>
      <c r="C162" s="149" t="s">
        <v>335</v>
      </c>
      <c r="D162" s="149" t="s">
        <v>149</v>
      </c>
      <c r="E162" s="150" t="s">
        <v>906</v>
      </c>
      <c r="F162" s="151" t="s">
        <v>907</v>
      </c>
      <c r="G162" s="152" t="s">
        <v>777</v>
      </c>
      <c r="H162" s="153">
        <v>2</v>
      </c>
      <c r="I162" s="154"/>
      <c r="J162" s="155">
        <f t="shared" si="10"/>
        <v>0</v>
      </c>
      <c r="K162" s="156"/>
      <c r="L162" s="31"/>
      <c r="M162" s="157" t="s">
        <v>1</v>
      </c>
      <c r="N162" s="158" t="s">
        <v>40</v>
      </c>
      <c r="O162" s="59"/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1" t="s">
        <v>153</v>
      </c>
      <c r="AT162" s="161" t="s">
        <v>149</v>
      </c>
      <c r="AU162" s="161" t="s">
        <v>81</v>
      </c>
      <c r="AY162" s="15" t="s">
        <v>146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5" t="s">
        <v>154</v>
      </c>
      <c r="BK162" s="162">
        <f t="shared" si="19"/>
        <v>0</v>
      </c>
      <c r="BL162" s="15" t="s">
        <v>153</v>
      </c>
      <c r="BM162" s="161" t="s">
        <v>908</v>
      </c>
    </row>
    <row r="163" spans="1:65" s="2" customFormat="1" ht="16.5" customHeight="1">
      <c r="A163" s="30"/>
      <c r="B163" s="148"/>
      <c r="C163" s="163" t="s">
        <v>340</v>
      </c>
      <c r="D163" s="163" t="s">
        <v>213</v>
      </c>
      <c r="E163" s="164" t="s">
        <v>909</v>
      </c>
      <c r="F163" s="165" t="s">
        <v>910</v>
      </c>
      <c r="G163" s="166" t="s">
        <v>777</v>
      </c>
      <c r="H163" s="167">
        <v>2</v>
      </c>
      <c r="I163" s="168"/>
      <c r="J163" s="169">
        <f t="shared" si="10"/>
        <v>0</v>
      </c>
      <c r="K163" s="170"/>
      <c r="L163" s="171"/>
      <c r="M163" s="172" t="s">
        <v>1</v>
      </c>
      <c r="N163" s="173" t="s">
        <v>40</v>
      </c>
      <c r="O163" s="59"/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1" t="s">
        <v>182</v>
      </c>
      <c r="AT163" s="161" t="s">
        <v>213</v>
      </c>
      <c r="AU163" s="161" t="s">
        <v>81</v>
      </c>
      <c r="AY163" s="15" t="s">
        <v>146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5" t="s">
        <v>154</v>
      </c>
      <c r="BK163" s="162">
        <f t="shared" si="19"/>
        <v>0</v>
      </c>
      <c r="BL163" s="15" t="s">
        <v>153</v>
      </c>
      <c r="BM163" s="161" t="s">
        <v>911</v>
      </c>
    </row>
    <row r="164" spans="1:65" s="2" customFormat="1" ht="16.5" customHeight="1">
      <c r="A164" s="30"/>
      <c r="B164" s="148"/>
      <c r="C164" s="149" t="s">
        <v>344</v>
      </c>
      <c r="D164" s="149" t="s">
        <v>149</v>
      </c>
      <c r="E164" s="150" t="s">
        <v>912</v>
      </c>
      <c r="F164" s="151" t="s">
        <v>913</v>
      </c>
      <c r="G164" s="152" t="s">
        <v>238</v>
      </c>
      <c r="H164" s="153">
        <v>10</v>
      </c>
      <c r="I164" s="154"/>
      <c r="J164" s="155">
        <f t="shared" si="10"/>
        <v>0</v>
      </c>
      <c r="K164" s="156"/>
      <c r="L164" s="31"/>
      <c r="M164" s="157" t="s">
        <v>1</v>
      </c>
      <c r="N164" s="158" t="s">
        <v>40</v>
      </c>
      <c r="O164" s="59"/>
      <c r="P164" s="159">
        <f t="shared" si="11"/>
        <v>0</v>
      </c>
      <c r="Q164" s="159">
        <v>0</v>
      </c>
      <c r="R164" s="159">
        <f t="shared" si="12"/>
        <v>0</v>
      </c>
      <c r="S164" s="159">
        <v>0</v>
      </c>
      <c r="T164" s="160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1" t="s">
        <v>153</v>
      </c>
      <c r="AT164" s="161" t="s">
        <v>149</v>
      </c>
      <c r="AU164" s="161" t="s">
        <v>81</v>
      </c>
      <c r="AY164" s="15" t="s">
        <v>146</v>
      </c>
      <c r="BE164" s="162">
        <f t="shared" si="14"/>
        <v>0</v>
      </c>
      <c r="BF164" s="162">
        <f t="shared" si="15"/>
        <v>0</v>
      </c>
      <c r="BG164" s="162">
        <f t="shared" si="16"/>
        <v>0</v>
      </c>
      <c r="BH164" s="162">
        <f t="shared" si="17"/>
        <v>0</v>
      </c>
      <c r="BI164" s="162">
        <f t="shared" si="18"/>
        <v>0</v>
      </c>
      <c r="BJ164" s="15" t="s">
        <v>154</v>
      </c>
      <c r="BK164" s="162">
        <f t="shared" si="19"/>
        <v>0</v>
      </c>
      <c r="BL164" s="15" t="s">
        <v>153</v>
      </c>
      <c r="BM164" s="161" t="s">
        <v>914</v>
      </c>
    </row>
    <row r="165" spans="1:65" s="2" customFormat="1" ht="16.5" customHeight="1">
      <c r="A165" s="30"/>
      <c r="B165" s="148"/>
      <c r="C165" s="149" t="s">
        <v>351</v>
      </c>
      <c r="D165" s="149" t="s">
        <v>149</v>
      </c>
      <c r="E165" s="150" t="s">
        <v>915</v>
      </c>
      <c r="F165" s="151" t="s">
        <v>916</v>
      </c>
      <c r="G165" s="152" t="s">
        <v>238</v>
      </c>
      <c r="H165" s="153">
        <v>27</v>
      </c>
      <c r="I165" s="154"/>
      <c r="J165" s="155">
        <f t="shared" si="10"/>
        <v>0</v>
      </c>
      <c r="K165" s="156"/>
      <c r="L165" s="31"/>
      <c r="M165" s="157" t="s">
        <v>1</v>
      </c>
      <c r="N165" s="158" t="s">
        <v>40</v>
      </c>
      <c r="O165" s="59"/>
      <c r="P165" s="159">
        <f t="shared" si="11"/>
        <v>0</v>
      </c>
      <c r="Q165" s="159">
        <v>0</v>
      </c>
      <c r="R165" s="159">
        <f t="shared" si="12"/>
        <v>0</v>
      </c>
      <c r="S165" s="159">
        <v>0</v>
      </c>
      <c r="T165" s="160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1" t="s">
        <v>153</v>
      </c>
      <c r="AT165" s="161" t="s">
        <v>149</v>
      </c>
      <c r="AU165" s="161" t="s">
        <v>81</v>
      </c>
      <c r="AY165" s="15" t="s">
        <v>146</v>
      </c>
      <c r="BE165" s="162">
        <f t="shared" si="14"/>
        <v>0</v>
      </c>
      <c r="BF165" s="162">
        <f t="shared" si="15"/>
        <v>0</v>
      </c>
      <c r="BG165" s="162">
        <f t="shared" si="16"/>
        <v>0</v>
      </c>
      <c r="BH165" s="162">
        <f t="shared" si="17"/>
        <v>0</v>
      </c>
      <c r="BI165" s="162">
        <f t="shared" si="18"/>
        <v>0</v>
      </c>
      <c r="BJ165" s="15" t="s">
        <v>154</v>
      </c>
      <c r="BK165" s="162">
        <f t="shared" si="19"/>
        <v>0</v>
      </c>
      <c r="BL165" s="15" t="s">
        <v>153</v>
      </c>
      <c r="BM165" s="161" t="s">
        <v>917</v>
      </c>
    </row>
    <row r="166" spans="1:65" s="2" customFormat="1" ht="16.5" customHeight="1">
      <c r="A166" s="30"/>
      <c r="B166" s="148"/>
      <c r="C166" s="149" t="s">
        <v>356</v>
      </c>
      <c r="D166" s="149" t="s">
        <v>149</v>
      </c>
      <c r="E166" s="150" t="s">
        <v>918</v>
      </c>
      <c r="F166" s="151" t="s">
        <v>919</v>
      </c>
      <c r="G166" s="152" t="s">
        <v>238</v>
      </c>
      <c r="H166" s="153">
        <v>10</v>
      </c>
      <c r="I166" s="154"/>
      <c r="J166" s="155">
        <f t="shared" si="10"/>
        <v>0</v>
      </c>
      <c r="K166" s="156"/>
      <c r="L166" s="31"/>
      <c r="M166" s="157" t="s">
        <v>1</v>
      </c>
      <c r="N166" s="158" t="s">
        <v>40</v>
      </c>
      <c r="O166" s="59"/>
      <c r="P166" s="159">
        <f t="shared" si="11"/>
        <v>0</v>
      </c>
      <c r="Q166" s="159">
        <v>0</v>
      </c>
      <c r="R166" s="159">
        <f t="shared" si="12"/>
        <v>0</v>
      </c>
      <c r="S166" s="159">
        <v>0</v>
      </c>
      <c r="T166" s="160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1" t="s">
        <v>153</v>
      </c>
      <c r="AT166" s="161" t="s">
        <v>149</v>
      </c>
      <c r="AU166" s="161" t="s">
        <v>81</v>
      </c>
      <c r="AY166" s="15" t="s">
        <v>146</v>
      </c>
      <c r="BE166" s="162">
        <f t="shared" si="14"/>
        <v>0</v>
      </c>
      <c r="BF166" s="162">
        <f t="shared" si="15"/>
        <v>0</v>
      </c>
      <c r="BG166" s="162">
        <f t="shared" si="16"/>
        <v>0</v>
      </c>
      <c r="BH166" s="162">
        <f t="shared" si="17"/>
        <v>0</v>
      </c>
      <c r="BI166" s="162">
        <f t="shared" si="18"/>
        <v>0</v>
      </c>
      <c r="BJ166" s="15" t="s">
        <v>154</v>
      </c>
      <c r="BK166" s="162">
        <f t="shared" si="19"/>
        <v>0</v>
      </c>
      <c r="BL166" s="15" t="s">
        <v>153</v>
      </c>
      <c r="BM166" s="161" t="s">
        <v>920</v>
      </c>
    </row>
    <row r="167" spans="1:65" s="2" customFormat="1" ht="16.5" customHeight="1">
      <c r="A167" s="30"/>
      <c r="B167" s="148"/>
      <c r="C167" s="149" t="s">
        <v>360</v>
      </c>
      <c r="D167" s="149" t="s">
        <v>149</v>
      </c>
      <c r="E167" s="150" t="s">
        <v>921</v>
      </c>
      <c r="F167" s="151" t="s">
        <v>922</v>
      </c>
      <c r="G167" s="152" t="s">
        <v>238</v>
      </c>
      <c r="H167" s="153">
        <v>27</v>
      </c>
      <c r="I167" s="154"/>
      <c r="J167" s="155">
        <f t="shared" si="10"/>
        <v>0</v>
      </c>
      <c r="K167" s="156"/>
      <c r="L167" s="31"/>
      <c r="M167" s="157" t="s">
        <v>1</v>
      </c>
      <c r="N167" s="158" t="s">
        <v>40</v>
      </c>
      <c r="O167" s="59"/>
      <c r="P167" s="159">
        <f t="shared" si="11"/>
        <v>0</v>
      </c>
      <c r="Q167" s="159">
        <v>0</v>
      </c>
      <c r="R167" s="159">
        <f t="shared" si="12"/>
        <v>0</v>
      </c>
      <c r="S167" s="159">
        <v>0</v>
      </c>
      <c r="T167" s="160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1" t="s">
        <v>153</v>
      </c>
      <c r="AT167" s="161" t="s">
        <v>149</v>
      </c>
      <c r="AU167" s="161" t="s">
        <v>81</v>
      </c>
      <c r="AY167" s="15" t="s">
        <v>146</v>
      </c>
      <c r="BE167" s="162">
        <f t="shared" si="14"/>
        <v>0</v>
      </c>
      <c r="BF167" s="162">
        <f t="shared" si="15"/>
        <v>0</v>
      </c>
      <c r="BG167" s="162">
        <f t="shared" si="16"/>
        <v>0</v>
      </c>
      <c r="BH167" s="162">
        <f t="shared" si="17"/>
        <v>0</v>
      </c>
      <c r="BI167" s="162">
        <f t="shared" si="18"/>
        <v>0</v>
      </c>
      <c r="BJ167" s="15" t="s">
        <v>154</v>
      </c>
      <c r="BK167" s="162">
        <f t="shared" si="19"/>
        <v>0</v>
      </c>
      <c r="BL167" s="15" t="s">
        <v>153</v>
      </c>
      <c r="BM167" s="161" t="s">
        <v>923</v>
      </c>
    </row>
    <row r="168" spans="1:65" s="2" customFormat="1" ht="16.5" customHeight="1">
      <c r="A168" s="30"/>
      <c r="B168" s="148"/>
      <c r="C168" s="149" t="s">
        <v>364</v>
      </c>
      <c r="D168" s="149" t="s">
        <v>149</v>
      </c>
      <c r="E168" s="150" t="s">
        <v>924</v>
      </c>
      <c r="F168" s="151" t="s">
        <v>925</v>
      </c>
      <c r="G168" s="152" t="s">
        <v>238</v>
      </c>
      <c r="H168" s="153">
        <v>21</v>
      </c>
      <c r="I168" s="154"/>
      <c r="J168" s="155">
        <f t="shared" si="10"/>
        <v>0</v>
      </c>
      <c r="K168" s="156"/>
      <c r="L168" s="31"/>
      <c r="M168" s="157" t="s">
        <v>1</v>
      </c>
      <c r="N168" s="158" t="s">
        <v>40</v>
      </c>
      <c r="O168" s="59"/>
      <c r="P168" s="159">
        <f t="shared" si="11"/>
        <v>0</v>
      </c>
      <c r="Q168" s="159">
        <v>0</v>
      </c>
      <c r="R168" s="159">
        <f t="shared" si="12"/>
        <v>0</v>
      </c>
      <c r="S168" s="159">
        <v>0</v>
      </c>
      <c r="T168" s="160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1" t="s">
        <v>153</v>
      </c>
      <c r="AT168" s="161" t="s">
        <v>149</v>
      </c>
      <c r="AU168" s="161" t="s">
        <v>81</v>
      </c>
      <c r="AY168" s="15" t="s">
        <v>146</v>
      </c>
      <c r="BE168" s="162">
        <f t="shared" si="14"/>
        <v>0</v>
      </c>
      <c r="BF168" s="162">
        <f t="shared" si="15"/>
        <v>0</v>
      </c>
      <c r="BG168" s="162">
        <f t="shared" si="16"/>
        <v>0</v>
      </c>
      <c r="BH168" s="162">
        <f t="shared" si="17"/>
        <v>0</v>
      </c>
      <c r="BI168" s="162">
        <f t="shared" si="18"/>
        <v>0</v>
      </c>
      <c r="BJ168" s="15" t="s">
        <v>154</v>
      </c>
      <c r="BK168" s="162">
        <f t="shared" si="19"/>
        <v>0</v>
      </c>
      <c r="BL168" s="15" t="s">
        <v>153</v>
      </c>
      <c r="BM168" s="161" t="s">
        <v>926</v>
      </c>
    </row>
    <row r="169" spans="1:65" s="2" customFormat="1" ht="16.5" customHeight="1">
      <c r="A169" s="30"/>
      <c r="B169" s="148"/>
      <c r="C169" s="149" t="s">
        <v>368</v>
      </c>
      <c r="D169" s="149" t="s">
        <v>149</v>
      </c>
      <c r="E169" s="150" t="s">
        <v>927</v>
      </c>
      <c r="F169" s="151" t="s">
        <v>928</v>
      </c>
      <c r="G169" s="152" t="s">
        <v>777</v>
      </c>
      <c r="H169" s="153">
        <v>3</v>
      </c>
      <c r="I169" s="154"/>
      <c r="J169" s="155">
        <f t="shared" ref="J169:J200" si="20">ROUND(I169*H169,2)</f>
        <v>0</v>
      </c>
      <c r="K169" s="156"/>
      <c r="L169" s="31"/>
      <c r="M169" s="157" t="s">
        <v>1</v>
      </c>
      <c r="N169" s="158" t="s">
        <v>40</v>
      </c>
      <c r="O169" s="59"/>
      <c r="P169" s="159">
        <f t="shared" ref="P169:P200" si="21">O169*H169</f>
        <v>0</v>
      </c>
      <c r="Q169" s="159">
        <v>0</v>
      </c>
      <c r="R169" s="159">
        <f t="shared" ref="R169:R200" si="22">Q169*H169</f>
        <v>0</v>
      </c>
      <c r="S169" s="159">
        <v>0</v>
      </c>
      <c r="T169" s="160">
        <f t="shared" ref="T169:T200" si="23"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1" t="s">
        <v>153</v>
      </c>
      <c r="AT169" s="161" t="s">
        <v>149</v>
      </c>
      <c r="AU169" s="161" t="s">
        <v>81</v>
      </c>
      <c r="AY169" s="15" t="s">
        <v>146</v>
      </c>
      <c r="BE169" s="162">
        <f t="shared" ref="BE169:BE189" si="24">IF(N169="základná",J169,0)</f>
        <v>0</v>
      </c>
      <c r="BF169" s="162">
        <f t="shared" ref="BF169:BF189" si="25">IF(N169="znížená",J169,0)</f>
        <v>0</v>
      </c>
      <c r="BG169" s="162">
        <f t="shared" ref="BG169:BG189" si="26">IF(N169="zákl. prenesená",J169,0)</f>
        <v>0</v>
      </c>
      <c r="BH169" s="162">
        <f t="shared" ref="BH169:BH189" si="27">IF(N169="zníž. prenesená",J169,0)</f>
        <v>0</v>
      </c>
      <c r="BI169" s="162">
        <f t="shared" ref="BI169:BI189" si="28">IF(N169="nulová",J169,0)</f>
        <v>0</v>
      </c>
      <c r="BJ169" s="15" t="s">
        <v>154</v>
      </c>
      <c r="BK169" s="162">
        <f t="shared" ref="BK169:BK189" si="29">ROUND(I169*H169,2)</f>
        <v>0</v>
      </c>
      <c r="BL169" s="15" t="s">
        <v>153</v>
      </c>
      <c r="BM169" s="161" t="s">
        <v>929</v>
      </c>
    </row>
    <row r="170" spans="1:65" s="2" customFormat="1" ht="21.75" customHeight="1">
      <c r="A170" s="30"/>
      <c r="B170" s="148"/>
      <c r="C170" s="163" t="s">
        <v>372</v>
      </c>
      <c r="D170" s="163" t="s">
        <v>213</v>
      </c>
      <c r="E170" s="164" t="s">
        <v>930</v>
      </c>
      <c r="F170" s="165" t="s">
        <v>931</v>
      </c>
      <c r="G170" s="166" t="s">
        <v>238</v>
      </c>
      <c r="H170" s="167">
        <v>6.4</v>
      </c>
      <c r="I170" s="168"/>
      <c r="J170" s="169">
        <f t="shared" si="20"/>
        <v>0</v>
      </c>
      <c r="K170" s="170"/>
      <c r="L170" s="171"/>
      <c r="M170" s="172" t="s">
        <v>1</v>
      </c>
      <c r="N170" s="173" t="s">
        <v>40</v>
      </c>
      <c r="O170" s="59"/>
      <c r="P170" s="159">
        <f t="shared" si="21"/>
        <v>0</v>
      </c>
      <c r="Q170" s="159">
        <v>0</v>
      </c>
      <c r="R170" s="159">
        <f t="shared" si="22"/>
        <v>0</v>
      </c>
      <c r="S170" s="159">
        <v>0</v>
      </c>
      <c r="T170" s="160">
        <f t="shared" si="2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1" t="s">
        <v>182</v>
      </c>
      <c r="AT170" s="161" t="s">
        <v>213</v>
      </c>
      <c r="AU170" s="161" t="s">
        <v>81</v>
      </c>
      <c r="AY170" s="15" t="s">
        <v>146</v>
      </c>
      <c r="BE170" s="162">
        <f t="shared" si="24"/>
        <v>0</v>
      </c>
      <c r="BF170" s="162">
        <f t="shared" si="25"/>
        <v>0</v>
      </c>
      <c r="BG170" s="162">
        <f t="shared" si="26"/>
        <v>0</v>
      </c>
      <c r="BH170" s="162">
        <f t="shared" si="27"/>
        <v>0</v>
      </c>
      <c r="BI170" s="162">
        <f t="shared" si="28"/>
        <v>0</v>
      </c>
      <c r="BJ170" s="15" t="s">
        <v>154</v>
      </c>
      <c r="BK170" s="162">
        <f t="shared" si="29"/>
        <v>0</v>
      </c>
      <c r="BL170" s="15" t="s">
        <v>153</v>
      </c>
      <c r="BM170" s="161" t="s">
        <v>932</v>
      </c>
    </row>
    <row r="171" spans="1:65" s="2" customFormat="1" ht="16.5" customHeight="1">
      <c r="A171" s="30"/>
      <c r="B171" s="148"/>
      <c r="C171" s="149" t="s">
        <v>376</v>
      </c>
      <c r="D171" s="149" t="s">
        <v>149</v>
      </c>
      <c r="E171" s="150" t="s">
        <v>933</v>
      </c>
      <c r="F171" s="151" t="s">
        <v>934</v>
      </c>
      <c r="G171" s="152" t="s">
        <v>238</v>
      </c>
      <c r="H171" s="153">
        <v>75.5</v>
      </c>
      <c r="I171" s="154"/>
      <c r="J171" s="155">
        <f t="shared" si="20"/>
        <v>0</v>
      </c>
      <c r="K171" s="156"/>
      <c r="L171" s="31"/>
      <c r="M171" s="157" t="s">
        <v>1</v>
      </c>
      <c r="N171" s="158" t="s">
        <v>40</v>
      </c>
      <c r="O171" s="59"/>
      <c r="P171" s="159">
        <f t="shared" si="21"/>
        <v>0</v>
      </c>
      <c r="Q171" s="159">
        <v>0</v>
      </c>
      <c r="R171" s="159">
        <f t="shared" si="22"/>
        <v>0</v>
      </c>
      <c r="S171" s="159">
        <v>0</v>
      </c>
      <c r="T171" s="160">
        <f t="shared" si="2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1" t="s">
        <v>153</v>
      </c>
      <c r="AT171" s="161" t="s">
        <v>149</v>
      </c>
      <c r="AU171" s="161" t="s">
        <v>81</v>
      </c>
      <c r="AY171" s="15" t="s">
        <v>146</v>
      </c>
      <c r="BE171" s="162">
        <f t="shared" si="24"/>
        <v>0</v>
      </c>
      <c r="BF171" s="162">
        <f t="shared" si="25"/>
        <v>0</v>
      </c>
      <c r="BG171" s="162">
        <f t="shared" si="26"/>
        <v>0</v>
      </c>
      <c r="BH171" s="162">
        <f t="shared" si="27"/>
        <v>0</v>
      </c>
      <c r="BI171" s="162">
        <f t="shared" si="28"/>
        <v>0</v>
      </c>
      <c r="BJ171" s="15" t="s">
        <v>154</v>
      </c>
      <c r="BK171" s="162">
        <f t="shared" si="29"/>
        <v>0</v>
      </c>
      <c r="BL171" s="15" t="s">
        <v>153</v>
      </c>
      <c r="BM171" s="161" t="s">
        <v>935</v>
      </c>
    </row>
    <row r="172" spans="1:65" s="2" customFormat="1" ht="16.5" customHeight="1">
      <c r="A172" s="30"/>
      <c r="B172" s="148"/>
      <c r="C172" s="149" t="s">
        <v>380</v>
      </c>
      <c r="D172" s="149" t="s">
        <v>149</v>
      </c>
      <c r="E172" s="150" t="s">
        <v>936</v>
      </c>
      <c r="F172" s="151" t="s">
        <v>937</v>
      </c>
      <c r="G172" s="152" t="s">
        <v>777</v>
      </c>
      <c r="H172" s="153">
        <v>3</v>
      </c>
      <c r="I172" s="154"/>
      <c r="J172" s="155">
        <f t="shared" si="20"/>
        <v>0</v>
      </c>
      <c r="K172" s="156"/>
      <c r="L172" s="31"/>
      <c r="M172" s="157" t="s">
        <v>1</v>
      </c>
      <c r="N172" s="158" t="s">
        <v>40</v>
      </c>
      <c r="O172" s="59"/>
      <c r="P172" s="159">
        <f t="shared" si="21"/>
        <v>0</v>
      </c>
      <c r="Q172" s="159">
        <v>0</v>
      </c>
      <c r="R172" s="159">
        <f t="shared" si="22"/>
        <v>0</v>
      </c>
      <c r="S172" s="159">
        <v>0</v>
      </c>
      <c r="T172" s="160">
        <f t="shared" si="2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1" t="s">
        <v>153</v>
      </c>
      <c r="AT172" s="161" t="s">
        <v>149</v>
      </c>
      <c r="AU172" s="161" t="s">
        <v>81</v>
      </c>
      <c r="AY172" s="15" t="s">
        <v>146</v>
      </c>
      <c r="BE172" s="162">
        <f t="shared" si="24"/>
        <v>0</v>
      </c>
      <c r="BF172" s="162">
        <f t="shared" si="25"/>
        <v>0</v>
      </c>
      <c r="BG172" s="162">
        <f t="shared" si="26"/>
        <v>0</v>
      </c>
      <c r="BH172" s="162">
        <f t="shared" si="27"/>
        <v>0</v>
      </c>
      <c r="BI172" s="162">
        <f t="shared" si="28"/>
        <v>0</v>
      </c>
      <c r="BJ172" s="15" t="s">
        <v>154</v>
      </c>
      <c r="BK172" s="162">
        <f t="shared" si="29"/>
        <v>0</v>
      </c>
      <c r="BL172" s="15" t="s">
        <v>153</v>
      </c>
      <c r="BM172" s="161" t="s">
        <v>938</v>
      </c>
    </row>
    <row r="173" spans="1:65" s="2" customFormat="1" ht="16.5" customHeight="1">
      <c r="A173" s="30"/>
      <c r="B173" s="148"/>
      <c r="C173" s="149" t="s">
        <v>384</v>
      </c>
      <c r="D173" s="149" t="s">
        <v>149</v>
      </c>
      <c r="E173" s="150" t="s">
        <v>939</v>
      </c>
      <c r="F173" s="151" t="s">
        <v>940</v>
      </c>
      <c r="G173" s="152" t="s">
        <v>238</v>
      </c>
      <c r="H173" s="153">
        <v>38.5</v>
      </c>
      <c r="I173" s="154"/>
      <c r="J173" s="155">
        <f t="shared" si="20"/>
        <v>0</v>
      </c>
      <c r="K173" s="156"/>
      <c r="L173" s="31"/>
      <c r="M173" s="157" t="s">
        <v>1</v>
      </c>
      <c r="N173" s="158" t="s">
        <v>40</v>
      </c>
      <c r="O173" s="59"/>
      <c r="P173" s="159">
        <f t="shared" si="21"/>
        <v>0</v>
      </c>
      <c r="Q173" s="159">
        <v>0</v>
      </c>
      <c r="R173" s="159">
        <f t="shared" si="22"/>
        <v>0</v>
      </c>
      <c r="S173" s="159">
        <v>0</v>
      </c>
      <c r="T173" s="160">
        <f t="shared" si="2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1" t="s">
        <v>153</v>
      </c>
      <c r="AT173" s="161" t="s">
        <v>149</v>
      </c>
      <c r="AU173" s="161" t="s">
        <v>81</v>
      </c>
      <c r="AY173" s="15" t="s">
        <v>146</v>
      </c>
      <c r="BE173" s="162">
        <f t="shared" si="24"/>
        <v>0</v>
      </c>
      <c r="BF173" s="162">
        <f t="shared" si="25"/>
        <v>0</v>
      </c>
      <c r="BG173" s="162">
        <f t="shared" si="26"/>
        <v>0</v>
      </c>
      <c r="BH173" s="162">
        <f t="shared" si="27"/>
        <v>0</v>
      </c>
      <c r="BI173" s="162">
        <f t="shared" si="28"/>
        <v>0</v>
      </c>
      <c r="BJ173" s="15" t="s">
        <v>154</v>
      </c>
      <c r="BK173" s="162">
        <f t="shared" si="29"/>
        <v>0</v>
      </c>
      <c r="BL173" s="15" t="s">
        <v>153</v>
      </c>
      <c r="BM173" s="161" t="s">
        <v>941</v>
      </c>
    </row>
    <row r="174" spans="1:65" s="2" customFormat="1" ht="16.5" customHeight="1">
      <c r="A174" s="30"/>
      <c r="B174" s="148"/>
      <c r="C174" s="149" t="s">
        <v>389</v>
      </c>
      <c r="D174" s="149" t="s">
        <v>149</v>
      </c>
      <c r="E174" s="150" t="s">
        <v>942</v>
      </c>
      <c r="F174" s="151" t="s">
        <v>943</v>
      </c>
      <c r="G174" s="152" t="s">
        <v>777</v>
      </c>
      <c r="H174" s="153">
        <v>5</v>
      </c>
      <c r="I174" s="154"/>
      <c r="J174" s="155">
        <f t="shared" si="20"/>
        <v>0</v>
      </c>
      <c r="K174" s="156"/>
      <c r="L174" s="31"/>
      <c r="M174" s="157" t="s">
        <v>1</v>
      </c>
      <c r="N174" s="158" t="s">
        <v>40</v>
      </c>
      <c r="O174" s="59"/>
      <c r="P174" s="159">
        <f t="shared" si="21"/>
        <v>0</v>
      </c>
      <c r="Q174" s="159">
        <v>0</v>
      </c>
      <c r="R174" s="159">
        <f t="shared" si="22"/>
        <v>0</v>
      </c>
      <c r="S174" s="159">
        <v>0</v>
      </c>
      <c r="T174" s="160">
        <f t="shared" si="2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1" t="s">
        <v>153</v>
      </c>
      <c r="AT174" s="161" t="s">
        <v>149</v>
      </c>
      <c r="AU174" s="161" t="s">
        <v>81</v>
      </c>
      <c r="AY174" s="15" t="s">
        <v>146</v>
      </c>
      <c r="BE174" s="162">
        <f t="shared" si="24"/>
        <v>0</v>
      </c>
      <c r="BF174" s="162">
        <f t="shared" si="25"/>
        <v>0</v>
      </c>
      <c r="BG174" s="162">
        <f t="shared" si="26"/>
        <v>0</v>
      </c>
      <c r="BH174" s="162">
        <f t="shared" si="27"/>
        <v>0</v>
      </c>
      <c r="BI174" s="162">
        <f t="shared" si="28"/>
        <v>0</v>
      </c>
      <c r="BJ174" s="15" t="s">
        <v>154</v>
      </c>
      <c r="BK174" s="162">
        <f t="shared" si="29"/>
        <v>0</v>
      </c>
      <c r="BL174" s="15" t="s">
        <v>153</v>
      </c>
      <c r="BM174" s="161" t="s">
        <v>944</v>
      </c>
    </row>
    <row r="175" spans="1:65" s="2" customFormat="1" ht="16.5" customHeight="1">
      <c r="A175" s="30"/>
      <c r="B175" s="148"/>
      <c r="C175" s="163" t="s">
        <v>393</v>
      </c>
      <c r="D175" s="163" t="s">
        <v>213</v>
      </c>
      <c r="E175" s="164" t="s">
        <v>945</v>
      </c>
      <c r="F175" s="165" t="s">
        <v>946</v>
      </c>
      <c r="G175" s="166" t="s">
        <v>777</v>
      </c>
      <c r="H175" s="167">
        <v>5</v>
      </c>
      <c r="I175" s="168"/>
      <c r="J175" s="169">
        <f t="shared" si="20"/>
        <v>0</v>
      </c>
      <c r="K175" s="170"/>
      <c r="L175" s="171"/>
      <c r="M175" s="172" t="s">
        <v>1</v>
      </c>
      <c r="N175" s="173" t="s">
        <v>40</v>
      </c>
      <c r="O175" s="59"/>
      <c r="P175" s="159">
        <f t="shared" si="21"/>
        <v>0</v>
      </c>
      <c r="Q175" s="159">
        <v>0</v>
      </c>
      <c r="R175" s="159">
        <f t="shared" si="22"/>
        <v>0</v>
      </c>
      <c r="S175" s="159">
        <v>0</v>
      </c>
      <c r="T175" s="160">
        <f t="shared" si="2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1" t="s">
        <v>182</v>
      </c>
      <c r="AT175" s="161" t="s">
        <v>213</v>
      </c>
      <c r="AU175" s="161" t="s">
        <v>81</v>
      </c>
      <c r="AY175" s="15" t="s">
        <v>146</v>
      </c>
      <c r="BE175" s="162">
        <f t="shared" si="24"/>
        <v>0</v>
      </c>
      <c r="BF175" s="162">
        <f t="shared" si="25"/>
        <v>0</v>
      </c>
      <c r="BG175" s="162">
        <f t="shared" si="26"/>
        <v>0</v>
      </c>
      <c r="BH175" s="162">
        <f t="shared" si="27"/>
        <v>0</v>
      </c>
      <c r="BI175" s="162">
        <f t="shared" si="28"/>
        <v>0</v>
      </c>
      <c r="BJ175" s="15" t="s">
        <v>154</v>
      </c>
      <c r="BK175" s="162">
        <f t="shared" si="29"/>
        <v>0</v>
      </c>
      <c r="BL175" s="15" t="s">
        <v>153</v>
      </c>
      <c r="BM175" s="161" t="s">
        <v>947</v>
      </c>
    </row>
    <row r="176" spans="1:65" s="2" customFormat="1" ht="16.5" customHeight="1">
      <c r="A176" s="30"/>
      <c r="B176" s="148"/>
      <c r="C176" s="163" t="s">
        <v>398</v>
      </c>
      <c r="D176" s="163" t="s">
        <v>213</v>
      </c>
      <c r="E176" s="164" t="s">
        <v>948</v>
      </c>
      <c r="F176" s="165" t="s">
        <v>949</v>
      </c>
      <c r="G176" s="166" t="s">
        <v>777</v>
      </c>
      <c r="H176" s="167">
        <v>5</v>
      </c>
      <c r="I176" s="168"/>
      <c r="J176" s="169">
        <f t="shared" si="20"/>
        <v>0</v>
      </c>
      <c r="K176" s="170"/>
      <c r="L176" s="171"/>
      <c r="M176" s="172" t="s">
        <v>1</v>
      </c>
      <c r="N176" s="173" t="s">
        <v>40</v>
      </c>
      <c r="O176" s="59"/>
      <c r="P176" s="159">
        <f t="shared" si="21"/>
        <v>0</v>
      </c>
      <c r="Q176" s="159">
        <v>0</v>
      </c>
      <c r="R176" s="159">
        <f t="shared" si="22"/>
        <v>0</v>
      </c>
      <c r="S176" s="159">
        <v>0</v>
      </c>
      <c r="T176" s="160">
        <f t="shared" si="2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1" t="s">
        <v>182</v>
      </c>
      <c r="AT176" s="161" t="s">
        <v>213</v>
      </c>
      <c r="AU176" s="161" t="s">
        <v>81</v>
      </c>
      <c r="AY176" s="15" t="s">
        <v>146</v>
      </c>
      <c r="BE176" s="162">
        <f t="shared" si="24"/>
        <v>0</v>
      </c>
      <c r="BF176" s="162">
        <f t="shared" si="25"/>
        <v>0</v>
      </c>
      <c r="BG176" s="162">
        <f t="shared" si="26"/>
        <v>0</v>
      </c>
      <c r="BH176" s="162">
        <f t="shared" si="27"/>
        <v>0</v>
      </c>
      <c r="BI176" s="162">
        <f t="shared" si="28"/>
        <v>0</v>
      </c>
      <c r="BJ176" s="15" t="s">
        <v>154</v>
      </c>
      <c r="BK176" s="162">
        <f t="shared" si="29"/>
        <v>0</v>
      </c>
      <c r="BL176" s="15" t="s">
        <v>153</v>
      </c>
      <c r="BM176" s="161" t="s">
        <v>950</v>
      </c>
    </row>
    <row r="177" spans="1:65" s="2" customFormat="1" ht="24.2" customHeight="1">
      <c r="A177" s="30"/>
      <c r="B177" s="148"/>
      <c r="C177" s="149" t="s">
        <v>402</v>
      </c>
      <c r="D177" s="149" t="s">
        <v>149</v>
      </c>
      <c r="E177" s="150" t="s">
        <v>951</v>
      </c>
      <c r="F177" s="151" t="s">
        <v>952</v>
      </c>
      <c r="G177" s="152" t="s">
        <v>953</v>
      </c>
      <c r="H177" s="153">
        <v>3</v>
      </c>
      <c r="I177" s="154"/>
      <c r="J177" s="155">
        <f t="shared" si="20"/>
        <v>0</v>
      </c>
      <c r="K177" s="156"/>
      <c r="L177" s="31"/>
      <c r="M177" s="157" t="s">
        <v>1</v>
      </c>
      <c r="N177" s="158" t="s">
        <v>40</v>
      </c>
      <c r="O177" s="59"/>
      <c r="P177" s="159">
        <f t="shared" si="21"/>
        <v>0</v>
      </c>
      <c r="Q177" s="159">
        <v>0</v>
      </c>
      <c r="R177" s="159">
        <f t="shared" si="22"/>
        <v>0</v>
      </c>
      <c r="S177" s="159">
        <v>0</v>
      </c>
      <c r="T177" s="160">
        <f t="shared" si="2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61" t="s">
        <v>153</v>
      </c>
      <c r="AT177" s="161" t="s">
        <v>149</v>
      </c>
      <c r="AU177" s="161" t="s">
        <v>81</v>
      </c>
      <c r="AY177" s="15" t="s">
        <v>146</v>
      </c>
      <c r="BE177" s="162">
        <f t="shared" si="24"/>
        <v>0</v>
      </c>
      <c r="BF177" s="162">
        <f t="shared" si="25"/>
        <v>0</v>
      </c>
      <c r="BG177" s="162">
        <f t="shared" si="26"/>
        <v>0</v>
      </c>
      <c r="BH177" s="162">
        <f t="shared" si="27"/>
        <v>0</v>
      </c>
      <c r="BI177" s="162">
        <f t="shared" si="28"/>
        <v>0</v>
      </c>
      <c r="BJ177" s="15" t="s">
        <v>154</v>
      </c>
      <c r="BK177" s="162">
        <f t="shared" si="29"/>
        <v>0</v>
      </c>
      <c r="BL177" s="15" t="s">
        <v>153</v>
      </c>
      <c r="BM177" s="161" t="s">
        <v>954</v>
      </c>
    </row>
    <row r="178" spans="1:65" s="2" customFormat="1" ht="16.5" customHeight="1">
      <c r="A178" s="30"/>
      <c r="B178" s="148"/>
      <c r="C178" s="149" t="s">
        <v>409</v>
      </c>
      <c r="D178" s="149" t="s">
        <v>149</v>
      </c>
      <c r="E178" s="150" t="s">
        <v>955</v>
      </c>
      <c r="F178" s="151" t="s">
        <v>956</v>
      </c>
      <c r="G178" s="152" t="s">
        <v>238</v>
      </c>
      <c r="H178" s="153">
        <v>28</v>
      </c>
      <c r="I178" s="154"/>
      <c r="J178" s="155">
        <f t="shared" si="20"/>
        <v>0</v>
      </c>
      <c r="K178" s="156"/>
      <c r="L178" s="31"/>
      <c r="M178" s="157" t="s">
        <v>1</v>
      </c>
      <c r="N178" s="158" t="s">
        <v>40</v>
      </c>
      <c r="O178" s="59"/>
      <c r="P178" s="159">
        <f t="shared" si="21"/>
        <v>0</v>
      </c>
      <c r="Q178" s="159">
        <v>0</v>
      </c>
      <c r="R178" s="159">
        <f t="shared" si="22"/>
        <v>0</v>
      </c>
      <c r="S178" s="159">
        <v>0</v>
      </c>
      <c r="T178" s="160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1" t="s">
        <v>153</v>
      </c>
      <c r="AT178" s="161" t="s">
        <v>149</v>
      </c>
      <c r="AU178" s="161" t="s">
        <v>81</v>
      </c>
      <c r="AY178" s="15" t="s">
        <v>146</v>
      </c>
      <c r="BE178" s="162">
        <f t="shared" si="24"/>
        <v>0</v>
      </c>
      <c r="BF178" s="162">
        <f t="shared" si="25"/>
        <v>0</v>
      </c>
      <c r="BG178" s="162">
        <f t="shared" si="26"/>
        <v>0</v>
      </c>
      <c r="BH178" s="162">
        <f t="shared" si="27"/>
        <v>0</v>
      </c>
      <c r="BI178" s="162">
        <f t="shared" si="28"/>
        <v>0</v>
      </c>
      <c r="BJ178" s="15" t="s">
        <v>154</v>
      </c>
      <c r="BK178" s="162">
        <f t="shared" si="29"/>
        <v>0</v>
      </c>
      <c r="BL178" s="15" t="s">
        <v>153</v>
      </c>
      <c r="BM178" s="161" t="s">
        <v>957</v>
      </c>
    </row>
    <row r="179" spans="1:65" s="2" customFormat="1" ht="16.5" customHeight="1">
      <c r="A179" s="30"/>
      <c r="B179" s="148"/>
      <c r="C179" s="149" t="s">
        <v>413</v>
      </c>
      <c r="D179" s="149" t="s">
        <v>149</v>
      </c>
      <c r="E179" s="150" t="s">
        <v>958</v>
      </c>
      <c r="F179" s="151" t="s">
        <v>959</v>
      </c>
      <c r="G179" s="152" t="s">
        <v>238</v>
      </c>
      <c r="H179" s="153">
        <v>47.5</v>
      </c>
      <c r="I179" s="154"/>
      <c r="J179" s="155">
        <f t="shared" si="20"/>
        <v>0</v>
      </c>
      <c r="K179" s="156"/>
      <c r="L179" s="31"/>
      <c r="M179" s="157" t="s">
        <v>1</v>
      </c>
      <c r="N179" s="158" t="s">
        <v>40</v>
      </c>
      <c r="O179" s="59"/>
      <c r="P179" s="159">
        <f t="shared" si="21"/>
        <v>0</v>
      </c>
      <c r="Q179" s="159">
        <v>0</v>
      </c>
      <c r="R179" s="159">
        <f t="shared" si="22"/>
        <v>0</v>
      </c>
      <c r="S179" s="159">
        <v>0</v>
      </c>
      <c r="T179" s="160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1" t="s">
        <v>153</v>
      </c>
      <c r="AT179" s="161" t="s">
        <v>149</v>
      </c>
      <c r="AU179" s="161" t="s">
        <v>81</v>
      </c>
      <c r="AY179" s="15" t="s">
        <v>146</v>
      </c>
      <c r="BE179" s="162">
        <f t="shared" si="24"/>
        <v>0</v>
      </c>
      <c r="BF179" s="162">
        <f t="shared" si="25"/>
        <v>0</v>
      </c>
      <c r="BG179" s="162">
        <f t="shared" si="26"/>
        <v>0</v>
      </c>
      <c r="BH179" s="162">
        <f t="shared" si="27"/>
        <v>0</v>
      </c>
      <c r="BI179" s="162">
        <f t="shared" si="28"/>
        <v>0</v>
      </c>
      <c r="BJ179" s="15" t="s">
        <v>154</v>
      </c>
      <c r="BK179" s="162">
        <f t="shared" si="29"/>
        <v>0</v>
      </c>
      <c r="BL179" s="15" t="s">
        <v>153</v>
      </c>
      <c r="BM179" s="161" t="s">
        <v>960</v>
      </c>
    </row>
    <row r="180" spans="1:65" s="2" customFormat="1" ht="16.5" customHeight="1">
      <c r="A180" s="30"/>
      <c r="B180" s="148"/>
      <c r="C180" s="149" t="s">
        <v>417</v>
      </c>
      <c r="D180" s="149" t="s">
        <v>149</v>
      </c>
      <c r="E180" s="150" t="s">
        <v>961</v>
      </c>
      <c r="F180" s="151" t="s">
        <v>962</v>
      </c>
      <c r="G180" s="152" t="s">
        <v>851</v>
      </c>
      <c r="H180" s="153">
        <v>7</v>
      </c>
      <c r="I180" s="154"/>
      <c r="J180" s="155">
        <f t="shared" si="20"/>
        <v>0</v>
      </c>
      <c r="K180" s="156"/>
      <c r="L180" s="31"/>
      <c r="M180" s="157" t="s">
        <v>1</v>
      </c>
      <c r="N180" s="158" t="s">
        <v>40</v>
      </c>
      <c r="O180" s="59"/>
      <c r="P180" s="159">
        <f t="shared" si="21"/>
        <v>0</v>
      </c>
      <c r="Q180" s="159">
        <v>0</v>
      </c>
      <c r="R180" s="159">
        <f t="shared" si="22"/>
        <v>0</v>
      </c>
      <c r="S180" s="159">
        <v>0</v>
      </c>
      <c r="T180" s="160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1" t="s">
        <v>153</v>
      </c>
      <c r="AT180" s="161" t="s">
        <v>149</v>
      </c>
      <c r="AU180" s="161" t="s">
        <v>81</v>
      </c>
      <c r="AY180" s="15" t="s">
        <v>146</v>
      </c>
      <c r="BE180" s="162">
        <f t="shared" si="24"/>
        <v>0</v>
      </c>
      <c r="BF180" s="162">
        <f t="shared" si="25"/>
        <v>0</v>
      </c>
      <c r="BG180" s="162">
        <f t="shared" si="26"/>
        <v>0</v>
      </c>
      <c r="BH180" s="162">
        <f t="shared" si="27"/>
        <v>0</v>
      </c>
      <c r="BI180" s="162">
        <f t="shared" si="28"/>
        <v>0</v>
      </c>
      <c r="BJ180" s="15" t="s">
        <v>154</v>
      </c>
      <c r="BK180" s="162">
        <f t="shared" si="29"/>
        <v>0</v>
      </c>
      <c r="BL180" s="15" t="s">
        <v>153</v>
      </c>
      <c r="BM180" s="161" t="s">
        <v>963</v>
      </c>
    </row>
    <row r="181" spans="1:65" s="2" customFormat="1" ht="16.5" customHeight="1">
      <c r="A181" s="30"/>
      <c r="B181" s="148"/>
      <c r="C181" s="149" t="s">
        <v>421</v>
      </c>
      <c r="D181" s="149" t="s">
        <v>149</v>
      </c>
      <c r="E181" s="150" t="s">
        <v>964</v>
      </c>
      <c r="F181" s="151" t="s">
        <v>965</v>
      </c>
      <c r="G181" s="152" t="s">
        <v>851</v>
      </c>
      <c r="H181" s="153">
        <v>7</v>
      </c>
      <c r="I181" s="154"/>
      <c r="J181" s="155">
        <f t="shared" si="20"/>
        <v>0</v>
      </c>
      <c r="K181" s="156"/>
      <c r="L181" s="31"/>
      <c r="M181" s="157" t="s">
        <v>1</v>
      </c>
      <c r="N181" s="158" t="s">
        <v>40</v>
      </c>
      <c r="O181" s="59"/>
      <c r="P181" s="159">
        <f t="shared" si="21"/>
        <v>0</v>
      </c>
      <c r="Q181" s="159">
        <v>0</v>
      </c>
      <c r="R181" s="159">
        <f t="shared" si="22"/>
        <v>0</v>
      </c>
      <c r="S181" s="159">
        <v>0</v>
      </c>
      <c r="T181" s="160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1" t="s">
        <v>153</v>
      </c>
      <c r="AT181" s="161" t="s">
        <v>149</v>
      </c>
      <c r="AU181" s="161" t="s">
        <v>81</v>
      </c>
      <c r="AY181" s="15" t="s">
        <v>146</v>
      </c>
      <c r="BE181" s="162">
        <f t="shared" si="24"/>
        <v>0</v>
      </c>
      <c r="BF181" s="162">
        <f t="shared" si="25"/>
        <v>0</v>
      </c>
      <c r="BG181" s="162">
        <f t="shared" si="26"/>
        <v>0</v>
      </c>
      <c r="BH181" s="162">
        <f t="shared" si="27"/>
        <v>0</v>
      </c>
      <c r="BI181" s="162">
        <f t="shared" si="28"/>
        <v>0</v>
      </c>
      <c r="BJ181" s="15" t="s">
        <v>154</v>
      </c>
      <c r="BK181" s="162">
        <f t="shared" si="29"/>
        <v>0</v>
      </c>
      <c r="BL181" s="15" t="s">
        <v>153</v>
      </c>
      <c r="BM181" s="161" t="s">
        <v>966</v>
      </c>
    </row>
    <row r="182" spans="1:65" s="2" customFormat="1" ht="16.5" customHeight="1">
      <c r="A182" s="30"/>
      <c r="B182" s="148"/>
      <c r="C182" s="149" t="s">
        <v>428</v>
      </c>
      <c r="D182" s="149" t="s">
        <v>149</v>
      </c>
      <c r="E182" s="150" t="s">
        <v>967</v>
      </c>
      <c r="F182" s="151" t="s">
        <v>968</v>
      </c>
      <c r="G182" s="152" t="s">
        <v>777</v>
      </c>
      <c r="H182" s="153">
        <v>3</v>
      </c>
      <c r="I182" s="154"/>
      <c r="J182" s="155">
        <f t="shared" si="20"/>
        <v>0</v>
      </c>
      <c r="K182" s="156"/>
      <c r="L182" s="31"/>
      <c r="M182" s="157" t="s">
        <v>1</v>
      </c>
      <c r="N182" s="158" t="s">
        <v>40</v>
      </c>
      <c r="O182" s="59"/>
      <c r="P182" s="159">
        <f t="shared" si="21"/>
        <v>0</v>
      </c>
      <c r="Q182" s="159">
        <v>0</v>
      </c>
      <c r="R182" s="159">
        <f t="shared" si="22"/>
        <v>0</v>
      </c>
      <c r="S182" s="159">
        <v>0</v>
      </c>
      <c r="T182" s="160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61" t="s">
        <v>153</v>
      </c>
      <c r="AT182" s="161" t="s">
        <v>149</v>
      </c>
      <c r="AU182" s="161" t="s">
        <v>81</v>
      </c>
      <c r="AY182" s="15" t="s">
        <v>146</v>
      </c>
      <c r="BE182" s="162">
        <f t="shared" si="24"/>
        <v>0</v>
      </c>
      <c r="BF182" s="162">
        <f t="shared" si="25"/>
        <v>0</v>
      </c>
      <c r="BG182" s="162">
        <f t="shared" si="26"/>
        <v>0</v>
      </c>
      <c r="BH182" s="162">
        <f t="shared" si="27"/>
        <v>0</v>
      </c>
      <c r="BI182" s="162">
        <f t="shared" si="28"/>
        <v>0</v>
      </c>
      <c r="BJ182" s="15" t="s">
        <v>154</v>
      </c>
      <c r="BK182" s="162">
        <f t="shared" si="29"/>
        <v>0</v>
      </c>
      <c r="BL182" s="15" t="s">
        <v>153</v>
      </c>
      <c r="BM182" s="161" t="s">
        <v>969</v>
      </c>
    </row>
    <row r="183" spans="1:65" s="2" customFormat="1" ht="21.75" customHeight="1">
      <c r="A183" s="30"/>
      <c r="B183" s="148"/>
      <c r="C183" s="163" t="s">
        <v>186</v>
      </c>
      <c r="D183" s="163" t="s">
        <v>213</v>
      </c>
      <c r="E183" s="164" t="s">
        <v>970</v>
      </c>
      <c r="F183" s="165" t="s">
        <v>971</v>
      </c>
      <c r="G183" s="166" t="s">
        <v>777</v>
      </c>
      <c r="H183" s="167">
        <v>3</v>
      </c>
      <c r="I183" s="168"/>
      <c r="J183" s="169">
        <f t="shared" si="20"/>
        <v>0</v>
      </c>
      <c r="K183" s="170"/>
      <c r="L183" s="171"/>
      <c r="M183" s="172" t="s">
        <v>1</v>
      </c>
      <c r="N183" s="173" t="s">
        <v>40</v>
      </c>
      <c r="O183" s="59"/>
      <c r="P183" s="159">
        <f t="shared" si="21"/>
        <v>0</v>
      </c>
      <c r="Q183" s="159">
        <v>0</v>
      </c>
      <c r="R183" s="159">
        <f t="shared" si="22"/>
        <v>0</v>
      </c>
      <c r="S183" s="159">
        <v>0</v>
      </c>
      <c r="T183" s="160">
        <f t="shared" si="2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61" t="s">
        <v>182</v>
      </c>
      <c r="AT183" s="161" t="s">
        <v>213</v>
      </c>
      <c r="AU183" s="161" t="s">
        <v>81</v>
      </c>
      <c r="AY183" s="15" t="s">
        <v>146</v>
      </c>
      <c r="BE183" s="162">
        <f t="shared" si="24"/>
        <v>0</v>
      </c>
      <c r="BF183" s="162">
        <f t="shared" si="25"/>
        <v>0</v>
      </c>
      <c r="BG183" s="162">
        <f t="shared" si="26"/>
        <v>0</v>
      </c>
      <c r="BH183" s="162">
        <f t="shared" si="27"/>
        <v>0</v>
      </c>
      <c r="BI183" s="162">
        <f t="shared" si="28"/>
        <v>0</v>
      </c>
      <c r="BJ183" s="15" t="s">
        <v>154</v>
      </c>
      <c r="BK183" s="162">
        <f t="shared" si="29"/>
        <v>0</v>
      </c>
      <c r="BL183" s="15" t="s">
        <v>153</v>
      </c>
      <c r="BM183" s="161" t="s">
        <v>972</v>
      </c>
    </row>
    <row r="184" spans="1:65" s="2" customFormat="1" ht="21.75" customHeight="1">
      <c r="A184" s="30"/>
      <c r="B184" s="148"/>
      <c r="C184" s="149" t="s">
        <v>194</v>
      </c>
      <c r="D184" s="149" t="s">
        <v>149</v>
      </c>
      <c r="E184" s="150" t="s">
        <v>973</v>
      </c>
      <c r="F184" s="151" t="s">
        <v>974</v>
      </c>
      <c r="G184" s="152" t="s">
        <v>777</v>
      </c>
      <c r="H184" s="153">
        <v>3</v>
      </c>
      <c r="I184" s="154"/>
      <c r="J184" s="155">
        <f t="shared" si="20"/>
        <v>0</v>
      </c>
      <c r="K184" s="156"/>
      <c r="L184" s="31"/>
      <c r="M184" s="157" t="s">
        <v>1</v>
      </c>
      <c r="N184" s="158" t="s">
        <v>40</v>
      </c>
      <c r="O184" s="59"/>
      <c r="P184" s="159">
        <f t="shared" si="21"/>
        <v>0</v>
      </c>
      <c r="Q184" s="159">
        <v>0</v>
      </c>
      <c r="R184" s="159">
        <f t="shared" si="22"/>
        <v>0</v>
      </c>
      <c r="S184" s="159">
        <v>0</v>
      </c>
      <c r="T184" s="160">
        <f t="shared" si="2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1" t="s">
        <v>153</v>
      </c>
      <c r="AT184" s="161" t="s">
        <v>149</v>
      </c>
      <c r="AU184" s="161" t="s">
        <v>81</v>
      </c>
      <c r="AY184" s="15" t="s">
        <v>146</v>
      </c>
      <c r="BE184" s="162">
        <f t="shared" si="24"/>
        <v>0</v>
      </c>
      <c r="BF184" s="162">
        <f t="shared" si="25"/>
        <v>0</v>
      </c>
      <c r="BG184" s="162">
        <f t="shared" si="26"/>
        <v>0</v>
      </c>
      <c r="BH184" s="162">
        <f t="shared" si="27"/>
        <v>0</v>
      </c>
      <c r="BI184" s="162">
        <f t="shared" si="28"/>
        <v>0</v>
      </c>
      <c r="BJ184" s="15" t="s">
        <v>154</v>
      </c>
      <c r="BK184" s="162">
        <f t="shared" si="29"/>
        <v>0</v>
      </c>
      <c r="BL184" s="15" t="s">
        <v>153</v>
      </c>
      <c r="BM184" s="161" t="s">
        <v>975</v>
      </c>
    </row>
    <row r="185" spans="1:65" s="2" customFormat="1" ht="16.5" customHeight="1">
      <c r="A185" s="30"/>
      <c r="B185" s="148"/>
      <c r="C185" s="163" t="s">
        <v>740</v>
      </c>
      <c r="D185" s="163" t="s">
        <v>213</v>
      </c>
      <c r="E185" s="164" t="s">
        <v>976</v>
      </c>
      <c r="F185" s="165" t="s">
        <v>977</v>
      </c>
      <c r="G185" s="166" t="s">
        <v>238</v>
      </c>
      <c r="H185" s="167">
        <v>110</v>
      </c>
      <c r="I185" s="168"/>
      <c r="J185" s="169">
        <f t="shared" si="20"/>
        <v>0</v>
      </c>
      <c r="K185" s="170"/>
      <c r="L185" s="171"/>
      <c r="M185" s="172" t="s">
        <v>1</v>
      </c>
      <c r="N185" s="173" t="s">
        <v>40</v>
      </c>
      <c r="O185" s="59"/>
      <c r="P185" s="159">
        <f t="shared" si="21"/>
        <v>0</v>
      </c>
      <c r="Q185" s="159">
        <v>0</v>
      </c>
      <c r="R185" s="159">
        <f t="shared" si="22"/>
        <v>0</v>
      </c>
      <c r="S185" s="159">
        <v>0</v>
      </c>
      <c r="T185" s="160">
        <f t="shared" si="2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61" t="s">
        <v>182</v>
      </c>
      <c r="AT185" s="161" t="s">
        <v>213</v>
      </c>
      <c r="AU185" s="161" t="s">
        <v>81</v>
      </c>
      <c r="AY185" s="15" t="s">
        <v>146</v>
      </c>
      <c r="BE185" s="162">
        <f t="shared" si="24"/>
        <v>0</v>
      </c>
      <c r="BF185" s="162">
        <f t="shared" si="25"/>
        <v>0</v>
      </c>
      <c r="BG185" s="162">
        <f t="shared" si="26"/>
        <v>0</v>
      </c>
      <c r="BH185" s="162">
        <f t="shared" si="27"/>
        <v>0</v>
      </c>
      <c r="BI185" s="162">
        <f t="shared" si="28"/>
        <v>0</v>
      </c>
      <c r="BJ185" s="15" t="s">
        <v>154</v>
      </c>
      <c r="BK185" s="162">
        <f t="shared" si="29"/>
        <v>0</v>
      </c>
      <c r="BL185" s="15" t="s">
        <v>153</v>
      </c>
      <c r="BM185" s="161" t="s">
        <v>978</v>
      </c>
    </row>
    <row r="186" spans="1:65" s="2" customFormat="1" ht="16.5" customHeight="1">
      <c r="A186" s="30"/>
      <c r="B186" s="148"/>
      <c r="C186" s="163" t="s">
        <v>979</v>
      </c>
      <c r="D186" s="163" t="s">
        <v>213</v>
      </c>
      <c r="E186" s="164" t="s">
        <v>980</v>
      </c>
      <c r="F186" s="165" t="s">
        <v>981</v>
      </c>
      <c r="G186" s="166" t="s">
        <v>777</v>
      </c>
      <c r="H186" s="167">
        <v>3</v>
      </c>
      <c r="I186" s="168"/>
      <c r="J186" s="169">
        <f t="shared" si="20"/>
        <v>0</v>
      </c>
      <c r="K186" s="170"/>
      <c r="L186" s="171"/>
      <c r="M186" s="172" t="s">
        <v>1</v>
      </c>
      <c r="N186" s="173" t="s">
        <v>40</v>
      </c>
      <c r="O186" s="59"/>
      <c r="P186" s="159">
        <f t="shared" si="21"/>
        <v>0</v>
      </c>
      <c r="Q186" s="159">
        <v>0</v>
      </c>
      <c r="R186" s="159">
        <f t="shared" si="22"/>
        <v>0</v>
      </c>
      <c r="S186" s="159">
        <v>0</v>
      </c>
      <c r="T186" s="160">
        <f t="shared" si="2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61" t="s">
        <v>182</v>
      </c>
      <c r="AT186" s="161" t="s">
        <v>213</v>
      </c>
      <c r="AU186" s="161" t="s">
        <v>81</v>
      </c>
      <c r="AY186" s="15" t="s">
        <v>146</v>
      </c>
      <c r="BE186" s="162">
        <f t="shared" si="24"/>
        <v>0</v>
      </c>
      <c r="BF186" s="162">
        <f t="shared" si="25"/>
        <v>0</v>
      </c>
      <c r="BG186" s="162">
        <f t="shared" si="26"/>
        <v>0</v>
      </c>
      <c r="BH186" s="162">
        <f t="shared" si="27"/>
        <v>0</v>
      </c>
      <c r="BI186" s="162">
        <f t="shared" si="28"/>
        <v>0</v>
      </c>
      <c r="BJ186" s="15" t="s">
        <v>154</v>
      </c>
      <c r="BK186" s="162">
        <f t="shared" si="29"/>
        <v>0</v>
      </c>
      <c r="BL186" s="15" t="s">
        <v>153</v>
      </c>
      <c r="BM186" s="161" t="s">
        <v>982</v>
      </c>
    </row>
    <row r="187" spans="1:65" s="2" customFormat="1" ht="16.5" customHeight="1">
      <c r="A187" s="30"/>
      <c r="B187" s="148"/>
      <c r="C187" s="149" t="s">
        <v>888</v>
      </c>
      <c r="D187" s="149" t="s">
        <v>149</v>
      </c>
      <c r="E187" s="150" t="s">
        <v>983</v>
      </c>
      <c r="F187" s="151" t="s">
        <v>984</v>
      </c>
      <c r="G187" s="152" t="s">
        <v>985</v>
      </c>
      <c r="H187" s="153">
        <v>1</v>
      </c>
      <c r="I187" s="154"/>
      <c r="J187" s="155">
        <f t="shared" si="20"/>
        <v>0</v>
      </c>
      <c r="K187" s="156"/>
      <c r="L187" s="31"/>
      <c r="M187" s="157" t="s">
        <v>1</v>
      </c>
      <c r="N187" s="158" t="s">
        <v>40</v>
      </c>
      <c r="O187" s="59"/>
      <c r="P187" s="159">
        <f t="shared" si="21"/>
        <v>0</v>
      </c>
      <c r="Q187" s="159">
        <v>0</v>
      </c>
      <c r="R187" s="159">
        <f t="shared" si="22"/>
        <v>0</v>
      </c>
      <c r="S187" s="159">
        <v>0</v>
      </c>
      <c r="T187" s="160">
        <f t="shared" si="2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1" t="s">
        <v>153</v>
      </c>
      <c r="AT187" s="161" t="s">
        <v>149</v>
      </c>
      <c r="AU187" s="161" t="s">
        <v>81</v>
      </c>
      <c r="AY187" s="15" t="s">
        <v>146</v>
      </c>
      <c r="BE187" s="162">
        <f t="shared" si="24"/>
        <v>0</v>
      </c>
      <c r="BF187" s="162">
        <f t="shared" si="25"/>
        <v>0</v>
      </c>
      <c r="BG187" s="162">
        <f t="shared" si="26"/>
        <v>0</v>
      </c>
      <c r="BH187" s="162">
        <f t="shared" si="27"/>
        <v>0</v>
      </c>
      <c r="BI187" s="162">
        <f t="shared" si="28"/>
        <v>0</v>
      </c>
      <c r="BJ187" s="15" t="s">
        <v>154</v>
      </c>
      <c r="BK187" s="162">
        <f t="shared" si="29"/>
        <v>0</v>
      </c>
      <c r="BL187" s="15" t="s">
        <v>153</v>
      </c>
      <c r="BM187" s="161" t="s">
        <v>986</v>
      </c>
    </row>
    <row r="188" spans="1:65" s="2" customFormat="1" ht="16.5" customHeight="1">
      <c r="A188" s="30"/>
      <c r="B188" s="148"/>
      <c r="C188" s="149" t="s">
        <v>987</v>
      </c>
      <c r="D188" s="149" t="s">
        <v>149</v>
      </c>
      <c r="E188" s="150" t="s">
        <v>988</v>
      </c>
      <c r="F188" s="151" t="s">
        <v>989</v>
      </c>
      <c r="G188" s="152" t="s">
        <v>985</v>
      </c>
      <c r="H188" s="153">
        <v>1</v>
      </c>
      <c r="I188" s="154"/>
      <c r="J188" s="155">
        <f t="shared" si="20"/>
        <v>0</v>
      </c>
      <c r="K188" s="156"/>
      <c r="L188" s="31"/>
      <c r="M188" s="157" t="s">
        <v>1</v>
      </c>
      <c r="N188" s="158" t="s">
        <v>40</v>
      </c>
      <c r="O188" s="59"/>
      <c r="P188" s="159">
        <f t="shared" si="21"/>
        <v>0</v>
      </c>
      <c r="Q188" s="159">
        <v>0</v>
      </c>
      <c r="R188" s="159">
        <f t="shared" si="22"/>
        <v>0</v>
      </c>
      <c r="S188" s="159">
        <v>0</v>
      </c>
      <c r="T188" s="160">
        <f t="shared" si="2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61" t="s">
        <v>153</v>
      </c>
      <c r="AT188" s="161" t="s">
        <v>149</v>
      </c>
      <c r="AU188" s="161" t="s">
        <v>81</v>
      </c>
      <c r="AY188" s="15" t="s">
        <v>146</v>
      </c>
      <c r="BE188" s="162">
        <f t="shared" si="24"/>
        <v>0</v>
      </c>
      <c r="BF188" s="162">
        <f t="shared" si="25"/>
        <v>0</v>
      </c>
      <c r="BG188" s="162">
        <f t="shared" si="26"/>
        <v>0</v>
      </c>
      <c r="BH188" s="162">
        <f t="shared" si="27"/>
        <v>0</v>
      </c>
      <c r="BI188" s="162">
        <f t="shared" si="28"/>
        <v>0</v>
      </c>
      <c r="BJ188" s="15" t="s">
        <v>154</v>
      </c>
      <c r="BK188" s="162">
        <f t="shared" si="29"/>
        <v>0</v>
      </c>
      <c r="BL188" s="15" t="s">
        <v>153</v>
      </c>
      <c r="BM188" s="161" t="s">
        <v>990</v>
      </c>
    </row>
    <row r="189" spans="1:65" s="2" customFormat="1" ht="16.5" customHeight="1">
      <c r="A189" s="30"/>
      <c r="B189" s="148"/>
      <c r="C189" s="149" t="s">
        <v>891</v>
      </c>
      <c r="D189" s="149" t="s">
        <v>149</v>
      </c>
      <c r="E189" s="150" t="s">
        <v>991</v>
      </c>
      <c r="F189" s="151" t="s">
        <v>992</v>
      </c>
      <c r="G189" s="152" t="s">
        <v>158</v>
      </c>
      <c r="H189" s="153">
        <v>24</v>
      </c>
      <c r="I189" s="154"/>
      <c r="J189" s="155">
        <f t="shared" si="20"/>
        <v>0</v>
      </c>
      <c r="K189" s="156"/>
      <c r="L189" s="31"/>
      <c r="M189" s="157" t="s">
        <v>1</v>
      </c>
      <c r="N189" s="158" t="s">
        <v>40</v>
      </c>
      <c r="O189" s="59"/>
      <c r="P189" s="159">
        <f t="shared" si="21"/>
        <v>0</v>
      </c>
      <c r="Q189" s="159">
        <v>0</v>
      </c>
      <c r="R189" s="159">
        <f t="shared" si="22"/>
        <v>0</v>
      </c>
      <c r="S189" s="159">
        <v>0</v>
      </c>
      <c r="T189" s="160">
        <f t="shared" si="2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61" t="s">
        <v>153</v>
      </c>
      <c r="AT189" s="161" t="s">
        <v>149</v>
      </c>
      <c r="AU189" s="161" t="s">
        <v>81</v>
      </c>
      <c r="AY189" s="15" t="s">
        <v>146</v>
      </c>
      <c r="BE189" s="162">
        <f t="shared" si="24"/>
        <v>0</v>
      </c>
      <c r="BF189" s="162">
        <f t="shared" si="25"/>
        <v>0</v>
      </c>
      <c r="BG189" s="162">
        <f t="shared" si="26"/>
        <v>0</v>
      </c>
      <c r="BH189" s="162">
        <f t="shared" si="27"/>
        <v>0</v>
      </c>
      <c r="BI189" s="162">
        <f t="shared" si="28"/>
        <v>0</v>
      </c>
      <c r="BJ189" s="15" t="s">
        <v>154</v>
      </c>
      <c r="BK189" s="162">
        <f t="shared" si="29"/>
        <v>0</v>
      </c>
      <c r="BL189" s="15" t="s">
        <v>153</v>
      </c>
      <c r="BM189" s="161" t="s">
        <v>993</v>
      </c>
    </row>
    <row r="190" spans="1:65" s="12" customFormat="1" ht="25.9" customHeight="1">
      <c r="B190" s="135"/>
      <c r="D190" s="136" t="s">
        <v>73</v>
      </c>
      <c r="E190" s="137" t="s">
        <v>994</v>
      </c>
      <c r="F190" s="137" t="s">
        <v>995</v>
      </c>
      <c r="I190" s="138"/>
      <c r="J190" s="139">
        <f>BK190</f>
        <v>0</v>
      </c>
      <c r="L190" s="135"/>
      <c r="M190" s="140"/>
      <c r="N190" s="141"/>
      <c r="O190" s="141"/>
      <c r="P190" s="142">
        <f>P191</f>
        <v>0</v>
      </c>
      <c r="Q190" s="141"/>
      <c r="R190" s="142">
        <f>R191</f>
        <v>0</v>
      </c>
      <c r="S190" s="141"/>
      <c r="T190" s="143">
        <f>T191</f>
        <v>0</v>
      </c>
      <c r="AR190" s="136" t="s">
        <v>81</v>
      </c>
      <c r="AT190" s="144" t="s">
        <v>73</v>
      </c>
      <c r="AU190" s="144" t="s">
        <v>74</v>
      </c>
      <c r="AY190" s="136" t="s">
        <v>146</v>
      </c>
      <c r="BK190" s="145">
        <f>BK191</f>
        <v>0</v>
      </c>
    </row>
    <row r="191" spans="1:65" s="2" customFormat="1" ht="16.5" customHeight="1">
      <c r="A191" s="30"/>
      <c r="B191" s="148"/>
      <c r="C191" s="149" t="s">
        <v>561</v>
      </c>
      <c r="D191" s="149" t="s">
        <v>149</v>
      </c>
      <c r="E191" s="150" t="s">
        <v>996</v>
      </c>
      <c r="F191" s="151" t="s">
        <v>997</v>
      </c>
      <c r="G191" s="152" t="s">
        <v>255</v>
      </c>
      <c r="H191" s="153">
        <v>1.3720000000000001</v>
      </c>
      <c r="I191" s="154"/>
      <c r="J191" s="155">
        <f>ROUND(I191*H191,2)</f>
        <v>0</v>
      </c>
      <c r="K191" s="156"/>
      <c r="L191" s="31"/>
      <c r="M191" s="183" t="s">
        <v>1</v>
      </c>
      <c r="N191" s="184" t="s">
        <v>40</v>
      </c>
      <c r="O191" s="185"/>
      <c r="P191" s="186">
        <f>O191*H191</f>
        <v>0</v>
      </c>
      <c r="Q191" s="186">
        <v>0</v>
      </c>
      <c r="R191" s="186">
        <f>Q191*H191</f>
        <v>0</v>
      </c>
      <c r="S191" s="186">
        <v>0</v>
      </c>
      <c r="T191" s="187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1" t="s">
        <v>153</v>
      </c>
      <c r="AT191" s="161" t="s">
        <v>149</v>
      </c>
      <c r="AU191" s="161" t="s">
        <v>81</v>
      </c>
      <c r="AY191" s="15" t="s">
        <v>146</v>
      </c>
      <c r="BE191" s="162">
        <f>IF(N191="základná",J191,0)</f>
        <v>0</v>
      </c>
      <c r="BF191" s="162">
        <f>IF(N191="znížená",J191,0)</f>
        <v>0</v>
      </c>
      <c r="BG191" s="162">
        <f>IF(N191="zákl. prenesená",J191,0)</f>
        <v>0</v>
      </c>
      <c r="BH191" s="162">
        <f>IF(N191="zníž. prenesená",J191,0)</f>
        <v>0</v>
      </c>
      <c r="BI191" s="162">
        <f>IF(N191="nulová",J191,0)</f>
        <v>0</v>
      </c>
      <c r="BJ191" s="15" t="s">
        <v>154</v>
      </c>
      <c r="BK191" s="162">
        <f>ROUND(I191*H191,2)</f>
        <v>0</v>
      </c>
      <c r="BL191" s="15" t="s">
        <v>153</v>
      </c>
      <c r="BM191" s="161" t="s">
        <v>998</v>
      </c>
    </row>
    <row r="192" spans="1:65" s="2" customFormat="1" ht="6.95" customHeight="1">
      <c r="A192" s="30"/>
      <c r="B192" s="48"/>
      <c r="C192" s="49"/>
      <c r="D192" s="49"/>
      <c r="E192" s="49"/>
      <c r="F192" s="49"/>
      <c r="G192" s="49"/>
      <c r="H192" s="49"/>
      <c r="I192" s="49"/>
      <c r="J192" s="49"/>
      <c r="K192" s="49"/>
      <c r="L192" s="31"/>
      <c r="M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</row>
  </sheetData>
  <autoFilter ref="C119:K191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27"/>
  <sheetViews>
    <sheetView showGridLines="0" workbookViewId="0">
      <selection activeCell="Z124" sqref="Z123:Z12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6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5" t="s">
        <v>100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4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36" t="str">
        <f>'Rekapitulácia stavby'!K6</f>
        <v>Cyklo Alej</v>
      </c>
      <c r="F7" s="237"/>
      <c r="G7" s="237"/>
      <c r="H7" s="237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194" t="s">
        <v>999</v>
      </c>
      <c r="F9" s="238"/>
      <c r="G9" s="238"/>
      <c r="H9" s="238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762</v>
      </c>
      <c r="G12" s="30"/>
      <c r="H12" s="30"/>
      <c r="I12" s="25" t="s">
        <v>22</v>
      </c>
      <c r="J12" s="56" t="str">
        <f>'Rekapitulácia stavby'!AN8</f>
        <v>24. 6. 2021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9" t="str">
        <f>'Rekapitulácia stavby'!E14</f>
        <v>Vyplň údaj</v>
      </c>
      <c r="F18" s="216"/>
      <c r="G18" s="216"/>
      <c r="H18" s="216"/>
      <c r="I18" s="25" t="s">
        <v>27</v>
      </c>
      <c r="J18" s="26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5"/>
      <c r="B27" s="96"/>
      <c r="C27" s="95"/>
      <c r="D27" s="95"/>
      <c r="E27" s="221" t="s">
        <v>1</v>
      </c>
      <c r="F27" s="221"/>
      <c r="G27" s="221"/>
      <c r="H27" s="221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ROUND(J118,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9" t="s">
        <v>38</v>
      </c>
      <c r="E33" s="36" t="s">
        <v>39</v>
      </c>
      <c r="F33" s="100">
        <f>ROUND((SUM(BE118:BE126)),  2)</f>
        <v>0</v>
      </c>
      <c r="G33" s="101"/>
      <c r="H33" s="101"/>
      <c r="I33" s="102">
        <v>0.2</v>
      </c>
      <c r="J33" s="100">
        <f>ROUND(((SUM(BE118:BE126))*I33),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36" t="s">
        <v>40</v>
      </c>
      <c r="F34" s="100">
        <f>ROUND((SUM(BF118:BF126)),  2)</f>
        <v>0</v>
      </c>
      <c r="G34" s="101"/>
      <c r="H34" s="101"/>
      <c r="I34" s="102">
        <v>0.2</v>
      </c>
      <c r="J34" s="100">
        <f>ROUND(((SUM(BF118:BF126))*I34),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103">
        <f>ROUND((SUM(BG118:BG126)),  2)</f>
        <v>0</v>
      </c>
      <c r="G35" s="30"/>
      <c r="H35" s="30"/>
      <c r="I35" s="104">
        <v>0.2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103">
        <f>ROUND((SUM(BH118:BH126)),  2)</f>
        <v>0</v>
      </c>
      <c r="G36" s="30"/>
      <c r="H36" s="30"/>
      <c r="I36" s="104">
        <v>0.2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ROUND((SUM(BI118:BI126)),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36" t="str">
        <f>E7</f>
        <v>Cyklo Alej</v>
      </c>
      <c r="F85" s="237"/>
      <c r="G85" s="237"/>
      <c r="H85" s="237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194" t="str">
        <f>E9</f>
        <v>29 - Cykloprístrešky</v>
      </c>
      <c r="F87" s="238"/>
      <c r="G87" s="238"/>
      <c r="H87" s="238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6" t="str">
        <f>IF(J12="","",J12)</f>
        <v>24. 6. 2021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105</v>
      </c>
      <c r="D94" s="105"/>
      <c r="E94" s="105"/>
      <c r="F94" s="105"/>
      <c r="G94" s="105"/>
      <c r="H94" s="105"/>
      <c r="I94" s="105"/>
      <c r="J94" s="114" t="s">
        <v>106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107</v>
      </c>
      <c r="D96" s="30"/>
      <c r="E96" s="30"/>
      <c r="F96" s="30"/>
      <c r="G96" s="30"/>
      <c r="H96" s="30"/>
      <c r="I96" s="30"/>
      <c r="J96" s="72">
        <f>J118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6"/>
      <c r="D97" s="117" t="s">
        <v>1000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hidden="1" customHeight="1">
      <c r="B98" s="120"/>
      <c r="D98" s="121" t="s">
        <v>1001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hidden="1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3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5" hidden="1" customHeight="1">
      <c r="A100" s="30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ht="11.25" hidden="1"/>
    <row r="102" spans="1:31" ht="11.25" hidden="1"/>
    <row r="103" spans="1:31" ht="11.25" hidden="1"/>
    <row r="104" spans="1:31" s="2" customFormat="1" ht="6.95" customHeight="1">
      <c r="A104" s="30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5" customHeight="1">
      <c r="A105" s="30"/>
      <c r="B105" s="31"/>
      <c r="C105" s="19" t="s">
        <v>1015</v>
      </c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5" t="s">
        <v>16</v>
      </c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6.5" customHeight="1">
      <c r="A108" s="30"/>
      <c r="B108" s="31"/>
      <c r="C108" s="30"/>
      <c r="D108" s="30"/>
      <c r="E108" s="236" t="str">
        <f>E7</f>
        <v>Cyklo Alej</v>
      </c>
      <c r="F108" s="237"/>
      <c r="G108" s="237"/>
      <c r="H108" s="237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102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194" t="str">
        <f>E9</f>
        <v>29 - Cykloprístrešky</v>
      </c>
      <c r="F110" s="238"/>
      <c r="G110" s="238"/>
      <c r="H110" s="238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20</v>
      </c>
      <c r="D112" s="30"/>
      <c r="E112" s="30"/>
      <c r="F112" s="23" t="str">
        <f>F12</f>
        <v xml:space="preserve"> </v>
      </c>
      <c r="G112" s="30"/>
      <c r="H112" s="30"/>
      <c r="I112" s="25" t="s">
        <v>22</v>
      </c>
      <c r="J112" s="56" t="str">
        <f>IF(J12="","",J12)</f>
        <v>24. 6. 2021</v>
      </c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24</v>
      </c>
      <c r="D114" s="30"/>
      <c r="E114" s="30"/>
      <c r="F114" s="23" t="str">
        <f>E15</f>
        <v>Mesto Veľký Šariš</v>
      </c>
      <c r="G114" s="30"/>
      <c r="H114" s="30"/>
      <c r="I114" s="25" t="s">
        <v>30</v>
      </c>
      <c r="J114" s="28" t="str">
        <f>E21</f>
        <v>Upgeo s.r.o.</v>
      </c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5" t="s">
        <v>28</v>
      </c>
      <c r="D115" s="30"/>
      <c r="E115" s="30"/>
      <c r="F115" s="23" t="str">
        <f>IF(E18="","",E18)</f>
        <v>Vyplň údaj</v>
      </c>
      <c r="G115" s="30"/>
      <c r="H115" s="30"/>
      <c r="I115" s="25" t="s">
        <v>32</v>
      </c>
      <c r="J115" s="28" t="str">
        <f>E24</f>
        <v>Upgeo s.r.o.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24"/>
      <c r="B117" s="125"/>
      <c r="C117" s="126" t="s">
        <v>133</v>
      </c>
      <c r="D117" s="127" t="s">
        <v>59</v>
      </c>
      <c r="E117" s="127" t="s">
        <v>55</v>
      </c>
      <c r="F117" s="127" t="s">
        <v>56</v>
      </c>
      <c r="G117" s="127" t="s">
        <v>134</v>
      </c>
      <c r="H117" s="127" t="s">
        <v>135</v>
      </c>
      <c r="I117" s="127" t="s">
        <v>136</v>
      </c>
      <c r="J117" s="128" t="s">
        <v>106</v>
      </c>
      <c r="K117" s="129" t="s">
        <v>137</v>
      </c>
      <c r="L117" s="130"/>
      <c r="M117" s="63" t="s">
        <v>1</v>
      </c>
      <c r="N117" s="64" t="s">
        <v>38</v>
      </c>
      <c r="O117" s="64" t="s">
        <v>138</v>
      </c>
      <c r="P117" s="64" t="s">
        <v>139</v>
      </c>
      <c r="Q117" s="64" t="s">
        <v>140</v>
      </c>
      <c r="R117" s="64" t="s">
        <v>141</v>
      </c>
      <c r="S117" s="64" t="s">
        <v>142</v>
      </c>
      <c r="T117" s="65" t="s">
        <v>143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30"/>
      <c r="B118" s="31"/>
      <c r="C118" s="70" t="s">
        <v>107</v>
      </c>
      <c r="D118" s="30"/>
      <c r="E118" s="30"/>
      <c r="F118" s="30"/>
      <c r="G118" s="30"/>
      <c r="H118" s="30"/>
      <c r="I118" s="30"/>
      <c r="J118" s="131">
        <f>BK118</f>
        <v>0</v>
      </c>
      <c r="K118" s="30"/>
      <c r="L118" s="31"/>
      <c r="M118" s="66"/>
      <c r="N118" s="57"/>
      <c r="O118" s="67"/>
      <c r="P118" s="132">
        <f>P119</f>
        <v>0</v>
      </c>
      <c r="Q118" s="67"/>
      <c r="R118" s="132">
        <f>R119</f>
        <v>0</v>
      </c>
      <c r="S118" s="67"/>
      <c r="T118" s="133">
        <f>T119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5" t="s">
        <v>73</v>
      </c>
      <c r="AU118" s="15" t="s">
        <v>108</v>
      </c>
      <c r="BK118" s="134">
        <f>BK119</f>
        <v>0</v>
      </c>
    </row>
    <row r="119" spans="1:65" s="12" customFormat="1" ht="25.9" customHeight="1">
      <c r="B119" s="135"/>
      <c r="D119" s="136" t="s">
        <v>73</v>
      </c>
      <c r="E119" s="137" t="s">
        <v>228</v>
      </c>
      <c r="F119" s="137" t="s">
        <v>1002</v>
      </c>
      <c r="I119" s="138"/>
      <c r="J119" s="139">
        <f>BK119</f>
        <v>0</v>
      </c>
      <c r="L119" s="135"/>
      <c r="M119" s="140"/>
      <c r="N119" s="141"/>
      <c r="O119" s="141"/>
      <c r="P119" s="142">
        <f>P120</f>
        <v>0</v>
      </c>
      <c r="Q119" s="141"/>
      <c r="R119" s="142">
        <f>R120</f>
        <v>0</v>
      </c>
      <c r="S119" s="141"/>
      <c r="T119" s="143">
        <f>T120</f>
        <v>0</v>
      </c>
      <c r="AR119" s="136" t="s">
        <v>81</v>
      </c>
      <c r="AT119" s="144" t="s">
        <v>73</v>
      </c>
      <c r="AU119" s="144" t="s">
        <v>74</v>
      </c>
      <c r="AY119" s="136" t="s">
        <v>146</v>
      </c>
      <c r="BK119" s="145">
        <f>BK120</f>
        <v>0</v>
      </c>
    </row>
    <row r="120" spans="1:65" s="12" customFormat="1" ht="22.9" customHeight="1">
      <c r="B120" s="135"/>
      <c r="D120" s="136" t="s">
        <v>73</v>
      </c>
      <c r="E120" s="146" t="s">
        <v>595</v>
      </c>
      <c r="F120" s="146" t="s">
        <v>1003</v>
      </c>
      <c r="I120" s="138"/>
      <c r="J120" s="147">
        <f>BK120</f>
        <v>0</v>
      </c>
      <c r="L120" s="135"/>
      <c r="M120" s="140"/>
      <c r="N120" s="141"/>
      <c r="O120" s="141"/>
      <c r="P120" s="142">
        <f>SUM(P121:P126)</f>
        <v>0</v>
      </c>
      <c r="Q120" s="141"/>
      <c r="R120" s="142">
        <f>SUM(R121:R126)</f>
        <v>0</v>
      </c>
      <c r="S120" s="141"/>
      <c r="T120" s="143">
        <f>SUM(T121:T126)</f>
        <v>0</v>
      </c>
      <c r="AR120" s="136" t="s">
        <v>81</v>
      </c>
      <c r="AT120" s="144" t="s">
        <v>73</v>
      </c>
      <c r="AU120" s="144" t="s">
        <v>81</v>
      </c>
      <c r="AY120" s="136" t="s">
        <v>146</v>
      </c>
      <c r="BK120" s="145">
        <f>SUM(BK121:BK126)</f>
        <v>0</v>
      </c>
    </row>
    <row r="121" spans="1:65" s="2" customFormat="1" ht="24.2" customHeight="1">
      <c r="A121" s="30"/>
      <c r="B121" s="148"/>
      <c r="C121" s="149" t="s">
        <v>81</v>
      </c>
      <c r="D121" s="149" t="s">
        <v>149</v>
      </c>
      <c r="E121" s="150" t="s">
        <v>609</v>
      </c>
      <c r="F121" s="151" t="s">
        <v>1004</v>
      </c>
      <c r="G121" s="152" t="s">
        <v>354</v>
      </c>
      <c r="H121" s="153">
        <v>15</v>
      </c>
      <c r="I121" s="154"/>
      <c r="J121" s="155">
        <f t="shared" ref="J121:J126" si="0">ROUND(I121*H121,2)</f>
        <v>0</v>
      </c>
      <c r="K121" s="156"/>
      <c r="L121" s="31"/>
      <c r="M121" s="157" t="s">
        <v>1</v>
      </c>
      <c r="N121" s="158" t="s">
        <v>40</v>
      </c>
      <c r="O121" s="59"/>
      <c r="P121" s="159">
        <f t="shared" ref="P121:P126" si="1">O121*H121</f>
        <v>0</v>
      </c>
      <c r="Q121" s="159">
        <v>0</v>
      </c>
      <c r="R121" s="159">
        <f t="shared" ref="R121:R126" si="2">Q121*H121</f>
        <v>0</v>
      </c>
      <c r="S121" s="159">
        <v>0</v>
      </c>
      <c r="T121" s="160">
        <f t="shared" ref="T121:T126" si="3"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61" t="s">
        <v>153</v>
      </c>
      <c r="AT121" s="161" t="s">
        <v>149</v>
      </c>
      <c r="AU121" s="161" t="s">
        <v>154</v>
      </c>
      <c r="AY121" s="15" t="s">
        <v>146</v>
      </c>
      <c r="BE121" s="162">
        <f t="shared" ref="BE121:BE126" si="4">IF(N121="základná",J121,0)</f>
        <v>0</v>
      </c>
      <c r="BF121" s="162">
        <f t="shared" ref="BF121:BF126" si="5">IF(N121="znížená",J121,0)</f>
        <v>0</v>
      </c>
      <c r="BG121" s="162">
        <f t="shared" ref="BG121:BG126" si="6">IF(N121="zákl. prenesená",J121,0)</f>
        <v>0</v>
      </c>
      <c r="BH121" s="162">
        <f t="shared" ref="BH121:BH126" si="7">IF(N121="zníž. prenesená",J121,0)</f>
        <v>0</v>
      </c>
      <c r="BI121" s="162">
        <f t="shared" ref="BI121:BI126" si="8">IF(N121="nulová",J121,0)</f>
        <v>0</v>
      </c>
      <c r="BJ121" s="15" t="s">
        <v>154</v>
      </c>
      <c r="BK121" s="162">
        <f t="shared" ref="BK121:BK126" si="9">ROUND(I121*H121,2)</f>
        <v>0</v>
      </c>
      <c r="BL121" s="15" t="s">
        <v>153</v>
      </c>
      <c r="BM121" s="161" t="s">
        <v>154</v>
      </c>
    </row>
    <row r="122" spans="1:65" s="2" customFormat="1" ht="49.15" customHeight="1">
      <c r="A122" s="30"/>
      <c r="B122" s="148"/>
      <c r="C122" s="163" t="s">
        <v>154</v>
      </c>
      <c r="D122" s="163" t="s">
        <v>213</v>
      </c>
      <c r="E122" s="164" t="s">
        <v>1005</v>
      </c>
      <c r="F122" s="165" t="s">
        <v>1006</v>
      </c>
      <c r="G122" s="166" t="s">
        <v>354</v>
      </c>
      <c r="H122" s="167">
        <v>15</v>
      </c>
      <c r="I122" s="168"/>
      <c r="J122" s="169">
        <f t="shared" si="0"/>
        <v>0</v>
      </c>
      <c r="K122" s="170"/>
      <c r="L122" s="171"/>
      <c r="M122" s="172" t="s">
        <v>1</v>
      </c>
      <c r="N122" s="173" t="s">
        <v>40</v>
      </c>
      <c r="O122" s="59"/>
      <c r="P122" s="159">
        <f t="shared" si="1"/>
        <v>0</v>
      </c>
      <c r="Q122" s="159">
        <v>0</v>
      </c>
      <c r="R122" s="159">
        <f t="shared" si="2"/>
        <v>0</v>
      </c>
      <c r="S122" s="159">
        <v>0</v>
      </c>
      <c r="T122" s="160">
        <f t="shared" si="3"/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61" t="s">
        <v>182</v>
      </c>
      <c r="AT122" s="161" t="s">
        <v>213</v>
      </c>
      <c r="AU122" s="161" t="s">
        <v>154</v>
      </c>
      <c r="AY122" s="15" t="s">
        <v>146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5" t="s">
        <v>154</v>
      </c>
      <c r="BK122" s="162">
        <f t="shared" si="9"/>
        <v>0</v>
      </c>
      <c r="BL122" s="15" t="s">
        <v>153</v>
      </c>
      <c r="BM122" s="161" t="s">
        <v>153</v>
      </c>
    </row>
    <row r="123" spans="1:65" s="2" customFormat="1" ht="24.2" customHeight="1">
      <c r="A123" s="30"/>
      <c r="B123" s="148"/>
      <c r="C123" s="149" t="s">
        <v>162</v>
      </c>
      <c r="D123" s="149" t="s">
        <v>149</v>
      </c>
      <c r="E123" s="150" t="s">
        <v>1007</v>
      </c>
      <c r="F123" s="151" t="s">
        <v>1008</v>
      </c>
      <c r="G123" s="152" t="s">
        <v>354</v>
      </c>
      <c r="H123" s="153">
        <v>1</v>
      </c>
      <c r="I123" s="154"/>
      <c r="J123" s="155">
        <f t="shared" si="0"/>
        <v>0</v>
      </c>
      <c r="K123" s="156"/>
      <c r="L123" s="31"/>
      <c r="M123" s="157" t="s">
        <v>1</v>
      </c>
      <c r="N123" s="158" t="s">
        <v>40</v>
      </c>
      <c r="O123" s="59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61" t="s">
        <v>153</v>
      </c>
      <c r="AT123" s="161" t="s">
        <v>149</v>
      </c>
      <c r="AU123" s="161" t="s">
        <v>154</v>
      </c>
      <c r="AY123" s="15" t="s">
        <v>146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5" t="s">
        <v>154</v>
      </c>
      <c r="BK123" s="162">
        <f t="shared" si="9"/>
        <v>0</v>
      </c>
      <c r="BL123" s="15" t="s">
        <v>153</v>
      </c>
      <c r="BM123" s="161" t="s">
        <v>176</v>
      </c>
    </row>
    <row r="124" spans="1:65" s="2" customFormat="1" ht="33" customHeight="1">
      <c r="A124" s="30"/>
      <c r="B124" s="148"/>
      <c r="C124" s="163" t="s">
        <v>153</v>
      </c>
      <c r="D124" s="163" t="s">
        <v>213</v>
      </c>
      <c r="E124" s="164" t="s">
        <v>1009</v>
      </c>
      <c r="F124" s="165" t="s">
        <v>1010</v>
      </c>
      <c r="G124" s="166" t="s">
        <v>354</v>
      </c>
      <c r="H124" s="167">
        <v>1</v>
      </c>
      <c r="I124" s="168"/>
      <c r="J124" s="169">
        <f t="shared" si="0"/>
        <v>0</v>
      </c>
      <c r="K124" s="170"/>
      <c r="L124" s="171"/>
      <c r="M124" s="172" t="s">
        <v>1</v>
      </c>
      <c r="N124" s="173" t="s">
        <v>40</v>
      </c>
      <c r="O124" s="59"/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1" t="s">
        <v>182</v>
      </c>
      <c r="AT124" s="161" t="s">
        <v>213</v>
      </c>
      <c r="AU124" s="161" t="s">
        <v>154</v>
      </c>
      <c r="AY124" s="15" t="s">
        <v>146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5" t="s">
        <v>154</v>
      </c>
      <c r="BK124" s="162">
        <f t="shared" si="9"/>
        <v>0</v>
      </c>
      <c r="BL124" s="15" t="s">
        <v>153</v>
      </c>
      <c r="BM124" s="161" t="s">
        <v>182</v>
      </c>
    </row>
    <row r="125" spans="1:65" s="2" customFormat="1" ht="24.2" customHeight="1">
      <c r="A125" s="30"/>
      <c r="B125" s="148"/>
      <c r="C125" s="149" t="s">
        <v>170</v>
      </c>
      <c r="D125" s="149" t="s">
        <v>149</v>
      </c>
      <c r="E125" s="150" t="s">
        <v>1011</v>
      </c>
      <c r="F125" s="151" t="s">
        <v>1012</v>
      </c>
      <c r="G125" s="152" t="s">
        <v>354</v>
      </c>
      <c r="H125" s="153">
        <v>1</v>
      </c>
      <c r="I125" s="154"/>
      <c r="J125" s="155">
        <f t="shared" si="0"/>
        <v>0</v>
      </c>
      <c r="K125" s="156"/>
      <c r="L125" s="31"/>
      <c r="M125" s="157" t="s">
        <v>1</v>
      </c>
      <c r="N125" s="158" t="s">
        <v>40</v>
      </c>
      <c r="O125" s="59"/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1" t="s">
        <v>153</v>
      </c>
      <c r="AT125" s="161" t="s">
        <v>149</v>
      </c>
      <c r="AU125" s="161" t="s">
        <v>154</v>
      </c>
      <c r="AY125" s="15" t="s">
        <v>146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5" t="s">
        <v>154</v>
      </c>
      <c r="BK125" s="162">
        <f t="shared" si="9"/>
        <v>0</v>
      </c>
      <c r="BL125" s="15" t="s">
        <v>153</v>
      </c>
      <c r="BM125" s="161" t="s">
        <v>200</v>
      </c>
    </row>
    <row r="126" spans="1:65" s="2" customFormat="1" ht="33" customHeight="1">
      <c r="A126" s="30"/>
      <c r="B126" s="148"/>
      <c r="C126" s="163" t="s">
        <v>176</v>
      </c>
      <c r="D126" s="163" t="s">
        <v>213</v>
      </c>
      <c r="E126" s="164" t="s">
        <v>1013</v>
      </c>
      <c r="F126" s="165" t="s">
        <v>1014</v>
      </c>
      <c r="G126" s="166" t="s">
        <v>354</v>
      </c>
      <c r="H126" s="167">
        <v>1</v>
      </c>
      <c r="I126" s="168"/>
      <c r="J126" s="169">
        <f t="shared" si="0"/>
        <v>0</v>
      </c>
      <c r="K126" s="170"/>
      <c r="L126" s="171"/>
      <c r="M126" s="188" t="s">
        <v>1</v>
      </c>
      <c r="N126" s="189" t="s">
        <v>40</v>
      </c>
      <c r="O126" s="185"/>
      <c r="P126" s="186">
        <f t="shared" si="1"/>
        <v>0</v>
      </c>
      <c r="Q126" s="186">
        <v>0</v>
      </c>
      <c r="R126" s="186">
        <f t="shared" si="2"/>
        <v>0</v>
      </c>
      <c r="S126" s="186">
        <v>0</v>
      </c>
      <c r="T126" s="187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1" t="s">
        <v>182</v>
      </c>
      <c r="AT126" s="161" t="s">
        <v>213</v>
      </c>
      <c r="AU126" s="161" t="s">
        <v>154</v>
      </c>
      <c r="AY126" s="15" t="s">
        <v>146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5" t="s">
        <v>154</v>
      </c>
      <c r="BK126" s="162">
        <f t="shared" si="9"/>
        <v>0</v>
      </c>
      <c r="BL126" s="15" t="s">
        <v>153</v>
      </c>
      <c r="BM126" s="161" t="s">
        <v>208</v>
      </c>
    </row>
    <row r="127" spans="1:65" s="2" customFormat="1" ht="6.95" customHeight="1">
      <c r="A127" s="30"/>
      <c r="B127" s="48"/>
      <c r="C127" s="49"/>
      <c r="D127" s="49"/>
      <c r="E127" s="49"/>
      <c r="F127" s="49"/>
      <c r="G127" s="49"/>
      <c r="H127" s="49"/>
      <c r="I127" s="49"/>
      <c r="J127" s="49"/>
      <c r="K127" s="49"/>
      <c r="L127" s="31"/>
      <c r="M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</sheetData>
  <autoFilter ref="C117:K126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23 - SO 01 Spoločná cesti...</vt:lpstr>
      <vt:lpstr>24 - SO 02 Odvodnenie</vt:lpstr>
      <vt:lpstr>25 - SO 03 Doplnková cykl...</vt:lpstr>
      <vt:lpstr>26 - SO 04 Drevená lávka ...</vt:lpstr>
      <vt:lpstr>27 - SO 05 Verejné osvetl...</vt:lpstr>
      <vt:lpstr>28 - SO 06 Preložka plyno...</vt:lpstr>
      <vt:lpstr>29 - Cykloprístrešky</vt:lpstr>
      <vt:lpstr>'23 - SO 01 Spoločná cesti...'!Názvy_tlače</vt:lpstr>
      <vt:lpstr>'24 - SO 02 Odvodnenie'!Názvy_tlače</vt:lpstr>
      <vt:lpstr>'25 - SO 03 Doplnková cykl...'!Názvy_tlače</vt:lpstr>
      <vt:lpstr>'26 - SO 04 Drevená lávka ...'!Názvy_tlače</vt:lpstr>
      <vt:lpstr>'27 - SO 05 Verejné osvetl...'!Názvy_tlače</vt:lpstr>
      <vt:lpstr>'28 - SO 06 Preložka plyno...'!Názvy_tlače</vt:lpstr>
      <vt:lpstr>'29 - Cykloprístrešky'!Názvy_tlače</vt:lpstr>
      <vt:lpstr>'Rekapitulácia stavby'!Názvy_tlače</vt:lpstr>
      <vt:lpstr>'23 - SO 01 Spoločná cesti...'!Oblasť_tlače</vt:lpstr>
      <vt:lpstr>'24 - SO 02 Odvodnenie'!Oblasť_tlače</vt:lpstr>
      <vt:lpstr>'25 - SO 03 Doplnková cykl...'!Oblasť_tlače</vt:lpstr>
      <vt:lpstr>'26 - SO 04 Drevená lávka ...'!Oblasť_tlače</vt:lpstr>
      <vt:lpstr>'27 - SO 05 Verejné osvetl...'!Oblasť_tlače</vt:lpstr>
      <vt:lpstr>'28 - SO 06 Preložka plyno...'!Oblasť_tlače</vt:lpstr>
      <vt:lpstr>'29 - Cykloprístrešky'!Oblasť_tlače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Poči Róbert Ing.</dc:creator>
  <cp:lastModifiedBy>Poči Róbert Ing.</cp:lastModifiedBy>
  <cp:lastPrinted>2021-11-03T10:47:23Z</cp:lastPrinted>
  <dcterms:created xsi:type="dcterms:W3CDTF">2021-11-03T10:44:29Z</dcterms:created>
  <dcterms:modified xsi:type="dcterms:W3CDTF">2021-11-03T10:48:18Z</dcterms:modified>
</cp:coreProperties>
</file>